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5_FUNDACION COFINAL\"/>
    </mc:Choice>
  </mc:AlternateContent>
  <bookViews>
    <workbookView xWindow="0" yWindow="0" windowWidth="15360" windowHeight="7755" tabRatio="598"/>
  </bookViews>
  <sheets>
    <sheet name="JURIDICA" sheetId="9" r:id="rId1"/>
    <sheet name="TECNICA - 7" sheetId="11" r:id="rId2"/>
    <sheet name="TECNICA - 22" sheetId="8" r:id="rId3"/>
    <sheet name="FINANCIERA" sheetId="10" r:id="rId4"/>
  </sheets>
  <calcPr calcId="152511"/>
</workbook>
</file>

<file path=xl/calcChain.xml><?xml version="1.0" encoding="utf-8"?>
<calcChain xmlns="http://schemas.openxmlformats.org/spreadsheetml/2006/main">
  <c r="C23" i="10" l="1"/>
  <c r="C93" i="8" l="1"/>
  <c r="C91" i="8"/>
  <c r="C92" i="8"/>
  <c r="C93" i="11"/>
  <c r="C92" i="11"/>
  <c r="C91" i="11"/>
  <c r="E24" i="11" l="1"/>
  <c r="E24" i="8"/>
  <c r="N54" i="8"/>
  <c r="N53" i="8"/>
  <c r="N52" i="8"/>
  <c r="N51" i="8"/>
  <c r="N50" i="8"/>
  <c r="N49" i="8"/>
  <c r="F15" i="8"/>
  <c r="C24" i="8" s="1"/>
  <c r="F15" i="11"/>
  <c r="C24" i="11" s="1"/>
  <c r="K57" i="11"/>
  <c r="C61" i="11" s="1"/>
  <c r="N50" i="11"/>
  <c r="N51" i="11"/>
  <c r="N52" i="11"/>
  <c r="N53" i="11"/>
  <c r="N54" i="11"/>
  <c r="N55" i="11"/>
  <c r="N56" i="11"/>
  <c r="F140" i="11"/>
  <c r="D151" i="11" s="1"/>
  <c r="E125" i="11"/>
  <c r="D150" i="11" s="1"/>
  <c r="M119" i="11"/>
  <c r="L119" i="11"/>
  <c r="K119" i="11"/>
  <c r="C121" i="11" s="1"/>
  <c r="A112" i="11"/>
  <c r="A113" i="11" s="1"/>
  <c r="A114" i="11" s="1"/>
  <c r="A115" i="11" s="1"/>
  <c r="A116" i="11" s="1"/>
  <c r="A117" i="11" s="1"/>
  <c r="A118" i="11" s="1"/>
  <c r="N111" i="11"/>
  <c r="N119" i="11" s="1"/>
  <c r="M57" i="11"/>
  <c r="C62" i="11" s="1"/>
  <c r="L57" i="11"/>
  <c r="A50" i="11"/>
  <c r="A51" i="11" s="1"/>
  <c r="A52" i="11" s="1"/>
  <c r="A53" i="11" s="1"/>
  <c r="A54" i="11" s="1"/>
  <c r="A55" i="11" s="1"/>
  <c r="A56" i="11" s="1"/>
  <c r="N49" i="11"/>
  <c r="D41" i="11"/>
  <c r="E40" i="11" s="1"/>
  <c r="N57" i="11" l="1"/>
  <c r="E150" i="11"/>
  <c r="C12" i="10"/>
  <c r="C13" i="10" s="1"/>
  <c r="M118" i="8"/>
  <c r="L118" i="8"/>
  <c r="K118" i="8"/>
  <c r="A111" i="8"/>
  <c r="A112" i="8" s="1"/>
  <c r="A113" i="8" s="1"/>
  <c r="A114" i="8" s="1"/>
  <c r="A115" i="8" s="1"/>
  <c r="A116" i="8" s="1"/>
  <c r="A117" i="8" s="1"/>
  <c r="N110" i="8"/>
  <c r="N118" i="8" s="1"/>
  <c r="N57" i="8"/>
  <c r="D41" i="8"/>
  <c r="E40" i="8" s="1"/>
  <c r="E124" i="8" l="1"/>
  <c r="D149" i="8" s="1"/>
  <c r="F139" i="8"/>
  <c r="D150" i="8" s="1"/>
  <c r="E149" i="8" l="1"/>
  <c r="C120"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<sst xmlns="http://schemas.openxmlformats.org/spreadsheetml/2006/main" count="587" uniqueCount="241">
  <si>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</si>
  <si>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</si>
  <si>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</si>
  <si>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</si>
  <si>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</si>
  <si>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</si>
  <si>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</si>
  <si>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</si>
  <si>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</si>
  <si>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</si>
  <si>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</si>
  <si>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</si>
  <si>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</si>
  <si>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</si>
  <si>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</si>
  <si>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</si>
  <si>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</si>
  <si>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</si>
  <si>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</si>
  <si>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</si>
  <si>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</si>
  <si>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</si>
  <si>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</si>
  <si>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</si>
  <si>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</si>
  <si>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</si>
  <si>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</si>
  <si>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</si>
  <si>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</si>
  <si>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</si>
  <si>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</si>
  <si>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</si>
  <si>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</si>
  <si>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</si>
  <si>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</si>
  <si>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</si>
  <si>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</si>
  <si>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</si>
  <si>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</si>
  <si>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</si>
  <si>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</si>
  <si>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</si>
  <si>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</si>
  <si>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</si>
  <si>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</si>
  <si>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</si>
  <si>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</si>
  <si>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</si>
  <si>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</si>
  <si>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</si>
  <si>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</si>
  <si>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</si>
  <si>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</si>
  <si>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</si>
  <si>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</si>
  <si>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</si>
  <si>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</si>
  <si>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</si>
  <si>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</si>
  <si>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</si>
  <si>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</si>
  <si>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</si>
  <si>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</si>
  <si>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</si>
  <si>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</si>
  <si>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</si>
  <si>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</si>
  <si>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</si>
  <si>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</si>
  <si>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</si>
  <si>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</si>
  <si>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</si>
  <si>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</si>
  <si>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</si>
  <si>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</si>
  <si>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</si>
  <si>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</si>
  <si>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</si>
  <si>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</si>
  <si>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</si>
  <si>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</si>
  <si>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</si>
  <si>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</si>
  <si>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</si>
  <si>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</si>
  <si>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</si>
  <si>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</si>
  <si>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</si>
  <si>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</si>
  <si>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</si>
  <si>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</si>
  <si>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</si>
  <si>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</si>
  <si>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</si>
  <si>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</si>
  <si>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</si>
  <si>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</si>
  <si>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</si>
  <si>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</si>
  <si>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</si>
  <si>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</si>
  <si>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</si>
  <si>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</si>
  <si>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</si>
  <si>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</si>
  <si>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</si>
  <si>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</si>
  <si>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</si>
  <si>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</si>
  <si>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</si>
  <si>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</si>
  <si>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</si>
  <si>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</si>
  <si>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</si>
  <si>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</si>
  <si>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</si>
  <si>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</si>
  <si>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</si>
  <si>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</si>
  <si>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</si>
  <si>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</si>
  <si>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</si>
  <si>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</si>
  <si>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</si>
  <si>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</si>
  <si>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</si>
  <si>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</si>
  <si>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</si>
  <si>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</si>
  <si>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</si>
  <si>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</si>
  <si>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</si>
  <si>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</si>
  <si>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</si>
  <si>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</si>
  <si>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</si>
  <si>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</si>
  <si>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</si>
  <si>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</si>
  <si>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</si>
  <si>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</si>
  <si>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</si>
  <si>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</si>
  <si>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</si>
  <si>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</si>
  <si>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</si>
  <si>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</si>
  <si>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</si>
  <si>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</si>
  <si>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</si>
  <si>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</si>
  <si>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</si>
  <si>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</si>
  <si>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</si>
  <si>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</si>
  <si>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</si>
  <si>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</si>
  <si>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</si>
  <si>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</si>
  <si>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</si>
  <si>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</si>
  <si>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</si>
  <si>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COFINAL</t>
  </si>
  <si>
    <t>814004649-0</t>
  </si>
  <si>
    <t>SUB. Los Estados Financieros no presentan Notas Contables. Numeral 3.16</t>
  </si>
  <si>
    <t>SUB. Falta certificacion a los Estados Financieros suscritos por el contador y el Dictamen a los estados financieros suscrito por el Revisor Fiscal. Numeral 3.16</t>
  </si>
  <si>
    <t xml:space="preserve">SUB. El Balance General a 31 de Diciembre de 2013 no especifica el ACTIVO CORRIENTE  y el PASIVO CORRIENTE por lo tanto no se puede realizar el INDICADOR FINANCIERO DE LIQUIDEZ. Numeral 3.18 </t>
  </si>
  <si>
    <t>X</t>
  </si>
  <si>
    <r>
      <rPr>
        <b/>
        <u/>
        <sz val="11"/>
        <color theme="1"/>
        <rFont val="Calibri"/>
        <family val="2"/>
        <scheme val="minor"/>
      </rPr>
      <t>SUBSANAR</t>
    </r>
    <r>
      <rPr>
        <b/>
        <sz val="11"/>
        <color theme="1"/>
        <rFont val="Calibri"/>
        <family val="2"/>
        <scheme val="minor"/>
      </rPr>
      <t xml:space="preserve">
MODALIDAD INSTITUCIONAL
</t>
    </r>
    <r>
      <rPr>
        <sz val="11"/>
        <color theme="1"/>
        <rFont val="Calibri"/>
        <family val="2"/>
        <scheme val="minor"/>
      </rPr>
      <t xml:space="preserve">COMPONENTE FAMILIA, COMUNIDAD Y REDES. No describe las tematicas ni la metodologia a desarrollar para los procesos de formacion y acompañamiento a las familias.
COMPONENTE SALUD Y NUTRICION. No se describen las actividades a desarrollar durante la ejecucion del Plan de Saneamiento Basico en la unidad de servicio.
No hay una descripcion clara de como se ofrecera el servicio de alimentacion, teniendo en cuenta las caracteristicas socioculturales y el contexto territorial de la poblacion a atender.
</t>
    </r>
    <r>
      <rPr>
        <b/>
        <sz val="11"/>
        <color theme="1"/>
        <rFont val="Calibri"/>
        <family val="2"/>
        <scheme val="minor"/>
      </rPr>
      <t>NO PRESENTA PROPUESTA TECNICA HABILITANTE PARA MODALIDAD FAMILIAR - DESARROLLO INFANTIL EN MEDIO FAMILIAR</t>
    </r>
  </si>
  <si>
    <t>02 MESES</t>
  </si>
  <si>
    <t>-</t>
  </si>
  <si>
    <t>29-30</t>
  </si>
  <si>
    <t>001-014</t>
  </si>
  <si>
    <t>002-014</t>
  </si>
  <si>
    <t>003-014</t>
  </si>
  <si>
    <t>004-014</t>
  </si>
  <si>
    <t>12 MESES</t>
  </si>
  <si>
    <t>31-32</t>
  </si>
  <si>
    <t>33-34</t>
  </si>
  <si>
    <t>35-36</t>
  </si>
  <si>
    <t>015-2011</t>
  </si>
  <si>
    <t>DANSOCIAL</t>
  </si>
  <si>
    <t>2 MESES Y 22 DIAS</t>
  </si>
  <si>
    <t>43-51</t>
  </si>
  <si>
    <t>050-2012</t>
  </si>
  <si>
    <t>ORGANIZACIONES SOLIDARIAS UNIDAD ADMINISTRATIVA ESPECIAL DE ORGANIZACIONES SOLIDARIAS</t>
  </si>
  <si>
    <t>52-56</t>
  </si>
  <si>
    <t>NO PRESENTA FORMATO 6 Y EL OBJETO NO ES ACORDE AL OBJETO DE LA CONVOCATORIA</t>
  </si>
  <si>
    <t>51-56</t>
  </si>
  <si>
    <t>42-50</t>
  </si>
  <si>
    <t>28-29</t>
  </si>
  <si>
    <t>30-31</t>
  </si>
  <si>
    <t>32-33</t>
  </si>
  <si>
    <t>34-35</t>
  </si>
  <si>
    <t>BETSY CARUMI AMESQUITA MONTEZUMA</t>
  </si>
  <si>
    <t>JARDIN INFANTIL PEQUEÑOS EXPLORADORES</t>
  </si>
  <si>
    <t>01/01/2011   31/01/2012</t>
  </si>
  <si>
    <t>DOCENTE</t>
  </si>
  <si>
    <t>MARTA LUCIA MARTINEZ SALAZAR</t>
  </si>
  <si>
    <t>PSICOLOGA</t>
  </si>
  <si>
    <t>UNAD</t>
  </si>
  <si>
    <t>NO PRESENTA TARJETA PROFESIONAL</t>
  </si>
  <si>
    <t>COLEGIO CESPEDES</t>
  </si>
  <si>
    <t>01/09/2000   30/06/2001</t>
  </si>
  <si>
    <t>COLEGIO MAFALDA</t>
  </si>
  <si>
    <t>08/02/2007   30/11/2007</t>
  </si>
  <si>
    <t>ANDREA FERNANDA FIGUEROA MONCAYO</t>
  </si>
  <si>
    <t>UNIVERSIDAD DE NARIÑO</t>
  </si>
  <si>
    <t>FUNDACION SEPRAES</t>
  </si>
  <si>
    <t>06/05/2013   27/12/2013</t>
  </si>
  <si>
    <t>NO PRESENTA INFORMACION EN FORMATO 8</t>
  </si>
  <si>
    <t>RICARDO ALBERTO CHAVEZ BOLAÑOS</t>
  </si>
  <si>
    <t xml:space="preserve">LICENCIADO CIENCIAS SOCIALES </t>
  </si>
  <si>
    <t>UNIVERSIDAD MARIANA</t>
  </si>
  <si>
    <t>NO APLICA</t>
  </si>
  <si>
    <t>COFINAL</t>
  </si>
  <si>
    <t>01/01/1995   31/12/1997</t>
  </si>
  <si>
    <t>PRESIDENTE CONSEJO ADMINISTRATIVO</t>
  </si>
  <si>
    <t>ANGELA LIZETH MORA RODRIGUEZ</t>
  </si>
  <si>
    <t>CDI ELINGENIO</t>
  </si>
  <si>
    <t>08/04/2008   31/07/2014</t>
  </si>
  <si>
    <t>PROPONENTE No. 5. FUNDACION COFINAL</t>
  </si>
  <si>
    <t>CONVOCATORIA PÚBLICA DE APORTE No 003 DE 2014</t>
  </si>
  <si>
    <t>1,2 Grupo 7 1,2,6,22</t>
  </si>
  <si>
    <t>N/A</t>
  </si>
  <si>
    <t>15 a 20</t>
  </si>
  <si>
    <t>NO CUMPLE</t>
  </si>
  <si>
    <t>Rango</t>
  </si>
  <si>
    <t>Mayor a 4501</t>
  </si>
  <si>
    <t>Mayor o igual 1,2</t>
  </si>
  <si>
    <t>Menor o igual 65%</t>
  </si>
  <si>
    <t>IDL</t>
  </si>
  <si>
    <t>NDE</t>
  </si>
  <si>
    <t>q2q</t>
  </si>
  <si>
    <r>
      <rPr>
        <b/>
        <sz val="9"/>
        <rFont val="Arial Narrow"/>
        <family val="2"/>
      </rPr>
      <t xml:space="preserve">SUB. </t>
    </r>
    <r>
      <rPr>
        <sz val="9"/>
        <rFont val="Arial Narrow"/>
        <family val="2"/>
      </rPr>
      <t xml:space="preserve">El proponente debe corregir la direccion del ICBF en la poliza de seriedad del grupo 7. Asi mismo, debe corregir la poliza de seriedad del grupo 22 en  la direccion del icbf  y valor  </t>
    </r>
  </si>
  <si>
    <t>El ICBF  procedio a consultar los antecedentes fiscales y procuraduria de persona juridica Nit 814004649, por cuanto el proponente no los anexo con la propuesta</t>
  </si>
  <si>
    <t xml:space="preserve">El ICBF  procedio a consultar los antecedentes fiscales y procuraduria de persona juridica Nit 814004649, por cuanto el proponente no los anexo con la propuesta. </t>
  </si>
  <si>
    <t xml:space="preserve">NO PRESENTA TARJETA PROFESIONAL
NO PRESENTA TITULO PROFESIONAL NO PRESENTA INFORMACION EN FORMATO 8 </t>
  </si>
  <si>
    <r>
      <rPr>
        <b/>
        <sz val="9"/>
        <color rgb="FFFF0000"/>
        <rFont val="Arial Narrow"/>
        <family val="2"/>
      </rPr>
      <t xml:space="preserve"> </t>
    </r>
    <r>
      <rPr>
        <sz val="9"/>
        <rFont val="Arial Narrow"/>
        <family val="2"/>
      </rPr>
      <t>El proponente  debe subsanar el documento de autorizacion del representante legal para suscribir el contrato, del representante legal toda vez que el que se anexa a la propuesta contiene una firma en fascimil y el numero de la cedula del representante legal se encuentra errada.</t>
    </r>
  </si>
  <si>
    <t xml:space="preserve"> El proponente  debe allegar el certificado de  participacion independiente. Formato 3 del pliego </t>
  </si>
  <si>
    <t xml:space="preserve"> El proponente no no presenta  el acto administrativo que otorga personeria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</si>
</sst>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name val="Arial Narrow"/>
      <family val="2"/>
    </font>
    <font>
      <b/>
      <sz val="9"/>
      <name val="Arial Narrow"/>
      <family val="2"/>
    </font>
    <font>
      <b/>
      <sz val="9"/>
      <color rgb="FFFF0000"/>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8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6"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9" fillId="6" borderId="42" xfId="0" applyFont="1" applyFill="1" applyBorder="1" applyAlignment="1">
      <alignment vertical="center"/>
    </xf>
    <xf numFmtId="0" fontId="28" fillId="6" borderId="40" xfId="0" applyFont="1" applyFill="1" applyBorder="1" applyAlignment="1">
      <alignment horizontal="center" vertical="center"/>
    </xf>
    <xf numFmtId="4" fontId="29" fillId="7" borderId="0" xfId="0" applyNumberFormat="1" applyFont="1" applyFill="1" applyAlignment="1">
      <alignment vertical="center"/>
    </xf>
    <xf numFmtId="4" fontId="29" fillId="7" borderId="34" xfId="0" applyNumberFormat="1" applyFont="1" applyFill="1" applyBorder="1" applyAlignment="1">
      <alignment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1" xfId="0" applyFont="1" applyFill="1" applyBorder="1" applyAlignment="1">
      <alignment wrapText="1"/>
    </xf>
    <xf numFmtId="1"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0" fillId="3" borderId="1" xfId="0" applyNumberFormat="1" applyFill="1" applyBorder="1" applyAlignment="1">
      <alignment horizontal="right" vertical="center"/>
    </xf>
    <xf numFmtId="0" fontId="11" fillId="0" borderId="13" xfId="0" applyFont="1" applyFill="1" applyBorder="1" applyAlignment="1">
      <alignment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Fill="1" applyBorder="1" applyAlignment="1"/>
    <xf numFmtId="0" fontId="0" fillId="0" borderId="0" xfId="0" applyBorder="1" applyAlignment="1">
      <alignment horizontal="center" vertical="center"/>
    </xf>
    <xf numFmtId="2" fontId="0" fillId="0" borderId="1" xfId="0" applyNumberFormat="1" applyBorder="1" applyAlignment="1">
      <alignment wrapText="1"/>
    </xf>
    <xf numFmtId="9" fontId="29" fillId="7" borderId="34" xfId="0" applyNumberFormat="1" applyFont="1" applyFill="1" applyBorder="1" applyAlignment="1">
      <alignment horizontal="center" vertical="center"/>
    </xf>
    <xf numFmtId="3" fontId="11" fillId="0" borderId="1" xfId="0" applyNumberFormat="1" applyFont="1" applyFill="1" applyBorder="1" applyAlignment="1">
      <alignment horizontal="right" vertical="center" wrapText="1"/>
    </xf>
    <xf numFmtId="168" fontId="0" fillId="0" borderId="1" xfId="0" applyNumberFormat="1" applyFill="1" applyBorder="1" applyAlignment="1" applyProtection="1">
      <alignment vertical="center"/>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38"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left" vertical="center" wrapText="1"/>
    </xf>
    <xf numFmtId="0" fontId="33" fillId="9" borderId="0" xfId="0" applyFont="1" applyFill="1" applyAlignment="1">
      <alignment horizontal="center" wrapText="1"/>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38" fillId="0" borderId="5" xfId="0" applyFont="1"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36" fillId="6" borderId="31" xfId="0" applyFont="1" applyFill="1" applyBorder="1" applyAlignment="1">
      <alignment horizontal="center" vertical="center" wrapText="1"/>
    </xf>
    <xf numFmtId="164" fontId="36" fillId="6" borderId="31" xfId="3" applyFont="1" applyFill="1" applyBorder="1" applyAlignment="1">
      <alignment horizontal="center" vertical="center" wrapText="1"/>
    </xf>
    <xf numFmtId="0" fontId="29" fillId="6" borderId="41" xfId="0" applyFont="1" applyFill="1" applyBorder="1" applyAlignment="1">
      <alignment horizontal="left" vertical="center" wrapText="1"/>
    </xf>
    <xf numFmtId="0" fontId="29" fillId="6" borderId="37" xfId="0" applyFont="1" applyFill="1" applyBorder="1" applyAlignment="1">
      <alignment horizontal="left"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topLeftCell="B22" workbookViewId="0">
      <selection activeCell="H29" sqref="H29:L29"/>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0" t="s">
        <v>91</v>
      </c>
      <c r="B2" s="220"/>
      <c r="C2" s="220"/>
      <c r="D2" s="220"/>
      <c r="E2" s="220"/>
      <c r="F2" s="220"/>
      <c r="G2" s="220"/>
      <c r="H2" s="220"/>
      <c r="I2" s="220"/>
      <c r="J2" s="220"/>
      <c r="K2" s="220"/>
      <c r="L2" s="220"/>
    </row>
    <row r="4" spans="1:12" ht="16.5" x14ac:dyDescent="0.25">
      <c r="A4" s="199" t="s">
        <v>65</v>
      </c>
      <c r="B4" s="199"/>
      <c r="C4" s="199"/>
      <c r="D4" s="199"/>
      <c r="E4" s="199"/>
      <c r="F4" s="199"/>
      <c r="G4" s="199"/>
      <c r="H4" s="199"/>
      <c r="I4" s="199"/>
      <c r="J4" s="199"/>
      <c r="K4" s="199"/>
      <c r="L4" s="199"/>
    </row>
    <row r="5" spans="1:12" ht="16.5" x14ac:dyDescent="0.25">
      <c r="A5" s="77"/>
    </row>
    <row r="6" spans="1:12" ht="16.5" x14ac:dyDescent="0.25">
      <c r="A6" s="199" t="s">
        <v>222</v>
      </c>
      <c r="B6" s="199"/>
      <c r="C6" s="199"/>
      <c r="D6" s="199"/>
      <c r="E6" s="199"/>
      <c r="F6" s="199"/>
      <c r="G6" s="199"/>
      <c r="H6" s="199"/>
      <c r="I6" s="199"/>
      <c r="J6" s="199"/>
      <c r="K6" s="199"/>
      <c r="L6" s="199"/>
    </row>
    <row r="7" spans="1:12" ht="16.5" x14ac:dyDescent="0.25">
      <c r="A7" s="78"/>
    </row>
    <row r="8" spans="1:12" ht="109.5" customHeight="1" x14ac:dyDescent="0.25">
      <c r="A8" s="200" t="s">
        <v>135</v>
      </c>
      <c r="B8" s="200"/>
      <c r="C8" s="200"/>
      <c r="D8" s="200"/>
      <c r="E8" s="200"/>
      <c r="F8" s="200"/>
      <c r="G8" s="200"/>
      <c r="H8" s="200"/>
      <c r="I8" s="200"/>
      <c r="J8" s="200"/>
      <c r="K8" s="200"/>
      <c r="L8" s="200"/>
    </row>
    <row r="9" spans="1:12" ht="45.75" customHeight="1" x14ac:dyDescent="0.25">
      <c r="A9" s="200"/>
      <c r="B9" s="200"/>
      <c r="C9" s="200"/>
      <c r="D9" s="200"/>
      <c r="E9" s="200"/>
      <c r="F9" s="200"/>
      <c r="G9" s="200"/>
      <c r="H9" s="200"/>
      <c r="I9" s="200"/>
      <c r="J9" s="200"/>
      <c r="K9" s="200"/>
      <c r="L9" s="200"/>
    </row>
    <row r="10" spans="1:12" ht="28.5" customHeight="1" x14ac:dyDescent="0.25">
      <c r="A10" s="200" t="s">
        <v>94</v>
      </c>
      <c r="B10" s="200"/>
      <c r="C10" s="200"/>
      <c r="D10" s="200"/>
      <c r="E10" s="200"/>
      <c r="F10" s="200"/>
      <c r="G10" s="200"/>
      <c r="H10" s="200"/>
      <c r="I10" s="200"/>
      <c r="J10" s="200"/>
      <c r="K10" s="200"/>
      <c r="L10" s="200"/>
    </row>
    <row r="11" spans="1:12" ht="28.5" customHeight="1" x14ac:dyDescent="0.25">
      <c r="A11" s="200"/>
      <c r="B11" s="200"/>
      <c r="C11" s="200"/>
      <c r="D11" s="200"/>
      <c r="E11" s="200"/>
      <c r="F11" s="200"/>
      <c r="G11" s="200"/>
      <c r="H11" s="200"/>
      <c r="I11" s="200"/>
      <c r="J11" s="200"/>
      <c r="K11" s="200"/>
      <c r="L11" s="200"/>
    </row>
    <row r="12" spans="1:12" ht="15.75" thickBot="1" x14ac:dyDescent="0.3"/>
    <row r="13" spans="1:12" ht="15.75" thickBot="1" x14ac:dyDescent="0.3">
      <c r="A13" s="79" t="s">
        <v>66</v>
      </c>
      <c r="B13" s="201" t="s">
        <v>90</v>
      </c>
      <c r="C13" s="202"/>
      <c r="D13" s="202"/>
      <c r="E13" s="202"/>
      <c r="F13" s="202"/>
      <c r="G13" s="202"/>
      <c r="H13" s="202"/>
      <c r="I13" s="202"/>
      <c r="J13" s="202"/>
      <c r="K13" s="202"/>
      <c r="L13" s="202"/>
    </row>
    <row r="14" spans="1:12" ht="15.75" thickBot="1" x14ac:dyDescent="0.3">
      <c r="A14" s="80">
        <v>5</v>
      </c>
      <c r="B14" s="219" t="s">
        <v>162</v>
      </c>
      <c r="C14" s="219"/>
      <c r="D14" s="219"/>
      <c r="E14" s="219"/>
      <c r="F14" s="219"/>
      <c r="G14" s="219"/>
      <c r="H14" s="219"/>
      <c r="I14" s="219"/>
      <c r="J14" s="219"/>
      <c r="K14" s="219"/>
      <c r="L14" s="219"/>
    </row>
    <row r="15" spans="1:12" x14ac:dyDescent="0.25">
      <c r="A15" s="87"/>
      <c r="B15" s="87"/>
      <c r="C15" s="87"/>
      <c r="D15" s="87"/>
      <c r="E15" s="87"/>
      <c r="F15" s="87"/>
      <c r="G15" s="87"/>
      <c r="H15" s="87"/>
      <c r="I15" s="87"/>
      <c r="J15" s="87"/>
      <c r="K15" s="87"/>
      <c r="L15" s="87"/>
    </row>
    <row r="16" spans="1:12" x14ac:dyDescent="0.25">
      <c r="A16" s="88"/>
      <c r="B16" s="87"/>
      <c r="C16" s="87"/>
      <c r="D16" s="87"/>
      <c r="E16" s="87"/>
      <c r="F16" s="87"/>
      <c r="G16" s="87"/>
      <c r="H16" s="87"/>
      <c r="I16" s="87"/>
      <c r="J16" s="87"/>
      <c r="K16" s="87"/>
      <c r="L16" s="87"/>
    </row>
    <row r="17" spans="1:12" x14ac:dyDescent="0.25">
      <c r="A17" s="221" t="s">
        <v>221</v>
      </c>
      <c r="B17" s="221"/>
      <c r="C17" s="221"/>
      <c r="D17" s="221"/>
      <c r="E17" s="221"/>
      <c r="F17" s="221"/>
      <c r="G17" s="221"/>
      <c r="H17" s="221"/>
      <c r="I17" s="221"/>
      <c r="J17" s="221"/>
      <c r="K17" s="221"/>
      <c r="L17" s="221"/>
    </row>
    <row r="19" spans="1:12" ht="27" customHeight="1" x14ac:dyDescent="0.25">
      <c r="A19" s="203" t="s">
        <v>67</v>
      </c>
      <c r="B19" s="203"/>
      <c r="C19" s="203"/>
      <c r="D19" s="203"/>
      <c r="E19" s="82" t="s">
        <v>68</v>
      </c>
      <c r="F19" s="186" t="s">
        <v>69</v>
      </c>
      <c r="G19" s="81" t="s">
        <v>70</v>
      </c>
      <c r="H19" s="203" t="s">
        <v>3</v>
      </c>
      <c r="I19" s="203"/>
      <c r="J19" s="203"/>
      <c r="K19" s="203"/>
      <c r="L19" s="203"/>
    </row>
    <row r="20" spans="1:12" ht="30.75" customHeight="1" x14ac:dyDescent="0.25">
      <c r="A20" s="212" t="s">
        <v>97</v>
      </c>
      <c r="B20" s="213"/>
      <c r="C20" s="213"/>
      <c r="D20" s="214"/>
      <c r="E20" s="83" t="s">
        <v>223</v>
      </c>
      <c r="F20" s="187" t="s">
        <v>167</v>
      </c>
      <c r="G20" s="1"/>
      <c r="H20" s="218"/>
      <c r="I20" s="218"/>
      <c r="J20" s="218"/>
      <c r="K20" s="218"/>
      <c r="L20" s="218"/>
    </row>
    <row r="21" spans="1:12" ht="35.25" customHeight="1" x14ac:dyDescent="0.25">
      <c r="A21" s="215" t="s">
        <v>98</v>
      </c>
      <c r="B21" s="216"/>
      <c r="C21" s="216"/>
      <c r="D21" s="217"/>
      <c r="E21" s="84">
        <v>24</v>
      </c>
      <c r="F21" s="187" t="s">
        <v>167</v>
      </c>
      <c r="G21" s="1"/>
      <c r="H21" s="210"/>
      <c r="I21" s="210"/>
      <c r="J21" s="210"/>
      <c r="K21" s="210"/>
      <c r="L21" s="210"/>
    </row>
    <row r="22" spans="1:12" ht="24.75" customHeight="1" x14ac:dyDescent="0.25">
      <c r="A22" s="215" t="s">
        <v>136</v>
      </c>
      <c r="B22" s="216"/>
      <c r="C22" s="216"/>
      <c r="D22" s="217"/>
      <c r="E22" s="84">
        <v>65</v>
      </c>
      <c r="F22" s="187" t="s">
        <v>167</v>
      </c>
      <c r="G22" s="1"/>
      <c r="H22" s="211" t="s">
        <v>234</v>
      </c>
      <c r="I22" s="210"/>
      <c r="J22" s="210"/>
      <c r="K22" s="210"/>
      <c r="L22" s="210"/>
    </row>
    <row r="23" spans="1:12" ht="27" customHeight="1" x14ac:dyDescent="0.25">
      <c r="A23" s="204" t="s">
        <v>71</v>
      </c>
      <c r="B23" s="205"/>
      <c r="C23" s="205"/>
      <c r="D23" s="206"/>
      <c r="E23" s="85">
        <v>13.14</v>
      </c>
      <c r="F23" s="187" t="s">
        <v>167</v>
      </c>
      <c r="G23" s="1"/>
      <c r="H23" s="210"/>
      <c r="I23" s="210"/>
      <c r="J23" s="210"/>
      <c r="K23" s="210"/>
      <c r="L23" s="210"/>
    </row>
    <row r="24" spans="1:12" ht="20.25" customHeight="1" x14ac:dyDescent="0.25">
      <c r="A24" s="204" t="s">
        <v>93</v>
      </c>
      <c r="B24" s="205"/>
      <c r="C24" s="205"/>
      <c r="D24" s="206"/>
      <c r="E24" s="85"/>
      <c r="F24" s="187"/>
      <c r="G24" s="1"/>
      <c r="H24" s="207" t="s">
        <v>224</v>
      </c>
      <c r="I24" s="208"/>
      <c r="J24" s="208"/>
      <c r="K24" s="208"/>
      <c r="L24" s="209"/>
    </row>
    <row r="25" spans="1:12" ht="28.5" customHeight="1" x14ac:dyDescent="0.25">
      <c r="A25" s="204" t="s">
        <v>137</v>
      </c>
      <c r="B25" s="205"/>
      <c r="C25" s="205"/>
      <c r="D25" s="206"/>
      <c r="E25" s="85">
        <v>26.27</v>
      </c>
      <c r="F25" s="187"/>
      <c r="G25" s="1"/>
      <c r="H25" s="210" t="s">
        <v>238</v>
      </c>
      <c r="I25" s="210"/>
      <c r="J25" s="210"/>
      <c r="K25" s="210"/>
      <c r="L25" s="210"/>
    </row>
    <row r="26" spans="1:12" ht="28.5" customHeight="1" x14ac:dyDescent="0.25">
      <c r="A26" s="204" t="s">
        <v>96</v>
      </c>
      <c r="B26" s="205"/>
      <c r="C26" s="205"/>
      <c r="D26" s="206"/>
      <c r="E26" s="85"/>
      <c r="F26" s="187"/>
      <c r="G26" s="1"/>
      <c r="H26" s="207" t="s">
        <v>224</v>
      </c>
      <c r="I26" s="208"/>
      <c r="J26" s="208"/>
      <c r="K26" s="208"/>
      <c r="L26" s="209"/>
    </row>
    <row r="27" spans="1:12" ht="15.75" customHeight="1" x14ac:dyDescent="0.25">
      <c r="A27" s="215" t="s">
        <v>72</v>
      </c>
      <c r="B27" s="216"/>
      <c r="C27" s="216"/>
      <c r="D27" s="217"/>
      <c r="E27" s="84" t="s">
        <v>225</v>
      </c>
      <c r="F27" s="187" t="s">
        <v>167</v>
      </c>
      <c r="G27" s="1"/>
      <c r="H27" s="210"/>
      <c r="I27" s="210"/>
      <c r="J27" s="210"/>
      <c r="K27" s="210"/>
      <c r="L27" s="210"/>
    </row>
    <row r="28" spans="1:12" ht="19.5" customHeight="1" x14ac:dyDescent="0.25">
      <c r="A28" s="215" t="s">
        <v>73</v>
      </c>
      <c r="B28" s="216"/>
      <c r="C28" s="216"/>
      <c r="D28" s="217"/>
      <c r="E28" s="84">
        <v>25</v>
      </c>
      <c r="F28" s="187" t="s">
        <v>167</v>
      </c>
      <c r="G28" s="1"/>
      <c r="H28" s="210"/>
      <c r="I28" s="210"/>
      <c r="J28" s="210"/>
      <c r="K28" s="210"/>
      <c r="L28" s="210"/>
    </row>
    <row r="29" spans="1:12" ht="27.75" customHeight="1" x14ac:dyDescent="0.25">
      <c r="A29" s="215" t="s">
        <v>74</v>
      </c>
      <c r="B29" s="216"/>
      <c r="C29" s="216"/>
      <c r="D29" s="217"/>
      <c r="E29" s="84">
        <v>23</v>
      </c>
      <c r="F29" s="187" t="s">
        <v>167</v>
      </c>
      <c r="G29" s="1"/>
      <c r="H29" s="211" t="s">
        <v>236</v>
      </c>
      <c r="I29" s="210"/>
      <c r="J29" s="210"/>
      <c r="K29" s="210"/>
      <c r="L29" s="210"/>
    </row>
    <row r="30" spans="1:12" ht="61.5" customHeight="1" x14ac:dyDescent="0.25">
      <c r="A30" s="215" t="s">
        <v>75</v>
      </c>
      <c r="B30" s="216"/>
      <c r="C30" s="216"/>
      <c r="D30" s="217"/>
      <c r="E30" s="84">
        <v>22</v>
      </c>
      <c r="F30" s="187" t="s">
        <v>167</v>
      </c>
      <c r="G30" s="1"/>
      <c r="H30" s="211" t="s">
        <v>235</v>
      </c>
      <c r="I30" s="210"/>
      <c r="J30" s="210"/>
      <c r="K30" s="210"/>
      <c r="L30" s="210"/>
    </row>
    <row r="31" spans="1:12" ht="17.25" customHeight="1" x14ac:dyDescent="0.25">
      <c r="A31" s="215" t="s">
        <v>76</v>
      </c>
      <c r="B31" s="216"/>
      <c r="C31" s="216"/>
      <c r="D31" s="217"/>
      <c r="E31" s="84">
        <v>21</v>
      </c>
      <c r="F31" s="187" t="s">
        <v>167</v>
      </c>
      <c r="G31" s="1"/>
      <c r="H31" s="210"/>
      <c r="I31" s="210"/>
      <c r="J31" s="210"/>
      <c r="K31" s="210"/>
      <c r="L31" s="210"/>
    </row>
    <row r="32" spans="1:12" ht="24" customHeight="1" x14ac:dyDescent="0.25">
      <c r="A32" s="222" t="s">
        <v>95</v>
      </c>
      <c r="B32" s="223"/>
      <c r="C32" s="223"/>
      <c r="D32" s="224"/>
      <c r="E32" s="84"/>
      <c r="F32" s="187"/>
      <c r="G32" s="187" t="s">
        <v>167</v>
      </c>
      <c r="H32" s="207" t="s">
        <v>240</v>
      </c>
      <c r="I32" s="208"/>
      <c r="J32" s="208"/>
      <c r="K32" s="208"/>
      <c r="L32" s="209"/>
    </row>
    <row r="33" spans="1:12" ht="24" customHeight="1" x14ac:dyDescent="0.25">
      <c r="A33" s="215" t="s">
        <v>233</v>
      </c>
      <c r="B33" s="216"/>
      <c r="C33" s="216"/>
      <c r="D33" s="217"/>
      <c r="E33" s="84"/>
      <c r="F33" s="187" t="s">
        <v>167</v>
      </c>
      <c r="G33" s="1"/>
      <c r="H33" s="225" t="s">
        <v>239</v>
      </c>
      <c r="I33" s="226"/>
      <c r="J33" s="226"/>
      <c r="K33" s="226"/>
      <c r="L33" s="227"/>
    </row>
    <row r="34" spans="1:12" ht="28.5" customHeight="1" x14ac:dyDescent="0.25">
      <c r="A34" s="215" t="s">
        <v>99</v>
      </c>
      <c r="B34" s="216"/>
      <c r="C34" s="216"/>
      <c r="D34" s="217"/>
      <c r="E34" s="86"/>
      <c r="F34" s="187"/>
      <c r="G34" s="1"/>
      <c r="H34" s="218" t="s">
        <v>224</v>
      </c>
      <c r="I34" s="218"/>
      <c r="J34" s="218"/>
      <c r="K34" s="218"/>
      <c r="L34" s="218"/>
    </row>
  </sheetData>
  <mergeCells count="40">
    <mergeCell ref="A25:D25"/>
    <mergeCell ref="H32:L32"/>
    <mergeCell ref="A32:D32"/>
    <mergeCell ref="A33:D33"/>
    <mergeCell ref="A26:D26"/>
    <mergeCell ref="H26:L26"/>
    <mergeCell ref="A27:D27"/>
    <mergeCell ref="H33:L3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106" zoomScale="70" zoomScaleNormal="70" workbookViewId="0">
      <selection activeCell="A72" sqref="A72"/>
    </sheetView>
  </sheetViews>
  <sheetFormatPr baseColWidth="10" defaultRowHeight="15" x14ac:dyDescent="0.25"/>
  <cols>
    <col min="1" max="1" width="3.140625" style="9" bestFit="1" customWidth="1"/>
    <col min="2" max="2" width="65.140625" style="9" customWidth="1"/>
    <col min="3" max="3" width="31.140625" style="9" customWidth="1"/>
    <col min="4" max="4" width="48.7109375" style="9" customWidth="1"/>
    <col min="5" max="5" width="25" style="9" customWidth="1"/>
    <col min="6" max="6" width="26.85546875" style="9" customWidth="1"/>
    <col min="7" max="7" width="29.7109375" style="9" customWidth="1"/>
    <col min="8" max="8" width="24.5703125" style="9" customWidth="1"/>
    <col min="9" max="9" width="24" style="9" customWidth="1"/>
    <col min="10" max="10" width="29.28515625" style="9" customWidth="1"/>
    <col min="11" max="11" width="28.42578125" style="9" customWidth="1"/>
    <col min="12" max="13" width="18.7109375" style="9" customWidth="1"/>
    <col min="14" max="14" width="22.140625" style="9" customWidth="1"/>
    <col min="15" max="15" width="26.140625" style="9" customWidth="1"/>
    <col min="16" max="16" width="19.5703125" style="9" bestFit="1" customWidth="1"/>
    <col min="17" max="17" width="9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54" t="s">
        <v>162</v>
      </c>
      <c r="D6" s="254"/>
      <c r="E6" s="254"/>
      <c r="F6" s="254"/>
      <c r="G6" s="254"/>
      <c r="H6" s="254"/>
      <c r="I6" s="254"/>
      <c r="J6" s="254"/>
      <c r="K6" s="254"/>
      <c r="L6" s="254"/>
      <c r="M6" s="254"/>
      <c r="N6" s="255"/>
    </row>
    <row r="7" spans="2:16" ht="16.5" thickBot="1" x14ac:dyDescent="0.3">
      <c r="B7" s="12" t="s">
        <v>5</v>
      </c>
      <c r="C7" s="254"/>
      <c r="D7" s="254"/>
      <c r="E7" s="254"/>
      <c r="F7" s="254"/>
      <c r="G7" s="254"/>
      <c r="H7" s="254"/>
      <c r="I7" s="254"/>
      <c r="J7" s="254"/>
      <c r="K7" s="254"/>
      <c r="L7" s="254"/>
      <c r="M7" s="254"/>
      <c r="N7" s="255"/>
    </row>
    <row r="8" spans="2:16" ht="16.5" thickBot="1" x14ac:dyDescent="0.3">
      <c r="B8" s="12" t="s">
        <v>6</v>
      </c>
      <c r="C8" s="254"/>
      <c r="D8" s="254"/>
      <c r="E8" s="254"/>
      <c r="F8" s="254"/>
      <c r="G8" s="254"/>
      <c r="H8" s="254"/>
      <c r="I8" s="254"/>
      <c r="J8" s="254"/>
      <c r="K8" s="254"/>
      <c r="L8" s="254"/>
      <c r="M8" s="254"/>
      <c r="N8" s="255"/>
    </row>
    <row r="9" spans="2:16" ht="16.5" thickBot="1" x14ac:dyDescent="0.3">
      <c r="B9" s="12" t="s">
        <v>7</v>
      </c>
      <c r="C9" s="254"/>
      <c r="D9" s="254"/>
      <c r="E9" s="254"/>
      <c r="F9" s="254"/>
      <c r="G9" s="254"/>
      <c r="H9" s="254"/>
      <c r="I9" s="254"/>
      <c r="J9" s="254"/>
      <c r="K9" s="254"/>
      <c r="L9" s="254"/>
      <c r="M9" s="254"/>
      <c r="N9" s="255"/>
    </row>
    <row r="10" spans="2:16" ht="16.5" thickBot="1" x14ac:dyDescent="0.3">
      <c r="B10" s="12" t="s">
        <v>8</v>
      </c>
      <c r="C10" s="256"/>
      <c r="D10" s="256"/>
      <c r="E10" s="257"/>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7"/>
      <c r="J12" s="107"/>
      <c r="K12" s="107"/>
      <c r="L12" s="107"/>
      <c r="M12" s="107"/>
      <c r="N12" s="19"/>
    </row>
    <row r="13" spans="2:16" x14ac:dyDescent="0.25">
      <c r="I13" s="107"/>
      <c r="J13" s="107"/>
      <c r="K13" s="107"/>
      <c r="L13" s="107"/>
      <c r="M13" s="107"/>
      <c r="N13" s="108"/>
    </row>
    <row r="14" spans="2:16" ht="45.75" customHeight="1" x14ac:dyDescent="0.25">
      <c r="B14" s="258" t="s">
        <v>100</v>
      </c>
      <c r="C14" s="258"/>
      <c r="D14" s="177" t="s">
        <v>12</v>
      </c>
      <c r="E14" s="177" t="s">
        <v>13</v>
      </c>
      <c r="F14" s="177" t="s">
        <v>29</v>
      </c>
      <c r="G14" s="91"/>
      <c r="I14" s="38"/>
      <c r="J14" s="38"/>
      <c r="K14" s="38"/>
      <c r="L14" s="38"/>
      <c r="M14" s="38"/>
      <c r="N14" s="108"/>
    </row>
    <row r="15" spans="2:16" x14ac:dyDescent="0.25">
      <c r="B15" s="258"/>
      <c r="C15" s="258"/>
      <c r="D15" s="177">
        <v>7</v>
      </c>
      <c r="E15" s="36">
        <v>960777794</v>
      </c>
      <c r="F15" s="184">
        <f>150+238</f>
        <v>388</v>
      </c>
      <c r="G15" s="92"/>
      <c r="I15" s="39"/>
      <c r="J15" s="39"/>
      <c r="K15" s="39"/>
      <c r="L15" s="39"/>
      <c r="M15" s="39"/>
      <c r="N15" s="108"/>
    </row>
    <row r="16" spans="2:16" x14ac:dyDescent="0.25">
      <c r="B16" s="258"/>
      <c r="C16" s="258"/>
      <c r="D16" s="177"/>
      <c r="E16" s="36"/>
      <c r="F16" s="184"/>
      <c r="G16" s="92"/>
      <c r="I16" s="39"/>
      <c r="J16" s="39"/>
      <c r="K16" s="39"/>
      <c r="L16" s="39"/>
      <c r="M16" s="39"/>
      <c r="N16" s="108"/>
    </row>
    <row r="17" spans="1:14" x14ac:dyDescent="0.25">
      <c r="B17" s="258"/>
      <c r="C17" s="258"/>
      <c r="D17" s="177"/>
      <c r="E17" s="36"/>
      <c r="F17" s="36"/>
      <c r="G17" s="92"/>
      <c r="I17" s="39"/>
      <c r="J17" s="39"/>
      <c r="K17" s="39"/>
      <c r="L17" s="39"/>
      <c r="M17" s="39"/>
      <c r="N17" s="108"/>
    </row>
    <row r="18" spans="1:14" x14ac:dyDescent="0.25">
      <c r="B18" s="258"/>
      <c r="C18" s="258"/>
      <c r="D18" s="177"/>
      <c r="E18" s="37"/>
      <c r="F18" s="36"/>
      <c r="G18" s="92"/>
      <c r="H18" s="22"/>
      <c r="I18" s="39"/>
      <c r="J18" s="39"/>
      <c r="K18" s="39"/>
      <c r="L18" s="39"/>
      <c r="M18" s="39"/>
      <c r="N18" s="20"/>
    </row>
    <row r="19" spans="1:14" x14ac:dyDescent="0.25">
      <c r="B19" s="258"/>
      <c r="C19" s="258"/>
      <c r="D19" s="177"/>
      <c r="E19" s="37"/>
      <c r="F19" s="36"/>
      <c r="G19" s="92"/>
      <c r="H19" s="22"/>
      <c r="I19" s="41"/>
      <c r="J19" s="41"/>
      <c r="K19" s="41"/>
      <c r="L19" s="41"/>
      <c r="M19" s="41"/>
      <c r="N19" s="20"/>
    </row>
    <row r="20" spans="1:14" x14ac:dyDescent="0.25">
      <c r="B20" s="258"/>
      <c r="C20" s="258"/>
      <c r="D20" s="177"/>
      <c r="E20" s="37"/>
      <c r="F20" s="36"/>
      <c r="G20" s="92"/>
      <c r="H20" s="22"/>
      <c r="I20" s="107"/>
      <c r="J20" s="107"/>
      <c r="K20" s="107"/>
      <c r="L20" s="107"/>
      <c r="M20" s="107"/>
      <c r="N20" s="20"/>
    </row>
    <row r="21" spans="1:14" x14ac:dyDescent="0.25">
      <c r="B21" s="258"/>
      <c r="C21" s="258"/>
      <c r="D21" s="177"/>
      <c r="E21" s="37"/>
      <c r="F21" s="36"/>
      <c r="G21" s="92"/>
      <c r="H21" s="22"/>
      <c r="I21" s="107"/>
      <c r="J21" s="107"/>
      <c r="K21" s="107"/>
      <c r="L21" s="107"/>
      <c r="M21" s="107"/>
      <c r="N21" s="20"/>
    </row>
    <row r="22" spans="1:14" ht="15.75" thickBot="1" x14ac:dyDescent="0.3">
      <c r="B22" s="259" t="s">
        <v>14</v>
      </c>
      <c r="C22" s="260"/>
      <c r="D22" s="177"/>
      <c r="E22" s="62"/>
      <c r="F22" s="36"/>
      <c r="G22" s="92"/>
      <c r="H22" s="22"/>
      <c r="I22" s="107"/>
      <c r="J22" s="107"/>
      <c r="K22" s="107"/>
      <c r="L22" s="107"/>
      <c r="M22" s="107"/>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7">
        <f>F15*80%</f>
        <v>310.40000000000003</v>
      </c>
      <c r="D24" s="42"/>
      <c r="E24" s="198">
        <f>E15</f>
        <v>960777794</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138</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139</v>
      </c>
      <c r="D29" s="125" t="s">
        <v>140</v>
      </c>
      <c r="E29" s="104"/>
      <c r="F29" s="104"/>
      <c r="G29" s="104"/>
      <c r="H29" s="104"/>
      <c r="I29" s="107"/>
      <c r="J29" s="107"/>
      <c r="K29" s="107"/>
      <c r="L29" s="107"/>
      <c r="M29" s="107"/>
      <c r="N29" s="108"/>
    </row>
    <row r="30" spans="1:14" x14ac:dyDescent="0.25">
      <c r="A30" s="99"/>
      <c r="B30" s="121" t="s">
        <v>141</v>
      </c>
      <c r="C30" s="121"/>
      <c r="D30" s="179" t="s">
        <v>167</v>
      </c>
      <c r="E30" s="104"/>
      <c r="F30" s="104"/>
      <c r="G30" s="104"/>
      <c r="H30" s="104"/>
      <c r="I30" s="107"/>
      <c r="J30" s="107"/>
      <c r="K30" s="107"/>
      <c r="L30" s="107"/>
      <c r="M30" s="107"/>
      <c r="N30" s="108"/>
    </row>
    <row r="31" spans="1:14" x14ac:dyDescent="0.25">
      <c r="A31" s="99"/>
      <c r="B31" s="121" t="s">
        <v>142</v>
      </c>
      <c r="C31" s="121"/>
      <c r="D31" s="179" t="s">
        <v>167</v>
      </c>
      <c r="E31" s="104"/>
      <c r="F31" s="104"/>
      <c r="G31" s="104"/>
      <c r="H31" s="104"/>
      <c r="I31" s="107"/>
      <c r="J31" s="107"/>
      <c r="K31" s="107"/>
      <c r="L31" s="107"/>
      <c r="M31" s="107"/>
      <c r="N31" s="108"/>
    </row>
    <row r="32" spans="1:14" x14ac:dyDescent="0.25">
      <c r="A32" s="99"/>
      <c r="B32" s="121" t="s">
        <v>143</v>
      </c>
      <c r="C32" s="121"/>
      <c r="D32" s="179" t="s">
        <v>167</v>
      </c>
      <c r="E32" s="104"/>
      <c r="F32" s="104"/>
      <c r="G32" s="104"/>
      <c r="H32" s="104"/>
      <c r="I32" s="107"/>
      <c r="J32" s="107"/>
      <c r="K32" s="107"/>
      <c r="L32" s="107"/>
      <c r="M32" s="107"/>
      <c r="N32" s="108"/>
    </row>
    <row r="33" spans="1:17" x14ac:dyDescent="0.25">
      <c r="A33" s="99"/>
      <c r="B33" s="121" t="s">
        <v>144</v>
      </c>
      <c r="C33" s="121"/>
      <c r="D33" s="181" t="s">
        <v>167</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145</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146</v>
      </c>
      <c r="C40" s="106">
        <v>40</v>
      </c>
      <c r="D40" s="179">
        <v>0</v>
      </c>
      <c r="E40" s="233">
        <f>+D40+D41</f>
        <v>0</v>
      </c>
      <c r="F40" s="104"/>
      <c r="G40" s="104"/>
      <c r="H40" s="104"/>
      <c r="I40" s="107"/>
      <c r="J40" s="107"/>
      <c r="K40" s="107"/>
      <c r="L40" s="107"/>
      <c r="M40" s="107"/>
      <c r="N40" s="108"/>
    </row>
    <row r="41" spans="1:17" ht="57" x14ac:dyDescent="0.25">
      <c r="A41" s="99"/>
      <c r="B41" s="105" t="s">
        <v>147</v>
      </c>
      <c r="C41" s="106">
        <v>60</v>
      </c>
      <c r="D41" s="179">
        <f>+F150</f>
        <v>0</v>
      </c>
      <c r="E41" s="234"/>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61" t="s">
        <v>35</v>
      </c>
      <c r="N45" s="261"/>
    </row>
    <row r="46" spans="1:17" x14ac:dyDescent="0.25">
      <c r="B46" s="122" t="s">
        <v>30</v>
      </c>
      <c r="M46" s="63"/>
      <c r="N46" s="63"/>
    </row>
    <row r="47" spans="1:17" ht="15.75" thickBot="1" x14ac:dyDescent="0.3">
      <c r="M47" s="63"/>
      <c r="N47" s="63"/>
    </row>
    <row r="48" spans="1:17" s="107" customFormat="1" ht="109.5" customHeight="1" x14ac:dyDescent="0.25">
      <c r="B48" s="118" t="s">
        <v>148</v>
      </c>
      <c r="C48" s="118" t="s">
        <v>149</v>
      </c>
      <c r="D48" s="118" t="s">
        <v>150</v>
      </c>
      <c r="E48" s="118" t="s">
        <v>45</v>
      </c>
      <c r="F48" s="118" t="s">
        <v>22</v>
      </c>
      <c r="G48" s="118" t="s">
        <v>102</v>
      </c>
      <c r="H48" s="118" t="s">
        <v>17</v>
      </c>
      <c r="I48" s="118" t="s">
        <v>10</v>
      </c>
      <c r="J48" s="118" t="s">
        <v>31</v>
      </c>
      <c r="K48" s="118" t="s">
        <v>61</v>
      </c>
      <c r="L48" s="118" t="s">
        <v>20</v>
      </c>
      <c r="M48" s="103" t="s">
        <v>26</v>
      </c>
      <c r="N48" s="118" t="s">
        <v>151</v>
      </c>
      <c r="O48" s="118" t="s">
        <v>36</v>
      </c>
      <c r="P48" s="119" t="s">
        <v>11</v>
      </c>
      <c r="Q48" s="119" t="s">
        <v>19</v>
      </c>
    </row>
    <row r="49" spans="1:26" s="113" customFormat="1" x14ac:dyDescent="0.25">
      <c r="A49" s="45">
        <v>1</v>
      </c>
      <c r="B49" s="114" t="s">
        <v>162</v>
      </c>
      <c r="C49" s="115" t="s">
        <v>162</v>
      </c>
      <c r="D49" s="114"/>
      <c r="E49" s="182" t="s">
        <v>172</v>
      </c>
      <c r="F49" s="110" t="s">
        <v>140</v>
      </c>
      <c r="G49" s="152"/>
      <c r="H49" s="117">
        <v>40483</v>
      </c>
      <c r="I49" s="111">
        <v>40542</v>
      </c>
      <c r="J49" s="111"/>
      <c r="K49" s="111" t="s">
        <v>170</v>
      </c>
      <c r="L49" s="111" t="s">
        <v>169</v>
      </c>
      <c r="M49" s="102">
        <v>0</v>
      </c>
      <c r="N49" s="102">
        <f>+M49*G49</f>
        <v>0</v>
      </c>
      <c r="O49" s="27">
        <v>23781822</v>
      </c>
      <c r="P49" s="27" t="s">
        <v>171</v>
      </c>
      <c r="Q49" s="185" t="s">
        <v>187</v>
      </c>
      <c r="R49" s="112"/>
      <c r="S49" s="112"/>
      <c r="T49" s="112"/>
      <c r="U49" s="112"/>
      <c r="V49" s="112"/>
      <c r="W49" s="112"/>
      <c r="X49" s="112"/>
      <c r="Y49" s="112"/>
      <c r="Z49" s="112"/>
    </row>
    <row r="50" spans="1:26" s="113" customFormat="1" x14ac:dyDescent="0.25">
      <c r="A50" s="45">
        <f>+A49+1</f>
        <v>2</v>
      </c>
      <c r="B50" s="114" t="s">
        <v>162</v>
      </c>
      <c r="C50" s="115" t="s">
        <v>162</v>
      </c>
      <c r="D50" s="114"/>
      <c r="E50" s="183" t="s">
        <v>173</v>
      </c>
      <c r="F50" s="110" t="s">
        <v>140</v>
      </c>
      <c r="G50" s="110"/>
      <c r="H50" s="117">
        <v>40544</v>
      </c>
      <c r="I50" s="111">
        <v>40907</v>
      </c>
      <c r="J50" s="111"/>
      <c r="K50" s="111" t="s">
        <v>170</v>
      </c>
      <c r="L50" s="111" t="s">
        <v>176</v>
      </c>
      <c r="M50" s="102"/>
      <c r="N50" s="102">
        <f t="shared" ref="N50:N56" si="0">+M50*G50</f>
        <v>0</v>
      </c>
      <c r="O50" s="27">
        <v>100270482</v>
      </c>
      <c r="P50" s="27" t="s">
        <v>177</v>
      </c>
      <c r="Q50" s="185" t="s">
        <v>187</v>
      </c>
      <c r="R50" s="112"/>
      <c r="S50" s="112"/>
      <c r="T50" s="112"/>
      <c r="U50" s="112"/>
      <c r="V50" s="112"/>
      <c r="W50" s="112"/>
      <c r="X50" s="112"/>
      <c r="Y50" s="112"/>
      <c r="Z50" s="112"/>
    </row>
    <row r="51" spans="1:26" s="113" customFormat="1" x14ac:dyDescent="0.25">
      <c r="A51" s="45">
        <f t="shared" ref="A51:A56" si="1">+A50+1</f>
        <v>3</v>
      </c>
      <c r="B51" s="114" t="s">
        <v>162</v>
      </c>
      <c r="C51" s="115" t="s">
        <v>162</v>
      </c>
      <c r="D51" s="114"/>
      <c r="E51" s="102" t="s">
        <v>174</v>
      </c>
      <c r="F51" s="110" t="s">
        <v>140</v>
      </c>
      <c r="G51" s="110"/>
      <c r="H51" s="117">
        <v>40909</v>
      </c>
      <c r="I51" s="111">
        <v>41273</v>
      </c>
      <c r="J51" s="111"/>
      <c r="K51" s="111" t="s">
        <v>170</v>
      </c>
      <c r="L51" s="111" t="s">
        <v>176</v>
      </c>
      <c r="M51" s="102"/>
      <c r="N51" s="102">
        <f t="shared" si="0"/>
        <v>0</v>
      </c>
      <c r="O51" s="27">
        <v>122787996</v>
      </c>
      <c r="P51" s="27" t="s">
        <v>178</v>
      </c>
      <c r="Q51" s="185" t="s">
        <v>187</v>
      </c>
      <c r="R51" s="112"/>
      <c r="S51" s="112"/>
      <c r="T51" s="112"/>
      <c r="U51" s="112"/>
      <c r="V51" s="112"/>
      <c r="W51" s="112"/>
      <c r="X51" s="112"/>
      <c r="Y51" s="112"/>
      <c r="Z51" s="112"/>
    </row>
    <row r="52" spans="1:26" s="113" customFormat="1" x14ac:dyDescent="0.25">
      <c r="A52" s="45">
        <f t="shared" si="1"/>
        <v>4</v>
      </c>
      <c r="B52" s="114" t="s">
        <v>162</v>
      </c>
      <c r="C52" s="115" t="s">
        <v>162</v>
      </c>
      <c r="D52" s="114"/>
      <c r="E52" s="102" t="s">
        <v>175</v>
      </c>
      <c r="F52" s="110" t="s">
        <v>140</v>
      </c>
      <c r="G52" s="110"/>
      <c r="H52" s="117">
        <v>41275</v>
      </c>
      <c r="I52" s="111">
        <v>41638</v>
      </c>
      <c r="J52" s="111"/>
      <c r="K52" s="111" t="s">
        <v>170</v>
      </c>
      <c r="L52" s="111" t="s">
        <v>176</v>
      </c>
      <c r="M52" s="102"/>
      <c r="N52" s="102">
        <f t="shared" si="0"/>
        <v>0</v>
      </c>
      <c r="O52" s="27">
        <v>134593821</v>
      </c>
      <c r="P52" s="27" t="s">
        <v>179</v>
      </c>
      <c r="Q52" s="185" t="s">
        <v>187</v>
      </c>
      <c r="R52" s="112"/>
      <c r="S52" s="112"/>
      <c r="T52" s="112"/>
      <c r="U52" s="112"/>
      <c r="V52" s="112"/>
      <c r="W52" s="112"/>
      <c r="X52" s="112"/>
      <c r="Y52" s="112"/>
      <c r="Z52" s="112"/>
    </row>
    <row r="53" spans="1:26" s="113" customFormat="1" x14ac:dyDescent="0.25">
      <c r="A53" s="45">
        <f t="shared" si="1"/>
        <v>5</v>
      </c>
      <c r="B53" s="114" t="s">
        <v>162</v>
      </c>
      <c r="C53" s="115" t="s">
        <v>162</v>
      </c>
      <c r="D53" s="114" t="s">
        <v>181</v>
      </c>
      <c r="E53" s="102" t="s">
        <v>180</v>
      </c>
      <c r="F53" s="110" t="s">
        <v>140</v>
      </c>
      <c r="G53" s="110"/>
      <c r="H53" s="117">
        <v>40795</v>
      </c>
      <c r="I53" s="111">
        <v>40908</v>
      </c>
      <c r="J53" s="111"/>
      <c r="K53" s="111" t="s">
        <v>170</v>
      </c>
      <c r="L53" s="111" t="s">
        <v>182</v>
      </c>
      <c r="M53" s="102"/>
      <c r="N53" s="102">
        <f t="shared" si="0"/>
        <v>0</v>
      </c>
      <c r="O53" s="27">
        <v>59300000</v>
      </c>
      <c r="P53" s="27" t="s">
        <v>183</v>
      </c>
      <c r="Q53" s="185" t="s">
        <v>187</v>
      </c>
      <c r="R53" s="112"/>
      <c r="S53" s="112"/>
      <c r="T53" s="112"/>
      <c r="U53" s="112"/>
      <c r="V53" s="112"/>
      <c r="W53" s="112"/>
      <c r="X53" s="112"/>
      <c r="Y53" s="112"/>
      <c r="Z53" s="112"/>
    </row>
    <row r="54" spans="1:26" s="113" customFormat="1" ht="45" x14ac:dyDescent="0.25">
      <c r="A54" s="45">
        <f t="shared" si="1"/>
        <v>6</v>
      </c>
      <c r="B54" s="114" t="s">
        <v>162</v>
      </c>
      <c r="C54" s="115" t="s">
        <v>162</v>
      </c>
      <c r="D54" s="114" t="s">
        <v>185</v>
      </c>
      <c r="E54" s="102" t="s">
        <v>184</v>
      </c>
      <c r="F54" s="110" t="s">
        <v>140</v>
      </c>
      <c r="G54" s="110"/>
      <c r="H54" s="110"/>
      <c r="I54" s="111"/>
      <c r="J54" s="111"/>
      <c r="K54" s="111"/>
      <c r="L54" s="111"/>
      <c r="M54" s="102"/>
      <c r="N54" s="102">
        <f t="shared" si="0"/>
        <v>0</v>
      </c>
      <c r="O54" s="27">
        <v>100000000</v>
      </c>
      <c r="P54" s="27" t="s">
        <v>186</v>
      </c>
      <c r="Q54" s="185" t="s">
        <v>187</v>
      </c>
      <c r="R54" s="112"/>
      <c r="S54" s="112"/>
      <c r="T54" s="112"/>
      <c r="U54" s="112"/>
      <c r="V54" s="112"/>
      <c r="W54" s="112"/>
      <c r="X54" s="112"/>
      <c r="Y54" s="112"/>
      <c r="Z54" s="112"/>
    </row>
    <row r="55" spans="1:26" s="113" customFormat="1" x14ac:dyDescent="0.25">
      <c r="A55" s="45">
        <f t="shared" si="1"/>
        <v>7</v>
      </c>
      <c r="B55" s="114"/>
      <c r="C55" s="115"/>
      <c r="D55" s="114"/>
      <c r="E55" s="102"/>
      <c r="F55" s="110"/>
      <c r="G55" s="110"/>
      <c r="H55" s="110"/>
      <c r="I55" s="111"/>
      <c r="J55" s="111"/>
      <c r="K55" s="111"/>
      <c r="L55" s="111"/>
      <c r="M55" s="102"/>
      <c r="N55" s="102">
        <f t="shared" si="0"/>
        <v>0</v>
      </c>
      <c r="O55" s="27"/>
      <c r="P55" s="27"/>
      <c r="Q55" s="153"/>
      <c r="R55" s="112"/>
      <c r="S55" s="112"/>
      <c r="T55" s="112"/>
      <c r="U55" s="112"/>
      <c r="V55" s="112"/>
      <c r="W55" s="112"/>
      <c r="X55" s="112"/>
      <c r="Y55" s="112"/>
      <c r="Z55" s="112"/>
    </row>
    <row r="56" spans="1:26" s="113" customFormat="1" x14ac:dyDescent="0.25">
      <c r="A56" s="45">
        <f t="shared" si="1"/>
        <v>8</v>
      </c>
      <c r="B56" s="114"/>
      <c r="C56" s="115"/>
      <c r="D56" s="114"/>
      <c r="E56" s="102"/>
      <c r="F56" s="110"/>
      <c r="G56" s="110"/>
      <c r="H56" s="110"/>
      <c r="I56" s="111"/>
      <c r="J56" s="111"/>
      <c r="K56" s="111"/>
      <c r="L56" s="111"/>
      <c r="M56" s="102"/>
      <c r="N56" s="102">
        <f t="shared" si="0"/>
        <v>0</v>
      </c>
      <c r="O56" s="27"/>
      <c r="P56" s="27"/>
      <c r="Q56" s="153"/>
      <c r="R56" s="112"/>
      <c r="S56" s="112"/>
      <c r="T56" s="112"/>
      <c r="U56" s="112"/>
      <c r="V56" s="112"/>
      <c r="W56" s="112"/>
      <c r="X56" s="112"/>
      <c r="Y56" s="112"/>
      <c r="Z56" s="112"/>
    </row>
    <row r="57" spans="1:26" s="113" customFormat="1" x14ac:dyDescent="0.25">
      <c r="A57" s="45"/>
      <c r="B57" s="48" t="s">
        <v>16</v>
      </c>
      <c r="C57" s="115"/>
      <c r="D57" s="114"/>
      <c r="E57" s="102"/>
      <c r="F57" s="110"/>
      <c r="G57" s="110"/>
      <c r="H57" s="110"/>
      <c r="I57" s="111"/>
      <c r="J57" s="111"/>
      <c r="K57" s="116">
        <f t="shared" ref="K57" si="2">SUM(K49:K56)</f>
        <v>0</v>
      </c>
      <c r="L57" s="116">
        <f t="shared" ref="L57:N57" si="3">SUM(L49:L56)</f>
        <v>0</v>
      </c>
      <c r="M57" s="151">
        <f t="shared" si="3"/>
        <v>0</v>
      </c>
      <c r="N57" s="116">
        <f t="shared" si="3"/>
        <v>0</v>
      </c>
      <c r="O57" s="27"/>
      <c r="P57" s="27"/>
      <c r="Q57" s="154"/>
    </row>
    <row r="58" spans="1:26" s="30" customFormat="1" x14ac:dyDescent="0.25">
      <c r="E58" s="31"/>
    </row>
    <row r="59" spans="1:26" s="30" customFormat="1" x14ac:dyDescent="0.25">
      <c r="B59" s="262" t="s">
        <v>28</v>
      </c>
      <c r="C59" s="262" t="s">
        <v>27</v>
      </c>
      <c r="D59" s="264" t="s">
        <v>34</v>
      </c>
      <c r="E59" s="264"/>
    </row>
    <row r="60" spans="1:26" s="30" customFormat="1" x14ac:dyDescent="0.25">
      <c r="B60" s="263"/>
      <c r="C60" s="263"/>
      <c r="D60" s="178" t="s">
        <v>23</v>
      </c>
      <c r="E60" s="60" t="s">
        <v>24</v>
      </c>
    </row>
    <row r="61" spans="1:26" s="30" customFormat="1" ht="30.6" customHeight="1" x14ac:dyDescent="0.25">
      <c r="B61" s="57" t="s">
        <v>21</v>
      </c>
      <c r="C61" s="58">
        <f>+K57</f>
        <v>0</v>
      </c>
      <c r="D61" s="56"/>
      <c r="E61" s="55" t="s">
        <v>167</v>
      </c>
      <c r="F61" s="32"/>
      <c r="G61" s="32"/>
      <c r="H61" s="32"/>
      <c r="I61" s="32"/>
      <c r="J61" s="32"/>
      <c r="K61" s="32"/>
      <c r="L61" s="32"/>
      <c r="M61" s="32"/>
    </row>
    <row r="62" spans="1:26" s="30" customFormat="1" ht="30" customHeight="1" x14ac:dyDescent="0.25">
      <c r="B62" s="57" t="s">
        <v>25</v>
      </c>
      <c r="C62" s="58">
        <f>+M57</f>
        <v>0</v>
      </c>
      <c r="D62" s="56"/>
      <c r="E62" s="55" t="s">
        <v>167</v>
      </c>
    </row>
    <row r="63" spans="1:26" s="30" customFormat="1" x14ac:dyDescent="0.25">
      <c r="B63" s="33"/>
      <c r="C63" s="252"/>
      <c r="D63" s="252"/>
      <c r="E63" s="252"/>
      <c r="F63" s="252"/>
      <c r="G63" s="252"/>
      <c r="H63" s="252"/>
      <c r="I63" s="252"/>
      <c r="J63" s="252"/>
      <c r="K63" s="252"/>
      <c r="L63" s="252"/>
      <c r="M63" s="252"/>
      <c r="N63" s="252"/>
    </row>
    <row r="64" spans="1:26" ht="28.15" customHeight="1" thickBot="1" x14ac:dyDescent="0.3"/>
    <row r="65" spans="2:17" ht="27" thickBot="1" x14ac:dyDescent="0.3">
      <c r="B65" s="253" t="s">
        <v>103</v>
      </c>
      <c r="C65" s="253"/>
      <c r="D65" s="253"/>
      <c r="E65" s="253"/>
      <c r="F65" s="253"/>
      <c r="G65" s="253"/>
      <c r="H65" s="253"/>
      <c r="I65" s="253"/>
      <c r="J65" s="253"/>
      <c r="K65" s="253"/>
      <c r="L65" s="253"/>
      <c r="M65" s="253"/>
      <c r="N65" s="253"/>
    </row>
    <row r="68" spans="2:17" ht="97.5" customHeight="1" x14ac:dyDescent="0.25">
      <c r="B68" s="120" t="s">
        <v>152</v>
      </c>
      <c r="C68" s="66" t="s">
        <v>2</v>
      </c>
      <c r="D68" s="66" t="s">
        <v>105</v>
      </c>
      <c r="E68" s="66" t="s">
        <v>104</v>
      </c>
      <c r="F68" s="66" t="s">
        <v>106</v>
      </c>
      <c r="G68" s="66" t="s">
        <v>107</v>
      </c>
      <c r="H68" s="66" t="s">
        <v>108</v>
      </c>
      <c r="I68" s="66" t="s">
        <v>109</v>
      </c>
      <c r="J68" s="66" t="s">
        <v>110</v>
      </c>
      <c r="K68" s="66" t="s">
        <v>111</v>
      </c>
      <c r="L68" s="66" t="s">
        <v>112</v>
      </c>
      <c r="M68" s="95" t="s">
        <v>113</v>
      </c>
      <c r="N68" s="95" t="s">
        <v>114</v>
      </c>
      <c r="O68" s="241" t="s">
        <v>3</v>
      </c>
      <c r="P68" s="243"/>
      <c r="Q68" s="66" t="s">
        <v>18</v>
      </c>
    </row>
    <row r="69" spans="2:17" x14ac:dyDescent="0.25">
      <c r="B69" s="171"/>
      <c r="C69" s="171"/>
      <c r="D69" s="172"/>
      <c r="E69" s="173"/>
      <c r="F69" s="4"/>
      <c r="G69" s="4"/>
      <c r="H69" s="4"/>
      <c r="I69" s="96"/>
      <c r="J69" s="96"/>
      <c r="K69" s="96"/>
      <c r="L69" s="96"/>
      <c r="M69" s="96"/>
      <c r="N69" s="96"/>
      <c r="O69" s="246"/>
      <c r="P69" s="247"/>
      <c r="Q69" s="121"/>
    </row>
    <row r="70" spans="2:17" x14ac:dyDescent="0.25">
      <c r="B70" s="171"/>
      <c r="C70" s="171"/>
      <c r="D70" s="172"/>
      <c r="E70" s="173"/>
      <c r="F70" s="4"/>
      <c r="G70" s="4"/>
      <c r="H70" s="4"/>
      <c r="I70" s="96"/>
      <c r="J70" s="96"/>
      <c r="K70" s="96"/>
      <c r="L70" s="96"/>
      <c r="M70" s="96"/>
      <c r="N70" s="96"/>
      <c r="O70" s="175"/>
      <c r="P70" s="176"/>
      <c r="Q70" s="121"/>
    </row>
    <row r="71" spans="2:17" x14ac:dyDescent="0.25">
      <c r="B71" s="171"/>
      <c r="C71" s="171"/>
      <c r="D71" s="172"/>
      <c r="E71" s="173"/>
      <c r="F71" s="4"/>
      <c r="G71" s="4"/>
      <c r="H71" s="4"/>
      <c r="I71" s="96"/>
      <c r="J71" s="96"/>
      <c r="K71" s="96"/>
      <c r="L71" s="96"/>
      <c r="M71" s="96"/>
      <c r="N71" s="96"/>
      <c r="O71" s="175"/>
      <c r="P71" s="176"/>
      <c r="Q71" s="121"/>
    </row>
    <row r="72" spans="2:17" x14ac:dyDescent="0.25">
      <c r="B72" s="171"/>
      <c r="C72" s="171"/>
      <c r="D72" s="171"/>
      <c r="E72" s="173"/>
      <c r="F72" s="4"/>
      <c r="G72" s="4"/>
      <c r="H72" s="4"/>
      <c r="I72" s="96"/>
      <c r="J72" s="96"/>
      <c r="K72" s="96"/>
      <c r="L72" s="96"/>
      <c r="M72" s="96"/>
      <c r="N72" s="96"/>
      <c r="O72" s="175"/>
      <c r="P72" s="176"/>
      <c r="Q72" s="121"/>
    </row>
    <row r="73" spans="2:17" x14ac:dyDescent="0.25">
      <c r="B73" s="171"/>
      <c r="C73" s="171"/>
      <c r="D73" s="45"/>
      <c r="E73" s="173"/>
      <c r="F73" s="4"/>
      <c r="G73" s="4"/>
      <c r="H73" s="4"/>
      <c r="I73" s="96"/>
      <c r="J73" s="96"/>
      <c r="K73" s="96"/>
      <c r="L73" s="96"/>
      <c r="M73" s="96"/>
      <c r="N73" s="96"/>
      <c r="O73" s="175"/>
      <c r="P73" s="176"/>
      <c r="Q73" s="121"/>
    </row>
    <row r="74" spans="2:17" x14ac:dyDescent="0.25">
      <c r="B74" s="171"/>
      <c r="C74" s="171"/>
      <c r="D74" s="171"/>
      <c r="E74" s="173"/>
      <c r="F74" s="4"/>
      <c r="G74" s="4"/>
      <c r="H74" s="4"/>
      <c r="I74" s="96"/>
      <c r="J74" s="96"/>
      <c r="K74" s="96"/>
      <c r="L74" s="96"/>
      <c r="M74" s="96"/>
      <c r="N74" s="96"/>
      <c r="O74" s="246"/>
      <c r="P74" s="247"/>
      <c r="Q74" s="121"/>
    </row>
    <row r="75" spans="2:17" x14ac:dyDescent="0.25">
      <c r="B75" s="171"/>
      <c r="C75" s="171"/>
      <c r="D75" s="171"/>
      <c r="E75" s="173"/>
      <c r="F75" s="4"/>
      <c r="G75" s="4"/>
      <c r="H75" s="4"/>
      <c r="I75" s="96"/>
      <c r="J75" s="96"/>
      <c r="K75" s="96"/>
      <c r="L75" s="96"/>
      <c r="M75" s="96"/>
      <c r="N75" s="96"/>
      <c r="O75" s="246"/>
      <c r="P75" s="247"/>
      <c r="Q75" s="121"/>
    </row>
    <row r="76" spans="2:17" x14ac:dyDescent="0.25">
      <c r="B76" s="171"/>
      <c r="C76" s="171"/>
      <c r="D76" s="171"/>
      <c r="E76" s="173"/>
      <c r="F76" s="4"/>
      <c r="G76" s="4"/>
      <c r="H76" s="4"/>
      <c r="I76" s="96"/>
      <c r="J76" s="96"/>
      <c r="K76" s="96"/>
      <c r="L76" s="96"/>
      <c r="M76" s="96"/>
      <c r="N76" s="96"/>
      <c r="O76" s="246"/>
      <c r="P76" s="247"/>
      <c r="Q76" s="121"/>
    </row>
    <row r="77" spans="2:17" x14ac:dyDescent="0.25">
      <c r="B77" s="3"/>
      <c r="C77" s="3"/>
      <c r="D77" s="5"/>
      <c r="E77" s="5"/>
      <c r="F77" s="4"/>
      <c r="G77" s="4"/>
      <c r="H77" s="4"/>
      <c r="I77" s="96"/>
      <c r="J77" s="96"/>
      <c r="K77" s="121"/>
      <c r="L77" s="121"/>
      <c r="M77" s="121"/>
      <c r="N77" s="121"/>
      <c r="O77" s="246"/>
      <c r="P77" s="247"/>
      <c r="Q77" s="121"/>
    </row>
    <row r="78" spans="2:17" x14ac:dyDescent="0.25">
      <c r="B78" s="3"/>
      <c r="C78" s="3"/>
      <c r="D78" s="5"/>
      <c r="E78" s="5"/>
      <c r="F78" s="4"/>
      <c r="G78" s="4"/>
      <c r="H78" s="4"/>
      <c r="I78" s="96"/>
      <c r="J78" s="96"/>
      <c r="K78" s="121"/>
      <c r="L78" s="121"/>
      <c r="M78" s="121"/>
      <c r="N78" s="121"/>
      <c r="O78" s="246"/>
      <c r="P78" s="247"/>
      <c r="Q78" s="121"/>
    </row>
    <row r="79" spans="2:17" x14ac:dyDescent="0.25">
      <c r="B79" s="121"/>
      <c r="C79" s="121"/>
      <c r="D79" s="121"/>
      <c r="E79" s="121"/>
      <c r="F79" s="121"/>
      <c r="G79" s="121"/>
      <c r="H79" s="121"/>
      <c r="I79" s="121"/>
      <c r="J79" s="121"/>
      <c r="K79" s="121"/>
      <c r="L79" s="121"/>
      <c r="M79" s="121"/>
      <c r="N79" s="121"/>
      <c r="O79" s="246"/>
      <c r="P79" s="247"/>
      <c r="Q79" s="121"/>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35" t="s">
        <v>38</v>
      </c>
      <c r="C85" s="236"/>
      <c r="D85" s="236"/>
      <c r="E85" s="236"/>
      <c r="F85" s="236"/>
      <c r="G85" s="236"/>
      <c r="H85" s="236"/>
      <c r="I85" s="236"/>
      <c r="J85" s="236"/>
      <c r="K85" s="236"/>
      <c r="L85" s="236"/>
      <c r="M85" s="236"/>
      <c r="N85" s="237"/>
    </row>
    <row r="90" spans="2:17" ht="76.5" customHeight="1" x14ac:dyDescent="0.25">
      <c r="B90" s="120" t="s">
        <v>0</v>
      </c>
      <c r="C90" s="120" t="s">
        <v>39</v>
      </c>
      <c r="D90" s="120" t="s">
        <v>40</v>
      </c>
      <c r="E90" s="120" t="s">
        <v>115</v>
      </c>
      <c r="F90" s="120" t="s">
        <v>117</v>
      </c>
      <c r="G90" s="120" t="s">
        <v>118</v>
      </c>
      <c r="H90" s="120" t="s">
        <v>119</v>
      </c>
      <c r="I90" s="120" t="s">
        <v>116</v>
      </c>
      <c r="J90" s="241" t="s">
        <v>120</v>
      </c>
      <c r="K90" s="242"/>
      <c r="L90" s="243"/>
      <c r="M90" s="120" t="s">
        <v>124</v>
      </c>
      <c r="N90" s="120" t="s">
        <v>41</v>
      </c>
      <c r="O90" s="120" t="s">
        <v>42</v>
      </c>
      <c r="P90" s="241" t="s">
        <v>3</v>
      </c>
      <c r="Q90" s="243"/>
    </row>
    <row r="91" spans="2:17" ht="60.75" customHeight="1" x14ac:dyDescent="0.25">
      <c r="B91" s="174" t="s">
        <v>43</v>
      </c>
      <c r="C91" s="174">
        <f>+(238/200)+150/300</f>
        <v>1.69</v>
      </c>
      <c r="D91" s="3" t="s">
        <v>194</v>
      </c>
      <c r="E91" s="3">
        <v>1086135155</v>
      </c>
      <c r="F91" s="3"/>
      <c r="G91" s="3"/>
      <c r="H91" s="3"/>
      <c r="I91" s="5" t="s">
        <v>140</v>
      </c>
      <c r="J91" s="180" t="s">
        <v>195</v>
      </c>
      <c r="K91" s="97" t="s">
        <v>196</v>
      </c>
      <c r="L91" s="96" t="s">
        <v>197</v>
      </c>
      <c r="M91" s="121" t="s">
        <v>140</v>
      </c>
      <c r="N91" s="121" t="s">
        <v>140</v>
      </c>
      <c r="O91" s="121" t="s">
        <v>140</v>
      </c>
      <c r="P91" s="248" t="s">
        <v>237</v>
      </c>
      <c r="Q91" s="249"/>
    </row>
    <row r="92" spans="2:17" ht="33.6" customHeight="1" x14ac:dyDescent="0.25">
      <c r="B92" s="174" t="s">
        <v>44</v>
      </c>
      <c r="C92" s="180">
        <f>+(238/200)+150/300*2</f>
        <v>2.19</v>
      </c>
      <c r="D92" s="3" t="s">
        <v>198</v>
      </c>
      <c r="E92" s="3">
        <v>43870024</v>
      </c>
      <c r="F92" s="3" t="s">
        <v>199</v>
      </c>
      <c r="G92" s="3" t="s">
        <v>200</v>
      </c>
      <c r="H92" s="188">
        <v>41622</v>
      </c>
      <c r="I92" s="5" t="s">
        <v>140</v>
      </c>
      <c r="J92" s="1" t="s">
        <v>202</v>
      </c>
      <c r="K92" s="96" t="s">
        <v>203</v>
      </c>
      <c r="L92" s="96" t="s">
        <v>197</v>
      </c>
      <c r="M92" s="121" t="s">
        <v>140</v>
      </c>
      <c r="N92" s="121" t="s">
        <v>140</v>
      </c>
      <c r="O92" s="121" t="s">
        <v>140</v>
      </c>
      <c r="P92" s="228" t="s">
        <v>201</v>
      </c>
      <c r="Q92" s="228"/>
    </row>
    <row r="93" spans="2:17" x14ac:dyDescent="0.25">
      <c r="B93" s="180" t="s">
        <v>44</v>
      </c>
      <c r="C93" s="180">
        <f>+(238/200)+150/300*2</f>
        <v>2.19</v>
      </c>
      <c r="D93" s="3" t="s">
        <v>198</v>
      </c>
      <c r="E93" s="3">
        <v>43870024</v>
      </c>
      <c r="F93" s="3" t="s">
        <v>199</v>
      </c>
      <c r="G93" s="3" t="s">
        <v>200</v>
      </c>
      <c r="H93" s="188">
        <v>41622</v>
      </c>
      <c r="I93" s="5" t="s">
        <v>140</v>
      </c>
      <c r="J93" s="121" t="s">
        <v>204</v>
      </c>
      <c r="K93" s="121" t="s">
        <v>205</v>
      </c>
      <c r="L93" s="96" t="s">
        <v>197</v>
      </c>
      <c r="M93" s="121" t="s">
        <v>140</v>
      </c>
      <c r="N93" s="121" t="s">
        <v>140</v>
      </c>
      <c r="O93" s="121" t="s">
        <v>140</v>
      </c>
      <c r="P93" s="228" t="s">
        <v>201</v>
      </c>
      <c r="Q93" s="228"/>
    </row>
    <row r="94" spans="2:17" x14ac:dyDescent="0.25">
      <c r="B94" s="189"/>
      <c r="C94" s="189"/>
      <c r="D94" s="190"/>
      <c r="E94" s="190"/>
      <c r="F94" s="190"/>
      <c r="G94" s="190"/>
      <c r="H94" s="191"/>
      <c r="I94" s="192"/>
      <c r="L94" s="193"/>
      <c r="M94" s="10"/>
      <c r="N94" s="10"/>
      <c r="O94" s="10"/>
      <c r="P94" s="194"/>
      <c r="Q94" s="194"/>
    </row>
    <row r="95" spans="2:17" x14ac:dyDescent="0.25">
      <c r="B95" s="189"/>
      <c r="C95" s="189"/>
      <c r="D95" s="190"/>
      <c r="E95" s="190"/>
      <c r="F95" s="190"/>
      <c r="G95" s="190"/>
      <c r="H95" s="191"/>
      <c r="I95" s="192"/>
      <c r="L95" s="193"/>
      <c r="M95" s="10"/>
      <c r="N95" s="10"/>
      <c r="O95" s="10"/>
      <c r="P95" s="194"/>
      <c r="Q95" s="194"/>
    </row>
    <row r="96" spans="2:17" ht="15.75" thickBot="1" x14ac:dyDescent="0.3"/>
    <row r="97" spans="1:26" ht="27" thickBot="1" x14ac:dyDescent="0.3">
      <c r="B97" s="235" t="s">
        <v>46</v>
      </c>
      <c r="C97" s="236"/>
      <c r="D97" s="236"/>
      <c r="E97" s="236"/>
      <c r="F97" s="236"/>
      <c r="G97" s="236"/>
      <c r="H97" s="236"/>
      <c r="I97" s="236"/>
      <c r="J97" s="236"/>
      <c r="K97" s="236"/>
      <c r="L97" s="236"/>
      <c r="M97" s="236"/>
      <c r="N97" s="237"/>
    </row>
    <row r="100" spans="1:26" ht="46.15" customHeight="1" x14ac:dyDescent="0.25">
      <c r="B100" s="66" t="s">
        <v>33</v>
      </c>
      <c r="C100" s="66" t="s">
        <v>47</v>
      </c>
      <c r="D100" s="241" t="s">
        <v>3</v>
      </c>
      <c r="E100" s="243"/>
    </row>
    <row r="101" spans="1:26" ht="46.9" customHeight="1" x14ac:dyDescent="0.25">
      <c r="B101" s="67" t="s">
        <v>125</v>
      </c>
      <c r="C101" s="179" t="s">
        <v>140</v>
      </c>
      <c r="D101" s="250" t="s">
        <v>168</v>
      </c>
      <c r="E101" s="251"/>
    </row>
    <row r="104" spans="1:26" ht="26.25" x14ac:dyDescent="0.25">
      <c r="B104" s="244" t="s">
        <v>64</v>
      </c>
      <c r="C104" s="245"/>
      <c r="D104" s="245"/>
      <c r="E104" s="245"/>
      <c r="F104" s="245"/>
      <c r="G104" s="245"/>
      <c r="H104" s="245"/>
      <c r="I104" s="245"/>
      <c r="J104" s="245"/>
      <c r="K104" s="245"/>
      <c r="L104" s="245"/>
      <c r="M104" s="245"/>
      <c r="N104" s="245"/>
      <c r="O104" s="245"/>
      <c r="P104" s="245"/>
    </row>
    <row r="106" spans="1:26" ht="15.75" thickBot="1" x14ac:dyDescent="0.3"/>
    <row r="107" spans="1:26" ht="27" thickBot="1" x14ac:dyDescent="0.3">
      <c r="B107" s="235" t="s">
        <v>54</v>
      </c>
      <c r="C107" s="236"/>
      <c r="D107" s="236"/>
      <c r="E107" s="236"/>
      <c r="F107" s="236"/>
      <c r="G107" s="236"/>
      <c r="H107" s="236"/>
      <c r="I107" s="236"/>
      <c r="J107" s="236"/>
      <c r="K107" s="236"/>
      <c r="L107" s="236"/>
      <c r="M107" s="236"/>
      <c r="N107" s="237"/>
    </row>
    <row r="109" spans="1:26" ht="15.75" thickBot="1" x14ac:dyDescent="0.3">
      <c r="M109" s="63"/>
      <c r="N109" s="63"/>
    </row>
    <row r="110" spans="1:26" s="107" customFormat="1" ht="109.5" customHeight="1" x14ac:dyDescent="0.25">
      <c r="B110" s="118" t="s">
        <v>148</v>
      </c>
      <c r="C110" s="118" t="s">
        <v>149</v>
      </c>
      <c r="D110" s="118" t="s">
        <v>150</v>
      </c>
      <c r="E110" s="118" t="s">
        <v>45</v>
      </c>
      <c r="F110" s="118" t="s">
        <v>22</v>
      </c>
      <c r="G110" s="118" t="s">
        <v>102</v>
      </c>
      <c r="H110" s="118" t="s">
        <v>17</v>
      </c>
      <c r="I110" s="118" t="s">
        <v>10</v>
      </c>
      <c r="J110" s="118" t="s">
        <v>31</v>
      </c>
      <c r="K110" s="118" t="s">
        <v>61</v>
      </c>
      <c r="L110" s="118" t="s">
        <v>20</v>
      </c>
      <c r="M110" s="103" t="s">
        <v>26</v>
      </c>
      <c r="N110" s="118" t="s">
        <v>151</v>
      </c>
      <c r="O110" s="118" t="s">
        <v>36</v>
      </c>
      <c r="P110" s="119" t="s">
        <v>11</v>
      </c>
      <c r="Q110" s="119" t="s">
        <v>19</v>
      </c>
    </row>
    <row r="111" spans="1:26" s="113" customFormat="1" x14ac:dyDescent="0.25">
      <c r="A111" s="45">
        <v>1</v>
      </c>
      <c r="B111" s="114"/>
      <c r="C111" s="115"/>
      <c r="D111" s="114"/>
      <c r="E111" s="109"/>
      <c r="F111" s="110"/>
      <c r="G111" s="152"/>
      <c r="H111" s="117"/>
      <c r="I111" s="111"/>
      <c r="J111" s="111"/>
      <c r="K111" s="111"/>
      <c r="L111" s="111"/>
      <c r="M111" s="102"/>
      <c r="N111" s="102">
        <f>+M111*G111</f>
        <v>0</v>
      </c>
      <c r="O111" s="27"/>
      <c r="P111" s="27"/>
      <c r="Q111" s="153"/>
      <c r="R111" s="112"/>
      <c r="S111" s="112"/>
      <c r="T111" s="112"/>
      <c r="U111" s="112"/>
      <c r="V111" s="112"/>
      <c r="W111" s="112"/>
      <c r="X111" s="112"/>
      <c r="Y111" s="112"/>
      <c r="Z111" s="112"/>
    </row>
    <row r="112" spans="1:26" s="113" customFormat="1" x14ac:dyDescent="0.25">
      <c r="A112" s="45">
        <f>+A111+1</f>
        <v>2</v>
      </c>
      <c r="B112" s="114"/>
      <c r="C112" s="115"/>
      <c r="D112" s="114"/>
      <c r="E112" s="109"/>
      <c r="F112" s="110"/>
      <c r="G112" s="110"/>
      <c r="H112" s="110"/>
      <c r="I112" s="111"/>
      <c r="J112" s="111"/>
      <c r="K112" s="111"/>
      <c r="L112" s="111"/>
      <c r="M112" s="102"/>
      <c r="N112" s="102"/>
      <c r="O112" s="27"/>
      <c r="P112" s="27"/>
      <c r="Q112" s="153"/>
      <c r="R112" s="112"/>
      <c r="S112" s="112"/>
      <c r="T112" s="112"/>
      <c r="U112" s="112"/>
      <c r="V112" s="112"/>
      <c r="W112" s="112"/>
      <c r="X112" s="112"/>
      <c r="Y112" s="112"/>
      <c r="Z112" s="112"/>
    </row>
    <row r="113" spans="1:26" s="113" customFormat="1" x14ac:dyDescent="0.25">
      <c r="A113" s="45">
        <f t="shared" ref="A113:A118" si="4">+A112+1</f>
        <v>3</v>
      </c>
      <c r="B113" s="114"/>
      <c r="C113" s="115"/>
      <c r="D113" s="114"/>
      <c r="E113" s="109"/>
      <c r="F113" s="110"/>
      <c r="G113" s="110"/>
      <c r="H113" s="110"/>
      <c r="I113" s="111"/>
      <c r="J113" s="111"/>
      <c r="K113" s="111"/>
      <c r="L113" s="111"/>
      <c r="M113" s="102"/>
      <c r="N113" s="102"/>
      <c r="O113" s="27"/>
      <c r="P113" s="27"/>
      <c r="Q113" s="153"/>
      <c r="R113" s="112"/>
      <c r="S113" s="112"/>
      <c r="T113" s="112"/>
      <c r="U113" s="112"/>
      <c r="V113" s="112"/>
      <c r="W113" s="112"/>
      <c r="X113" s="112"/>
      <c r="Y113" s="112"/>
      <c r="Z113" s="112"/>
    </row>
    <row r="114" spans="1:26" s="113" customFormat="1" x14ac:dyDescent="0.25">
      <c r="A114" s="45">
        <f t="shared" si="4"/>
        <v>4</v>
      </c>
      <c r="B114" s="114"/>
      <c r="C114" s="115"/>
      <c r="D114" s="114"/>
      <c r="E114" s="109"/>
      <c r="F114" s="110"/>
      <c r="G114" s="110"/>
      <c r="H114" s="110"/>
      <c r="I114" s="111"/>
      <c r="J114" s="111"/>
      <c r="K114" s="111"/>
      <c r="L114" s="111"/>
      <c r="M114" s="102"/>
      <c r="N114" s="102"/>
      <c r="O114" s="27"/>
      <c r="P114" s="27"/>
      <c r="Q114" s="153"/>
      <c r="R114" s="112"/>
      <c r="S114" s="112"/>
      <c r="T114" s="112"/>
      <c r="U114" s="112"/>
      <c r="V114" s="112"/>
      <c r="W114" s="112"/>
      <c r="X114" s="112"/>
      <c r="Y114" s="112"/>
      <c r="Z114" s="112"/>
    </row>
    <row r="115" spans="1:26" s="113" customFormat="1" x14ac:dyDescent="0.25">
      <c r="A115" s="45">
        <f t="shared" si="4"/>
        <v>5</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si="4"/>
        <v>6</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4"/>
        <v>7</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f t="shared" si="4"/>
        <v>8</v>
      </c>
      <c r="B118" s="114"/>
      <c r="C118" s="115"/>
      <c r="D118" s="114"/>
      <c r="E118" s="109"/>
      <c r="F118" s="110"/>
      <c r="G118" s="110"/>
      <c r="H118" s="110"/>
      <c r="I118" s="111"/>
      <c r="J118" s="111"/>
      <c r="K118" s="111"/>
      <c r="L118" s="111"/>
      <c r="M118" s="102"/>
      <c r="N118" s="102"/>
      <c r="O118" s="27"/>
      <c r="P118" s="27"/>
      <c r="Q118" s="153"/>
      <c r="R118" s="112"/>
      <c r="S118" s="112"/>
      <c r="T118" s="112"/>
      <c r="U118" s="112"/>
      <c r="V118" s="112"/>
      <c r="W118" s="112"/>
      <c r="X118" s="112"/>
      <c r="Y118" s="112"/>
      <c r="Z118" s="112"/>
    </row>
    <row r="119" spans="1:26" s="113" customFormat="1" x14ac:dyDescent="0.25">
      <c r="A119" s="45"/>
      <c r="B119" s="48" t="s">
        <v>16</v>
      </c>
      <c r="C119" s="115"/>
      <c r="D119" s="114"/>
      <c r="E119" s="109"/>
      <c r="F119" s="110"/>
      <c r="G119" s="110"/>
      <c r="H119" s="110"/>
      <c r="I119" s="111"/>
      <c r="J119" s="111"/>
      <c r="K119" s="116">
        <f t="shared" ref="K119:N119" si="5">SUM(K111:K118)</f>
        <v>0</v>
      </c>
      <c r="L119" s="116">
        <f t="shared" si="5"/>
        <v>0</v>
      </c>
      <c r="M119" s="151">
        <f t="shared" si="5"/>
        <v>0</v>
      </c>
      <c r="N119" s="116">
        <f t="shared" si="5"/>
        <v>0</v>
      </c>
      <c r="O119" s="27"/>
      <c r="P119" s="27"/>
      <c r="Q119" s="154"/>
    </row>
    <row r="120" spans="1:26" x14ac:dyDescent="0.25">
      <c r="B120" s="30"/>
      <c r="C120" s="30"/>
      <c r="D120" s="30"/>
      <c r="E120" s="31"/>
      <c r="F120" s="30"/>
      <c r="G120" s="30"/>
      <c r="H120" s="30"/>
      <c r="I120" s="30"/>
      <c r="J120" s="30"/>
      <c r="K120" s="30"/>
      <c r="L120" s="30"/>
      <c r="M120" s="30"/>
      <c r="N120" s="30"/>
      <c r="O120" s="30"/>
      <c r="P120" s="30"/>
    </row>
    <row r="121" spans="1:26" ht="18.75" x14ac:dyDescent="0.25">
      <c r="B121" s="57" t="s">
        <v>32</v>
      </c>
      <c r="C121" s="71">
        <f>+K119</f>
        <v>0</v>
      </c>
      <c r="H121" s="32"/>
      <c r="I121" s="32"/>
      <c r="J121" s="32"/>
      <c r="K121" s="32"/>
      <c r="L121" s="32"/>
      <c r="M121" s="32"/>
      <c r="N121" s="30"/>
      <c r="O121" s="30"/>
      <c r="P121" s="30"/>
    </row>
    <row r="123" spans="1:26" ht="15.75" thickBot="1" x14ac:dyDescent="0.3"/>
    <row r="124" spans="1:26" ht="37.15" customHeight="1" thickBot="1" x14ac:dyDescent="0.3">
      <c r="B124" s="74" t="s">
        <v>49</v>
      </c>
      <c r="C124" s="75" t="s">
        <v>50</v>
      </c>
      <c r="D124" s="74" t="s">
        <v>51</v>
      </c>
      <c r="E124" s="75" t="s">
        <v>55</v>
      </c>
    </row>
    <row r="125" spans="1:26" ht="41.45" customHeight="1" x14ac:dyDescent="0.25">
      <c r="B125" s="65" t="s">
        <v>126</v>
      </c>
      <c r="C125" s="68">
        <v>20</v>
      </c>
      <c r="D125" s="68"/>
      <c r="E125" s="238">
        <f>+D125+D126+D127</f>
        <v>0</v>
      </c>
    </row>
    <row r="126" spans="1:26" x14ac:dyDescent="0.25">
      <c r="B126" s="65" t="s">
        <v>127</v>
      </c>
      <c r="C126" s="55">
        <v>30</v>
      </c>
      <c r="D126" s="179">
        <v>0</v>
      </c>
      <c r="E126" s="239"/>
    </row>
    <row r="127" spans="1:26" ht="15.75" thickBot="1" x14ac:dyDescent="0.3">
      <c r="B127" s="65" t="s">
        <v>128</v>
      </c>
      <c r="C127" s="70">
        <v>40</v>
      </c>
      <c r="D127" s="70">
        <v>0</v>
      </c>
      <c r="E127" s="240"/>
    </row>
    <row r="129" spans="2:17" ht="15.75" thickBot="1" x14ac:dyDescent="0.3"/>
    <row r="130" spans="2:17" ht="27" thickBot="1" x14ac:dyDescent="0.3">
      <c r="B130" s="235" t="s">
        <v>52</v>
      </c>
      <c r="C130" s="236"/>
      <c r="D130" s="236"/>
      <c r="E130" s="236"/>
      <c r="F130" s="236"/>
      <c r="G130" s="236"/>
      <c r="H130" s="236"/>
      <c r="I130" s="236"/>
      <c r="J130" s="236"/>
      <c r="K130" s="236"/>
      <c r="L130" s="236"/>
      <c r="M130" s="236"/>
      <c r="N130" s="237"/>
    </row>
    <row r="132" spans="2:17" ht="76.5" customHeight="1" x14ac:dyDescent="0.25">
      <c r="B132" s="120" t="s">
        <v>0</v>
      </c>
      <c r="C132" s="120" t="s">
        <v>39</v>
      </c>
      <c r="D132" s="120" t="s">
        <v>40</v>
      </c>
      <c r="E132" s="120" t="s">
        <v>115</v>
      </c>
      <c r="F132" s="120" t="s">
        <v>117</v>
      </c>
      <c r="G132" s="120" t="s">
        <v>118</v>
      </c>
      <c r="H132" s="120" t="s">
        <v>119</v>
      </c>
      <c r="I132" s="120" t="s">
        <v>116</v>
      </c>
      <c r="J132" s="241" t="s">
        <v>120</v>
      </c>
      <c r="K132" s="242"/>
      <c r="L132" s="243"/>
      <c r="M132" s="120" t="s">
        <v>124</v>
      </c>
      <c r="N132" s="120" t="s">
        <v>41</v>
      </c>
      <c r="O132" s="120" t="s">
        <v>42</v>
      </c>
      <c r="P132" s="241" t="s">
        <v>3</v>
      </c>
      <c r="Q132" s="243"/>
    </row>
    <row r="133" spans="2:17" ht="60.75" customHeight="1" x14ac:dyDescent="0.25">
      <c r="B133" s="174" t="s">
        <v>132</v>
      </c>
      <c r="C133" s="174"/>
      <c r="D133" s="3"/>
      <c r="E133" s="3"/>
      <c r="F133" s="3"/>
      <c r="G133" s="3"/>
      <c r="H133" s="3"/>
      <c r="I133" s="5"/>
      <c r="J133" s="1" t="s">
        <v>121</v>
      </c>
      <c r="K133" s="97" t="s">
        <v>122</v>
      </c>
      <c r="L133" s="96" t="s">
        <v>123</v>
      </c>
      <c r="M133" s="121"/>
      <c r="N133" s="121"/>
      <c r="O133" s="121"/>
      <c r="P133" s="228"/>
      <c r="Q133" s="228"/>
    </row>
    <row r="134" spans="2:17" ht="60.75" customHeight="1" x14ac:dyDescent="0.25">
      <c r="B134" s="174" t="s">
        <v>133</v>
      </c>
      <c r="C134" s="174"/>
      <c r="D134" s="3"/>
      <c r="E134" s="3"/>
      <c r="F134" s="3"/>
      <c r="G134" s="3"/>
      <c r="H134" s="3"/>
      <c r="I134" s="5"/>
      <c r="J134" s="1"/>
      <c r="K134" s="97"/>
      <c r="L134" s="96"/>
      <c r="M134" s="121"/>
      <c r="N134" s="121"/>
      <c r="O134" s="121"/>
      <c r="P134" s="179"/>
      <c r="Q134" s="179"/>
    </row>
    <row r="135" spans="2:17" ht="33.6" customHeight="1" x14ac:dyDescent="0.25">
      <c r="B135" s="174" t="s">
        <v>134</v>
      </c>
      <c r="C135" s="174"/>
      <c r="D135" s="3"/>
      <c r="E135" s="3"/>
      <c r="F135" s="3"/>
      <c r="G135" s="3"/>
      <c r="H135" s="3"/>
      <c r="I135" s="5"/>
      <c r="J135" s="1"/>
      <c r="K135" s="96"/>
      <c r="L135" s="96"/>
      <c r="M135" s="121"/>
      <c r="N135" s="121"/>
      <c r="O135" s="121"/>
      <c r="P135" s="228"/>
      <c r="Q135" s="228"/>
    </row>
    <row r="138" spans="2:17" ht="15.75" thickBot="1" x14ac:dyDescent="0.3"/>
    <row r="139" spans="2:17" ht="54" customHeight="1" x14ac:dyDescent="0.25">
      <c r="B139" s="124" t="s">
        <v>33</v>
      </c>
      <c r="C139" s="124" t="s">
        <v>49</v>
      </c>
      <c r="D139" s="120" t="s">
        <v>50</v>
      </c>
      <c r="E139" s="124" t="s">
        <v>51</v>
      </c>
      <c r="F139" s="75" t="s">
        <v>56</v>
      </c>
      <c r="G139" s="93"/>
    </row>
    <row r="140" spans="2:17" ht="120.75" customHeight="1" x14ac:dyDescent="0.2">
      <c r="B140" s="229" t="s">
        <v>53</v>
      </c>
      <c r="C140" s="6" t="s">
        <v>129</v>
      </c>
      <c r="D140" s="179">
        <v>25</v>
      </c>
      <c r="E140" s="179">
        <v>0</v>
      </c>
      <c r="F140" s="230">
        <f>+E140+E141+E142</f>
        <v>0</v>
      </c>
      <c r="G140" s="94"/>
    </row>
    <row r="141" spans="2:17" ht="76.150000000000006" customHeight="1" x14ac:dyDescent="0.2">
      <c r="B141" s="229"/>
      <c r="C141" s="6" t="s">
        <v>130</v>
      </c>
      <c r="D141" s="72">
        <v>25</v>
      </c>
      <c r="E141" s="179">
        <v>0</v>
      </c>
      <c r="F141" s="231"/>
      <c r="G141" s="94"/>
    </row>
    <row r="142" spans="2:17" ht="69" customHeight="1" x14ac:dyDescent="0.2">
      <c r="B142" s="229"/>
      <c r="C142" s="6" t="s">
        <v>131</v>
      </c>
      <c r="D142" s="179">
        <v>10</v>
      </c>
      <c r="E142" s="179">
        <v>0</v>
      </c>
      <c r="F142" s="232"/>
      <c r="G142" s="94"/>
    </row>
    <row r="143" spans="2:17" x14ac:dyDescent="0.25">
      <c r="C143" s="104"/>
    </row>
    <row r="146" spans="2:5" x14ac:dyDescent="0.25">
      <c r="B146" s="122" t="s">
        <v>57</v>
      </c>
    </row>
    <row r="149" spans="2:5" x14ac:dyDescent="0.25">
      <c r="B149" s="125" t="s">
        <v>33</v>
      </c>
      <c r="C149" s="125" t="s">
        <v>58</v>
      </c>
      <c r="D149" s="124" t="s">
        <v>51</v>
      </c>
      <c r="E149" s="124" t="s">
        <v>16</v>
      </c>
    </row>
    <row r="150" spans="2:5" ht="28.5" x14ac:dyDescent="0.25">
      <c r="B150" s="105" t="s">
        <v>59</v>
      </c>
      <c r="C150" s="106">
        <v>40</v>
      </c>
      <c r="D150" s="179">
        <f>+E125</f>
        <v>0</v>
      </c>
      <c r="E150" s="233">
        <f>+D150+D151</f>
        <v>0</v>
      </c>
    </row>
    <row r="151" spans="2:5" ht="57" x14ac:dyDescent="0.25">
      <c r="B151" s="105" t="s">
        <v>60</v>
      </c>
      <c r="C151" s="106">
        <v>60</v>
      </c>
      <c r="D151" s="179">
        <f>+F140</f>
        <v>0</v>
      </c>
      <c r="E151" s="234"/>
    </row>
  </sheetData>
  <mergeCells count="44">
    <mergeCell ref="C9:N9"/>
    <mergeCell ref="P93:Q93"/>
    <mergeCell ref="B2:P2"/>
    <mergeCell ref="B4:P4"/>
    <mergeCell ref="C6:N6"/>
    <mergeCell ref="C7:N7"/>
    <mergeCell ref="C8:N8"/>
    <mergeCell ref="O75:P75"/>
    <mergeCell ref="C10:E10"/>
    <mergeCell ref="B14:C21"/>
    <mergeCell ref="B22:C22"/>
    <mergeCell ref="E40:E41"/>
    <mergeCell ref="M45:N45"/>
    <mergeCell ref="B59:B60"/>
    <mergeCell ref="C59:C60"/>
    <mergeCell ref="D59:E59"/>
    <mergeCell ref="C63:N63"/>
    <mergeCell ref="B65:N65"/>
    <mergeCell ref="O68:P68"/>
    <mergeCell ref="O69:P69"/>
    <mergeCell ref="O74:P74"/>
    <mergeCell ref="B104:P104"/>
    <mergeCell ref="O76:P76"/>
    <mergeCell ref="O77:P77"/>
    <mergeCell ref="O78:P78"/>
    <mergeCell ref="O79:P79"/>
    <mergeCell ref="B85:N85"/>
    <mergeCell ref="J90:L90"/>
    <mergeCell ref="P90:Q90"/>
    <mergeCell ref="P91:Q91"/>
    <mergeCell ref="P92:Q92"/>
    <mergeCell ref="B97:N97"/>
    <mergeCell ref="D100:E100"/>
    <mergeCell ref="D101:E101"/>
    <mergeCell ref="P135:Q135"/>
    <mergeCell ref="B140:B142"/>
    <mergeCell ref="F140:F142"/>
    <mergeCell ref="E150:E151"/>
    <mergeCell ref="B107:N107"/>
    <mergeCell ref="E125:E127"/>
    <mergeCell ref="B130:N130"/>
    <mergeCell ref="J132:L132"/>
    <mergeCell ref="P132:Q132"/>
    <mergeCell ref="P133:Q133"/>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zoomScale="70" zoomScaleNormal="70" workbookViewId="0">
      <selection activeCell="E24" sqref="E24"/>
    </sheetView>
  </sheetViews>
  <sheetFormatPr baseColWidth="10" defaultRowHeight="15" x14ac:dyDescent="0.25"/>
  <cols>
    <col min="1" max="1" width="3.140625" style="9" bestFit="1" customWidth="1"/>
    <col min="2" max="2" width="65.140625" style="9" customWidth="1"/>
    <col min="3" max="3" width="31.140625" style="9" customWidth="1"/>
    <col min="4" max="4" width="49.5703125" style="9" customWidth="1"/>
    <col min="5" max="5" width="31.7109375" style="9" customWidth="1"/>
    <col min="6" max="6" width="35.85546875" style="9" customWidth="1"/>
    <col min="7" max="7" width="29.7109375" style="9" customWidth="1"/>
    <col min="8" max="8" width="24.5703125" style="9" customWidth="1"/>
    <col min="9" max="9" width="24" style="9" customWidth="1"/>
    <col min="10" max="10" width="31.140625" style="9" customWidth="1"/>
    <col min="11" max="11" width="24.28515625" style="9" customWidth="1"/>
    <col min="12" max="12" width="56.28515625" style="9" customWidth="1"/>
    <col min="13" max="13" width="18.7109375" style="9" customWidth="1"/>
    <col min="14" max="14" width="22.140625" style="9" customWidth="1"/>
    <col min="15" max="15" width="26.140625" style="9" customWidth="1"/>
    <col min="16" max="16" width="19.5703125" style="9" bestFit="1" customWidth="1"/>
    <col min="17" max="17" width="94"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63</v>
      </c>
      <c r="C2" s="245"/>
      <c r="D2" s="245"/>
      <c r="E2" s="245"/>
      <c r="F2" s="245"/>
      <c r="G2" s="245"/>
      <c r="H2" s="245"/>
      <c r="I2" s="245"/>
      <c r="J2" s="245"/>
      <c r="K2" s="245"/>
      <c r="L2" s="245"/>
      <c r="M2" s="245"/>
      <c r="N2" s="245"/>
      <c r="O2" s="245"/>
      <c r="P2" s="245"/>
    </row>
    <row r="4" spans="2:16" ht="26.25" x14ac:dyDescent="0.25">
      <c r="B4" s="244" t="s">
        <v>48</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54" t="s">
        <v>162</v>
      </c>
      <c r="D6" s="254"/>
      <c r="E6" s="254"/>
      <c r="F6" s="254"/>
      <c r="G6" s="254"/>
      <c r="H6" s="254"/>
      <c r="I6" s="254"/>
      <c r="J6" s="254"/>
      <c r="K6" s="254"/>
      <c r="L6" s="254"/>
      <c r="M6" s="254"/>
      <c r="N6" s="255"/>
    </row>
    <row r="7" spans="2:16" ht="16.5" thickBot="1" x14ac:dyDescent="0.3">
      <c r="B7" s="12" t="s">
        <v>5</v>
      </c>
      <c r="C7" s="254"/>
      <c r="D7" s="254"/>
      <c r="E7" s="254"/>
      <c r="F7" s="254"/>
      <c r="G7" s="254"/>
      <c r="H7" s="254"/>
      <c r="I7" s="254"/>
      <c r="J7" s="254"/>
      <c r="K7" s="254"/>
      <c r="L7" s="254"/>
      <c r="M7" s="254"/>
      <c r="N7" s="255"/>
    </row>
    <row r="8" spans="2:16" ht="16.5" thickBot="1" x14ac:dyDescent="0.3">
      <c r="B8" s="12" t="s">
        <v>6</v>
      </c>
      <c r="C8" s="254"/>
      <c r="D8" s="254"/>
      <c r="E8" s="254"/>
      <c r="F8" s="254"/>
      <c r="G8" s="254"/>
      <c r="H8" s="254"/>
      <c r="I8" s="254"/>
      <c r="J8" s="254"/>
      <c r="K8" s="254"/>
      <c r="L8" s="254"/>
      <c r="M8" s="254"/>
      <c r="N8" s="255"/>
    </row>
    <row r="9" spans="2:16" ht="16.5" thickBot="1" x14ac:dyDescent="0.3">
      <c r="B9" s="12" t="s">
        <v>7</v>
      </c>
      <c r="C9" s="254"/>
      <c r="D9" s="254"/>
      <c r="E9" s="254"/>
      <c r="F9" s="254"/>
      <c r="G9" s="254"/>
      <c r="H9" s="254"/>
      <c r="I9" s="254"/>
      <c r="J9" s="254"/>
      <c r="K9" s="254"/>
      <c r="L9" s="254"/>
      <c r="M9" s="254"/>
      <c r="N9" s="255"/>
    </row>
    <row r="10" spans="2:16" ht="16.5" thickBot="1" x14ac:dyDescent="0.3">
      <c r="B10" s="12" t="s">
        <v>8</v>
      </c>
      <c r="C10" s="256"/>
      <c r="D10" s="256"/>
      <c r="E10" s="257"/>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8" t="s">
        <v>100</v>
      </c>
      <c r="C14" s="258"/>
      <c r="D14" s="50" t="s">
        <v>12</v>
      </c>
      <c r="E14" s="50" t="s">
        <v>13</v>
      </c>
      <c r="F14" s="50" t="s">
        <v>29</v>
      </c>
      <c r="G14" s="91"/>
      <c r="I14" s="38"/>
      <c r="J14" s="38"/>
      <c r="K14" s="38"/>
      <c r="L14" s="38"/>
      <c r="M14" s="38"/>
      <c r="N14" s="21"/>
    </row>
    <row r="15" spans="2:16" x14ac:dyDescent="0.25">
      <c r="B15" s="258"/>
      <c r="C15" s="258"/>
      <c r="D15" s="177">
        <v>22</v>
      </c>
      <c r="E15" s="36">
        <v>2788524969</v>
      </c>
      <c r="F15" s="184">
        <f>278+290+569</f>
        <v>1137</v>
      </c>
      <c r="G15" s="92"/>
      <c r="I15" s="39"/>
      <c r="J15" s="39"/>
      <c r="K15" s="39"/>
      <c r="L15" s="39"/>
      <c r="M15" s="39"/>
      <c r="N15" s="21"/>
    </row>
    <row r="16" spans="2:16" x14ac:dyDescent="0.25">
      <c r="B16" s="258"/>
      <c r="C16" s="258"/>
      <c r="D16" s="50"/>
      <c r="E16" s="36"/>
      <c r="F16" s="36"/>
      <c r="G16" s="92"/>
      <c r="I16" s="39"/>
      <c r="J16" s="39"/>
      <c r="K16" s="39"/>
      <c r="L16" s="39"/>
      <c r="M16" s="39"/>
      <c r="N16" s="21"/>
    </row>
    <row r="17" spans="1:14" x14ac:dyDescent="0.25">
      <c r="B17" s="258"/>
      <c r="C17" s="258"/>
      <c r="D17" s="50"/>
      <c r="E17" s="36"/>
      <c r="F17" s="36"/>
      <c r="G17" s="92"/>
      <c r="I17" s="39"/>
      <c r="J17" s="39"/>
      <c r="K17" s="39"/>
      <c r="L17" s="39"/>
      <c r="M17" s="39"/>
      <c r="N17" s="21"/>
    </row>
    <row r="18" spans="1:14" x14ac:dyDescent="0.25">
      <c r="B18" s="258"/>
      <c r="C18" s="258"/>
      <c r="D18" s="50"/>
      <c r="E18" s="37"/>
      <c r="F18" s="36"/>
      <c r="G18" s="92"/>
      <c r="H18" s="22"/>
      <c r="I18" s="39"/>
      <c r="J18" s="39"/>
      <c r="K18" s="39"/>
      <c r="L18" s="39"/>
      <c r="M18" s="39"/>
      <c r="N18" s="20"/>
    </row>
    <row r="19" spans="1:14" x14ac:dyDescent="0.25">
      <c r="B19" s="258"/>
      <c r="C19" s="258"/>
      <c r="D19" s="50"/>
      <c r="E19" s="37"/>
      <c r="F19" s="36"/>
      <c r="G19" s="92"/>
      <c r="H19" s="22"/>
      <c r="I19" s="41"/>
      <c r="J19" s="41"/>
      <c r="K19" s="41"/>
      <c r="L19" s="41"/>
      <c r="M19" s="41"/>
      <c r="N19" s="20"/>
    </row>
    <row r="20" spans="1:14" x14ac:dyDescent="0.25">
      <c r="B20" s="258"/>
      <c r="C20" s="258"/>
      <c r="D20" s="50"/>
      <c r="E20" s="37"/>
      <c r="F20" s="36"/>
      <c r="G20" s="92"/>
      <c r="H20" s="22"/>
      <c r="I20" s="8"/>
      <c r="J20" s="8"/>
      <c r="K20" s="8"/>
      <c r="L20" s="8"/>
      <c r="M20" s="8"/>
      <c r="N20" s="20"/>
    </row>
    <row r="21" spans="1:14" x14ac:dyDescent="0.25">
      <c r="B21" s="258"/>
      <c r="C21" s="258"/>
      <c r="D21" s="50"/>
      <c r="E21" s="37"/>
      <c r="F21" s="36"/>
      <c r="G21" s="92"/>
      <c r="H21" s="22"/>
      <c r="I21" s="8"/>
      <c r="J21" s="8"/>
      <c r="K21" s="8"/>
      <c r="L21" s="8"/>
      <c r="M21" s="8"/>
      <c r="N21" s="20"/>
    </row>
    <row r="22" spans="1:14" ht="15.75" thickBot="1" x14ac:dyDescent="0.3">
      <c r="B22" s="259" t="s">
        <v>14</v>
      </c>
      <c r="C22" s="260"/>
      <c r="D22" s="50"/>
      <c r="E22" s="62"/>
      <c r="F22" s="36"/>
      <c r="G22" s="92"/>
      <c r="H22" s="22"/>
      <c r="I22" s="8"/>
      <c r="J22" s="8"/>
      <c r="K22" s="8"/>
      <c r="L22" s="8"/>
      <c r="M22" s="8"/>
      <c r="N22" s="20"/>
    </row>
    <row r="23" spans="1:14" ht="45.75" thickBot="1" x14ac:dyDescent="0.3">
      <c r="A23" s="43"/>
      <c r="B23" s="51" t="s">
        <v>15</v>
      </c>
      <c r="C23" s="51" t="s">
        <v>101</v>
      </c>
      <c r="E23" s="38"/>
      <c r="F23" s="38"/>
      <c r="G23" s="38"/>
      <c r="H23" s="38"/>
      <c r="I23" s="10"/>
      <c r="J23" s="10"/>
      <c r="K23" s="10"/>
      <c r="L23" s="10"/>
      <c r="M23" s="10"/>
    </row>
    <row r="24" spans="1:14" ht="15.75" thickBot="1" x14ac:dyDescent="0.3">
      <c r="A24" s="44">
        <v>1</v>
      </c>
      <c r="C24" s="197">
        <f>F15*80%</f>
        <v>909.6</v>
      </c>
      <c r="D24" s="42"/>
      <c r="E24" s="198">
        <f>E15</f>
        <v>2788524969</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138</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139</v>
      </c>
      <c r="D29" s="125" t="s">
        <v>140</v>
      </c>
      <c r="E29" s="104"/>
      <c r="F29" s="104"/>
      <c r="G29" s="104"/>
      <c r="H29" s="104"/>
      <c r="I29" s="107"/>
      <c r="J29" s="107"/>
      <c r="K29" s="107"/>
      <c r="L29" s="107"/>
      <c r="M29" s="107"/>
      <c r="N29" s="108"/>
    </row>
    <row r="30" spans="1:14" x14ac:dyDescent="0.25">
      <c r="A30" s="99"/>
      <c r="B30" s="121" t="s">
        <v>141</v>
      </c>
      <c r="C30" s="121"/>
      <c r="D30" s="179" t="s">
        <v>167</v>
      </c>
      <c r="E30" s="104"/>
      <c r="F30" s="104"/>
      <c r="G30" s="104"/>
      <c r="H30" s="104"/>
      <c r="I30" s="107"/>
      <c r="J30" s="107"/>
      <c r="K30" s="107"/>
      <c r="L30" s="107"/>
      <c r="M30" s="107"/>
      <c r="N30" s="108"/>
    </row>
    <row r="31" spans="1:14" x14ac:dyDescent="0.25">
      <c r="A31" s="99"/>
      <c r="B31" s="121" t="s">
        <v>142</v>
      </c>
      <c r="C31" s="121"/>
      <c r="D31" s="179" t="s">
        <v>167</v>
      </c>
      <c r="E31" s="104"/>
      <c r="F31" s="104"/>
      <c r="G31" s="104"/>
      <c r="H31" s="104"/>
      <c r="I31" s="107"/>
      <c r="J31" s="107"/>
      <c r="K31" s="107"/>
      <c r="L31" s="107"/>
      <c r="M31" s="107"/>
      <c r="N31" s="108"/>
    </row>
    <row r="32" spans="1:14" x14ac:dyDescent="0.25">
      <c r="A32" s="99"/>
      <c r="B32" s="121" t="s">
        <v>143</v>
      </c>
      <c r="C32" s="121"/>
      <c r="D32" s="167" t="s">
        <v>167</v>
      </c>
      <c r="E32" s="104"/>
      <c r="F32" s="104"/>
      <c r="G32" s="104"/>
      <c r="H32" s="104"/>
      <c r="I32" s="107"/>
      <c r="J32" s="107"/>
      <c r="K32" s="107"/>
      <c r="L32" s="107"/>
      <c r="M32" s="107"/>
      <c r="N32" s="108"/>
    </row>
    <row r="33" spans="1:17" x14ac:dyDescent="0.25">
      <c r="A33" s="99"/>
      <c r="B33" s="121" t="s">
        <v>144</v>
      </c>
      <c r="C33" s="121"/>
      <c r="D33" s="181" t="s">
        <v>167</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145</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146</v>
      </c>
      <c r="C40" s="106">
        <v>40</v>
      </c>
      <c r="D40" s="123">
        <v>0</v>
      </c>
      <c r="E40" s="233">
        <f>+D40+D41</f>
        <v>0</v>
      </c>
      <c r="F40" s="104"/>
      <c r="G40" s="104"/>
      <c r="H40" s="104"/>
      <c r="I40" s="107"/>
      <c r="J40" s="107"/>
      <c r="K40" s="107"/>
      <c r="L40" s="107"/>
      <c r="M40" s="107"/>
      <c r="N40" s="108"/>
    </row>
    <row r="41" spans="1:17" ht="57" x14ac:dyDescent="0.25">
      <c r="A41" s="99"/>
      <c r="B41" s="105" t="s">
        <v>147</v>
      </c>
      <c r="C41" s="106">
        <v>60</v>
      </c>
      <c r="D41" s="123">
        <f>+F149</f>
        <v>0</v>
      </c>
      <c r="E41" s="234"/>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61" t="s">
        <v>35</v>
      </c>
      <c r="N45" s="261"/>
    </row>
    <row r="46" spans="1:17" x14ac:dyDescent="0.25">
      <c r="B46" s="64" t="s">
        <v>30</v>
      </c>
      <c r="M46" s="63"/>
      <c r="N46" s="63"/>
    </row>
    <row r="47" spans="1:17" ht="15.75" thickBot="1" x14ac:dyDescent="0.3">
      <c r="M47" s="63"/>
      <c r="N47" s="63"/>
    </row>
    <row r="48" spans="1:17" s="8" customFormat="1" ht="109.5" customHeight="1" x14ac:dyDescent="0.25">
      <c r="B48" s="118" t="s">
        <v>148</v>
      </c>
      <c r="C48" s="118" t="s">
        <v>149</v>
      </c>
      <c r="D48" s="118" t="s">
        <v>150</v>
      </c>
      <c r="E48" s="52" t="s">
        <v>45</v>
      </c>
      <c r="F48" s="52" t="s">
        <v>22</v>
      </c>
      <c r="G48" s="52" t="s">
        <v>102</v>
      </c>
      <c r="H48" s="52" t="s">
        <v>17</v>
      </c>
      <c r="I48" s="52" t="s">
        <v>10</v>
      </c>
      <c r="J48" s="52" t="s">
        <v>31</v>
      </c>
      <c r="K48" s="52" t="s">
        <v>61</v>
      </c>
      <c r="L48" s="52" t="s">
        <v>20</v>
      </c>
      <c r="M48" s="103" t="s">
        <v>26</v>
      </c>
      <c r="N48" s="118" t="s">
        <v>151</v>
      </c>
      <c r="O48" s="52" t="s">
        <v>36</v>
      </c>
      <c r="P48" s="53" t="s">
        <v>11</v>
      </c>
      <c r="Q48" s="53" t="s">
        <v>19</v>
      </c>
    </row>
    <row r="49" spans="1:26" s="29" customFormat="1" ht="15" customHeight="1" x14ac:dyDescent="0.25">
      <c r="A49" s="45">
        <v>1</v>
      </c>
      <c r="B49" s="114" t="s">
        <v>162</v>
      </c>
      <c r="C49" s="115" t="s">
        <v>162</v>
      </c>
      <c r="D49" s="114"/>
      <c r="E49" s="182" t="s">
        <v>172</v>
      </c>
      <c r="F49" s="110" t="s">
        <v>140</v>
      </c>
      <c r="G49" s="152"/>
      <c r="H49" s="117">
        <v>40483</v>
      </c>
      <c r="I49" s="111">
        <v>40542</v>
      </c>
      <c r="J49" s="111"/>
      <c r="K49" s="111" t="s">
        <v>170</v>
      </c>
      <c r="L49" s="111" t="s">
        <v>169</v>
      </c>
      <c r="M49" s="102">
        <v>0</v>
      </c>
      <c r="N49" s="102">
        <f>+M49*G49</f>
        <v>0</v>
      </c>
      <c r="O49" s="27">
        <v>23781822</v>
      </c>
      <c r="P49" s="27" t="s">
        <v>190</v>
      </c>
      <c r="Q49" s="185" t="s">
        <v>187</v>
      </c>
      <c r="R49" s="28"/>
      <c r="S49" s="28"/>
      <c r="T49" s="28"/>
      <c r="U49" s="28"/>
      <c r="V49" s="28"/>
      <c r="W49" s="28"/>
      <c r="X49" s="28"/>
      <c r="Y49" s="28"/>
      <c r="Z49" s="28"/>
    </row>
    <row r="50" spans="1:26" s="29" customFormat="1" x14ac:dyDescent="0.25">
      <c r="A50" s="45">
        <f>+A49+1</f>
        <v>2</v>
      </c>
      <c r="B50" s="114" t="s">
        <v>162</v>
      </c>
      <c r="C50" s="115" t="s">
        <v>162</v>
      </c>
      <c r="D50" s="114"/>
      <c r="E50" s="183" t="s">
        <v>173</v>
      </c>
      <c r="F50" s="110" t="s">
        <v>140</v>
      </c>
      <c r="G50" s="110"/>
      <c r="H50" s="117">
        <v>40544</v>
      </c>
      <c r="I50" s="111">
        <v>40907</v>
      </c>
      <c r="J50" s="111"/>
      <c r="K50" s="111" t="s">
        <v>170</v>
      </c>
      <c r="L50" s="111" t="s">
        <v>176</v>
      </c>
      <c r="M50" s="102"/>
      <c r="N50" s="102">
        <f t="shared" ref="N50:N54" si="0">+M50*G50</f>
        <v>0</v>
      </c>
      <c r="O50" s="27">
        <v>100270482</v>
      </c>
      <c r="P50" s="27" t="s">
        <v>191</v>
      </c>
      <c r="Q50" s="185" t="s">
        <v>187</v>
      </c>
      <c r="R50" s="28"/>
      <c r="S50" s="28"/>
      <c r="T50" s="28"/>
      <c r="U50" s="28"/>
      <c r="V50" s="28"/>
      <c r="W50" s="28"/>
      <c r="X50" s="28"/>
      <c r="Y50" s="28"/>
      <c r="Z50" s="28"/>
    </row>
    <row r="51" spans="1:26" s="29" customFormat="1" x14ac:dyDescent="0.25">
      <c r="A51" s="45">
        <f t="shared" ref="A51:A56" si="1">+A50+1</f>
        <v>3</v>
      </c>
      <c r="B51" s="114" t="s">
        <v>162</v>
      </c>
      <c r="C51" s="115" t="s">
        <v>162</v>
      </c>
      <c r="D51" s="114"/>
      <c r="E51" s="102" t="s">
        <v>174</v>
      </c>
      <c r="F51" s="110" t="s">
        <v>140</v>
      </c>
      <c r="G51" s="110"/>
      <c r="H51" s="117">
        <v>40909</v>
      </c>
      <c r="I51" s="111">
        <v>41273</v>
      </c>
      <c r="J51" s="111"/>
      <c r="K51" s="111" t="s">
        <v>170</v>
      </c>
      <c r="L51" s="111" t="s">
        <v>176</v>
      </c>
      <c r="M51" s="102"/>
      <c r="N51" s="102">
        <f t="shared" si="0"/>
        <v>0</v>
      </c>
      <c r="O51" s="27">
        <v>122787996</v>
      </c>
      <c r="P51" s="27" t="s">
        <v>192</v>
      </c>
      <c r="Q51" s="185" t="s">
        <v>187</v>
      </c>
      <c r="R51" s="28"/>
      <c r="S51" s="28"/>
      <c r="T51" s="28"/>
      <c r="U51" s="28"/>
      <c r="V51" s="28"/>
      <c r="W51" s="28"/>
      <c r="X51" s="28"/>
      <c r="Y51" s="28"/>
      <c r="Z51" s="28"/>
    </row>
    <row r="52" spans="1:26" s="29" customFormat="1" x14ac:dyDescent="0.25">
      <c r="A52" s="45">
        <f t="shared" si="1"/>
        <v>4</v>
      </c>
      <c r="B52" s="114" t="s">
        <v>162</v>
      </c>
      <c r="C52" s="115" t="s">
        <v>162</v>
      </c>
      <c r="D52" s="114"/>
      <c r="E52" s="102" t="s">
        <v>175</v>
      </c>
      <c r="F52" s="110" t="s">
        <v>140</v>
      </c>
      <c r="G52" s="110"/>
      <c r="H52" s="117">
        <v>41275</v>
      </c>
      <c r="I52" s="111">
        <v>41638</v>
      </c>
      <c r="J52" s="111"/>
      <c r="K52" s="111" t="s">
        <v>170</v>
      </c>
      <c r="L52" s="111" t="s">
        <v>176</v>
      </c>
      <c r="M52" s="102"/>
      <c r="N52" s="102">
        <f t="shared" si="0"/>
        <v>0</v>
      </c>
      <c r="O52" s="27">
        <v>134593821</v>
      </c>
      <c r="P52" s="27" t="s">
        <v>193</v>
      </c>
      <c r="Q52" s="185" t="s">
        <v>187</v>
      </c>
      <c r="R52" s="28"/>
      <c r="S52" s="28"/>
      <c r="T52" s="28"/>
      <c r="U52" s="28"/>
      <c r="V52" s="28"/>
      <c r="W52" s="28"/>
      <c r="X52" s="28"/>
      <c r="Y52" s="28"/>
      <c r="Z52" s="28"/>
    </row>
    <row r="53" spans="1:26" s="29" customFormat="1" x14ac:dyDescent="0.25">
      <c r="A53" s="45">
        <f t="shared" si="1"/>
        <v>5</v>
      </c>
      <c r="B53" s="114" t="s">
        <v>162</v>
      </c>
      <c r="C53" s="115" t="s">
        <v>162</v>
      </c>
      <c r="D53" s="114" t="s">
        <v>181</v>
      </c>
      <c r="E53" s="102" t="s">
        <v>180</v>
      </c>
      <c r="F53" s="110" t="s">
        <v>140</v>
      </c>
      <c r="G53" s="110"/>
      <c r="H53" s="117">
        <v>40795</v>
      </c>
      <c r="I53" s="111">
        <v>40908</v>
      </c>
      <c r="J53" s="111"/>
      <c r="K53" s="111" t="s">
        <v>170</v>
      </c>
      <c r="L53" s="111" t="s">
        <v>182</v>
      </c>
      <c r="M53" s="102"/>
      <c r="N53" s="102">
        <f t="shared" si="0"/>
        <v>0</v>
      </c>
      <c r="O53" s="27">
        <v>59300000</v>
      </c>
      <c r="P53" s="27" t="s">
        <v>189</v>
      </c>
      <c r="Q53" s="185" t="s">
        <v>187</v>
      </c>
      <c r="R53" s="28"/>
      <c r="S53" s="28"/>
      <c r="T53" s="28"/>
      <c r="U53" s="28"/>
      <c r="V53" s="28"/>
      <c r="W53" s="28"/>
      <c r="X53" s="28"/>
      <c r="Y53" s="28"/>
      <c r="Z53" s="28"/>
    </row>
    <row r="54" spans="1:26" s="29" customFormat="1" ht="45" x14ac:dyDescent="0.25">
      <c r="A54" s="45">
        <f t="shared" si="1"/>
        <v>6</v>
      </c>
      <c r="B54" s="114" t="s">
        <v>162</v>
      </c>
      <c r="C54" s="115" t="s">
        <v>162</v>
      </c>
      <c r="D54" s="114" t="s">
        <v>185</v>
      </c>
      <c r="E54" s="102" t="s">
        <v>184</v>
      </c>
      <c r="F54" s="110" t="s">
        <v>140</v>
      </c>
      <c r="G54" s="110"/>
      <c r="H54" s="117">
        <v>41183</v>
      </c>
      <c r="I54" s="111"/>
      <c r="J54" s="111"/>
      <c r="K54" s="111"/>
      <c r="L54" s="111"/>
      <c r="M54" s="102"/>
      <c r="N54" s="102">
        <f t="shared" si="0"/>
        <v>0</v>
      </c>
      <c r="O54" s="27">
        <v>100000000</v>
      </c>
      <c r="P54" s="27" t="s">
        <v>188</v>
      </c>
      <c r="Q54" s="185" t="s">
        <v>187</v>
      </c>
      <c r="R54" s="28"/>
      <c r="S54" s="28"/>
      <c r="T54" s="28"/>
      <c r="U54" s="28"/>
      <c r="V54" s="28"/>
      <c r="W54" s="28"/>
      <c r="X54" s="28"/>
      <c r="Y54" s="28"/>
      <c r="Z54" s="28"/>
    </row>
    <row r="55" spans="1:26" s="29" customFormat="1" x14ac:dyDescent="0.25">
      <c r="A55" s="45">
        <f t="shared" si="1"/>
        <v>7</v>
      </c>
      <c r="B55" s="46"/>
      <c r="C55" s="47"/>
      <c r="D55" s="46"/>
      <c r="E55" s="24"/>
      <c r="F55" s="25"/>
      <c r="G55" s="25"/>
      <c r="H55" s="25"/>
      <c r="I55" s="26"/>
      <c r="J55" s="26"/>
      <c r="K55" s="26"/>
      <c r="L55" s="26"/>
      <c r="M55" s="102"/>
      <c r="N55" s="102"/>
      <c r="O55" s="27"/>
      <c r="P55" s="27"/>
      <c r="Q55" s="153"/>
      <c r="R55" s="28"/>
      <c r="S55" s="28"/>
      <c r="T55" s="28"/>
      <c r="U55" s="28"/>
      <c r="V55" s="28"/>
      <c r="W55" s="28"/>
      <c r="X55" s="28"/>
      <c r="Y55" s="28"/>
      <c r="Z55" s="28"/>
    </row>
    <row r="56" spans="1:26" s="29" customFormat="1" x14ac:dyDescent="0.25">
      <c r="A56" s="45">
        <f t="shared" si="1"/>
        <v>8</v>
      </c>
      <c r="B56" s="46"/>
      <c r="C56" s="47"/>
      <c r="D56" s="46"/>
      <c r="E56" s="24"/>
      <c r="F56" s="25"/>
      <c r="G56" s="25"/>
      <c r="H56" s="25"/>
      <c r="I56" s="26"/>
      <c r="J56" s="26"/>
      <c r="K56" s="26"/>
      <c r="L56" s="26"/>
      <c r="M56" s="102"/>
      <c r="N56" s="102"/>
      <c r="O56" s="27"/>
      <c r="P56" s="27"/>
      <c r="Q56" s="153"/>
      <c r="R56" s="28"/>
      <c r="S56" s="28"/>
      <c r="T56" s="28"/>
      <c r="U56" s="28"/>
      <c r="V56" s="28"/>
      <c r="W56" s="28"/>
      <c r="X56" s="28"/>
      <c r="Y56" s="28"/>
      <c r="Z56" s="28"/>
    </row>
    <row r="57" spans="1:26" s="29" customFormat="1" x14ac:dyDescent="0.25">
      <c r="A57" s="45"/>
      <c r="B57" s="48" t="s">
        <v>16</v>
      </c>
      <c r="C57" s="47"/>
      <c r="D57" s="46"/>
      <c r="E57" s="24"/>
      <c r="F57" s="25"/>
      <c r="G57" s="25"/>
      <c r="H57" s="25"/>
      <c r="I57" s="26"/>
      <c r="J57" s="26"/>
      <c r="K57" s="49">
        <f t="shared" ref="K57" si="2">SUM(K49:K56)</f>
        <v>0</v>
      </c>
      <c r="L57" s="49">
        <f t="shared" ref="L57:N57" si="3">SUM(L49:L56)</f>
        <v>0</v>
      </c>
      <c r="M57" s="151">
        <f t="shared" si="3"/>
        <v>0</v>
      </c>
      <c r="N57" s="49">
        <f t="shared" si="3"/>
        <v>0</v>
      </c>
      <c r="O57" s="27"/>
      <c r="P57" s="27"/>
      <c r="Q57" s="154"/>
    </row>
    <row r="58" spans="1:26" s="30" customFormat="1" x14ac:dyDescent="0.25">
      <c r="E58" s="31"/>
    </row>
    <row r="59" spans="1:26" s="30" customFormat="1" x14ac:dyDescent="0.25">
      <c r="B59" s="262" t="s">
        <v>28</v>
      </c>
      <c r="C59" s="262" t="s">
        <v>27</v>
      </c>
      <c r="D59" s="264" t="s">
        <v>34</v>
      </c>
      <c r="E59" s="264"/>
    </row>
    <row r="60" spans="1:26" s="30" customFormat="1" x14ac:dyDescent="0.25">
      <c r="B60" s="263"/>
      <c r="C60" s="263"/>
      <c r="D60" s="59" t="s">
        <v>23</v>
      </c>
      <c r="E60" s="60" t="s">
        <v>24</v>
      </c>
    </row>
    <row r="61" spans="1:26" s="30" customFormat="1" ht="30.6" customHeight="1" x14ac:dyDescent="0.25">
      <c r="B61" s="57" t="s">
        <v>21</v>
      </c>
      <c r="C61" s="58">
        <f>+K57</f>
        <v>0</v>
      </c>
      <c r="D61" s="56"/>
      <c r="E61" s="55" t="s">
        <v>167</v>
      </c>
      <c r="F61" s="32"/>
      <c r="G61" s="32"/>
      <c r="H61" s="32"/>
      <c r="I61" s="32"/>
      <c r="J61" s="32"/>
      <c r="K61" s="32"/>
      <c r="L61" s="32"/>
      <c r="M61" s="32"/>
    </row>
    <row r="62" spans="1:26" s="30" customFormat="1" ht="30" customHeight="1" x14ac:dyDescent="0.25">
      <c r="B62" s="57" t="s">
        <v>25</v>
      </c>
      <c r="C62" s="58">
        <f>+M57</f>
        <v>0</v>
      </c>
      <c r="D62" s="56"/>
      <c r="E62" s="55" t="s">
        <v>167</v>
      </c>
    </row>
    <row r="63" spans="1:26" s="30" customFormat="1" x14ac:dyDescent="0.25">
      <c r="B63" s="33"/>
      <c r="C63" s="252"/>
      <c r="D63" s="252"/>
      <c r="E63" s="252"/>
      <c r="F63" s="252"/>
      <c r="G63" s="252"/>
      <c r="H63" s="252"/>
      <c r="I63" s="252"/>
      <c r="J63" s="252"/>
      <c r="K63" s="252"/>
      <c r="L63" s="252"/>
      <c r="M63" s="252"/>
      <c r="N63" s="252"/>
    </row>
    <row r="64" spans="1:26" ht="28.15" customHeight="1" thickBot="1" x14ac:dyDescent="0.3"/>
    <row r="65" spans="2:17" ht="27" thickBot="1" x14ac:dyDescent="0.3">
      <c r="B65" s="253" t="s">
        <v>103</v>
      </c>
      <c r="C65" s="253"/>
      <c r="D65" s="253"/>
      <c r="E65" s="253"/>
      <c r="F65" s="253"/>
      <c r="G65" s="253"/>
      <c r="H65" s="253"/>
      <c r="I65" s="253"/>
      <c r="J65" s="253"/>
      <c r="K65" s="253"/>
      <c r="L65" s="253"/>
      <c r="M65" s="253"/>
      <c r="N65" s="253"/>
    </row>
    <row r="68" spans="2:17" ht="97.5" customHeight="1" x14ac:dyDescent="0.25">
      <c r="B68" s="120" t="s">
        <v>152</v>
      </c>
      <c r="C68" s="66" t="s">
        <v>2</v>
      </c>
      <c r="D68" s="66" t="s">
        <v>105</v>
      </c>
      <c r="E68" s="66" t="s">
        <v>104</v>
      </c>
      <c r="F68" s="66" t="s">
        <v>106</v>
      </c>
      <c r="G68" s="66" t="s">
        <v>107</v>
      </c>
      <c r="H68" s="66" t="s">
        <v>108</v>
      </c>
      <c r="I68" s="66" t="s">
        <v>109</v>
      </c>
      <c r="J68" s="66" t="s">
        <v>110</v>
      </c>
      <c r="K68" s="66" t="s">
        <v>111</v>
      </c>
      <c r="L68" s="66" t="s">
        <v>112</v>
      </c>
      <c r="M68" s="95" t="s">
        <v>113</v>
      </c>
      <c r="N68" s="95" t="s">
        <v>114</v>
      </c>
      <c r="O68" s="241" t="s">
        <v>3</v>
      </c>
      <c r="P68" s="243"/>
      <c r="Q68" s="66" t="s">
        <v>18</v>
      </c>
    </row>
    <row r="69" spans="2:17" x14ac:dyDescent="0.25">
      <c r="B69" s="171"/>
      <c r="C69" s="171"/>
      <c r="D69" s="172"/>
      <c r="E69" s="173"/>
      <c r="F69" s="4"/>
      <c r="G69" s="4"/>
      <c r="H69" s="4"/>
      <c r="I69" s="96"/>
      <c r="J69" s="96"/>
      <c r="K69" s="96"/>
      <c r="L69" s="96"/>
      <c r="M69" s="96"/>
      <c r="N69" s="96"/>
      <c r="O69" s="246"/>
      <c r="P69" s="247"/>
      <c r="Q69" s="61"/>
    </row>
    <row r="70" spans="2:17" x14ac:dyDescent="0.25">
      <c r="B70" s="171"/>
      <c r="C70" s="171"/>
      <c r="D70" s="172"/>
      <c r="E70" s="173"/>
      <c r="F70" s="4"/>
      <c r="G70" s="4"/>
      <c r="H70" s="4"/>
      <c r="I70" s="96"/>
      <c r="J70" s="96"/>
      <c r="K70" s="96"/>
      <c r="L70" s="96"/>
      <c r="M70" s="96"/>
      <c r="N70" s="96"/>
      <c r="O70" s="168"/>
      <c r="P70" s="169"/>
      <c r="Q70" s="121"/>
    </row>
    <row r="71" spans="2:17" x14ac:dyDescent="0.25">
      <c r="B71" s="171"/>
      <c r="C71" s="171"/>
      <c r="D71" s="172"/>
      <c r="E71" s="173"/>
      <c r="F71" s="4"/>
      <c r="G71" s="4"/>
      <c r="H71" s="4"/>
      <c r="I71" s="96"/>
      <c r="J71" s="96"/>
      <c r="K71" s="96"/>
      <c r="L71" s="96"/>
      <c r="M71" s="96"/>
      <c r="N71" s="96"/>
      <c r="O71" s="168"/>
      <c r="P71" s="169"/>
      <c r="Q71" s="121"/>
    </row>
    <row r="72" spans="2:17" x14ac:dyDescent="0.25">
      <c r="B72" s="171"/>
      <c r="C72" s="171"/>
      <c r="D72" s="171"/>
      <c r="E72" s="173"/>
      <c r="F72" s="4"/>
      <c r="G72" s="4"/>
      <c r="H72" s="4"/>
      <c r="I72" s="96"/>
      <c r="J72" s="96"/>
      <c r="K72" s="96"/>
      <c r="L72" s="96"/>
      <c r="M72" s="96"/>
      <c r="N72" s="96"/>
      <c r="O72" s="168"/>
      <c r="P72" s="169"/>
      <c r="Q72" s="121"/>
    </row>
    <row r="73" spans="2:17" x14ac:dyDescent="0.25">
      <c r="B73" s="171"/>
      <c r="C73" s="171"/>
      <c r="D73" s="45"/>
      <c r="E73" s="173"/>
      <c r="F73" s="4"/>
      <c r="G73" s="4"/>
      <c r="H73" s="4"/>
      <c r="I73" s="96"/>
      <c r="J73" s="96"/>
      <c r="K73" s="96"/>
      <c r="L73" s="96"/>
      <c r="M73" s="96"/>
      <c r="N73" s="96"/>
      <c r="O73" s="168"/>
      <c r="P73" s="169"/>
      <c r="Q73" s="121"/>
    </row>
    <row r="74" spans="2:17" x14ac:dyDescent="0.25">
      <c r="B74" s="171"/>
      <c r="C74" s="171"/>
      <c r="D74" s="171"/>
      <c r="E74" s="173"/>
      <c r="F74" s="4"/>
      <c r="G74" s="4"/>
      <c r="H74" s="4"/>
      <c r="I74" s="96"/>
      <c r="J74" s="96"/>
      <c r="K74" s="96"/>
      <c r="L74" s="96"/>
      <c r="M74" s="96"/>
      <c r="N74" s="96"/>
      <c r="O74" s="246"/>
      <c r="P74" s="247"/>
      <c r="Q74" s="61"/>
    </row>
    <row r="75" spans="2:17" x14ac:dyDescent="0.25">
      <c r="B75" s="171"/>
      <c r="C75" s="171"/>
      <c r="D75" s="171"/>
      <c r="E75" s="173"/>
      <c r="F75" s="4"/>
      <c r="G75" s="4"/>
      <c r="H75" s="4"/>
      <c r="I75" s="96"/>
      <c r="J75" s="96"/>
      <c r="K75" s="96"/>
      <c r="L75" s="96"/>
      <c r="M75" s="96"/>
      <c r="N75" s="96"/>
      <c r="O75" s="246"/>
      <c r="P75" s="247"/>
      <c r="Q75" s="61"/>
    </row>
    <row r="76" spans="2:17" x14ac:dyDescent="0.25">
      <c r="B76" s="171"/>
      <c r="C76" s="171"/>
      <c r="D76" s="171"/>
      <c r="E76" s="173"/>
      <c r="F76" s="4"/>
      <c r="G76" s="4"/>
      <c r="H76" s="4"/>
      <c r="I76" s="96"/>
      <c r="J76" s="96"/>
      <c r="K76" s="96"/>
      <c r="L76" s="96"/>
      <c r="M76" s="96"/>
      <c r="N76" s="96"/>
      <c r="O76" s="246"/>
      <c r="P76" s="247"/>
      <c r="Q76" s="61"/>
    </row>
    <row r="77" spans="2:17" x14ac:dyDescent="0.25">
      <c r="B77" s="3"/>
      <c r="C77" s="3"/>
      <c r="D77" s="5"/>
      <c r="E77" s="5"/>
      <c r="F77" s="4"/>
      <c r="G77" s="4"/>
      <c r="H77" s="4"/>
      <c r="I77" s="96"/>
      <c r="J77" s="96"/>
      <c r="K77" s="61"/>
      <c r="L77" s="61"/>
      <c r="M77" s="61"/>
      <c r="N77" s="61"/>
      <c r="O77" s="246"/>
      <c r="P77" s="247"/>
      <c r="Q77" s="61"/>
    </row>
    <row r="78" spans="2:17" x14ac:dyDescent="0.25">
      <c r="B78" s="3"/>
      <c r="C78" s="3"/>
      <c r="D78" s="5"/>
      <c r="E78" s="5"/>
      <c r="F78" s="4"/>
      <c r="G78" s="4"/>
      <c r="H78" s="4"/>
      <c r="I78" s="96"/>
      <c r="J78" s="96"/>
      <c r="K78" s="61"/>
      <c r="L78" s="61"/>
      <c r="M78" s="61"/>
      <c r="N78" s="61"/>
      <c r="O78" s="246"/>
      <c r="P78" s="247"/>
      <c r="Q78" s="61"/>
    </row>
    <row r="79" spans="2:17" x14ac:dyDescent="0.25">
      <c r="B79" s="61"/>
      <c r="C79" s="61"/>
      <c r="D79" s="61"/>
      <c r="E79" s="61"/>
      <c r="F79" s="61"/>
      <c r="G79" s="61"/>
      <c r="H79" s="61"/>
      <c r="I79" s="61"/>
      <c r="J79" s="61"/>
      <c r="K79" s="61"/>
      <c r="L79" s="61"/>
      <c r="M79" s="61"/>
      <c r="N79" s="61"/>
      <c r="O79" s="246"/>
      <c r="P79" s="247"/>
      <c r="Q79" s="61"/>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35" t="s">
        <v>38</v>
      </c>
      <c r="C85" s="236"/>
      <c r="D85" s="236"/>
      <c r="E85" s="236"/>
      <c r="F85" s="236"/>
      <c r="G85" s="236"/>
      <c r="H85" s="236"/>
      <c r="I85" s="236"/>
      <c r="J85" s="236"/>
      <c r="K85" s="236"/>
      <c r="L85" s="236"/>
      <c r="M85" s="236"/>
      <c r="N85" s="237"/>
    </row>
    <row r="90" spans="2:17" ht="76.5" customHeight="1" x14ac:dyDescent="0.25">
      <c r="B90" s="54" t="s">
        <v>0</v>
      </c>
      <c r="C90" s="54" t="s">
        <v>39</v>
      </c>
      <c r="D90" s="54" t="s">
        <v>40</v>
      </c>
      <c r="E90" s="54" t="s">
        <v>115</v>
      </c>
      <c r="F90" s="54" t="s">
        <v>117</v>
      </c>
      <c r="G90" s="54" t="s">
        <v>118</v>
      </c>
      <c r="H90" s="54" t="s">
        <v>119</v>
      </c>
      <c r="I90" s="54" t="s">
        <v>116</v>
      </c>
      <c r="J90" s="241" t="s">
        <v>120</v>
      </c>
      <c r="K90" s="242"/>
      <c r="L90" s="243"/>
      <c r="M90" s="54" t="s">
        <v>124</v>
      </c>
      <c r="N90" s="54" t="s">
        <v>41</v>
      </c>
      <c r="O90" s="54" t="s">
        <v>42</v>
      </c>
      <c r="P90" s="241" t="s">
        <v>3</v>
      </c>
      <c r="Q90" s="243"/>
    </row>
    <row r="91" spans="2:17" ht="60.75" customHeight="1" x14ac:dyDescent="0.25">
      <c r="B91" s="180" t="s">
        <v>44</v>
      </c>
      <c r="C91" s="195">
        <f>+(278+290)/200+569/300*2</f>
        <v>6.6333333333333329</v>
      </c>
      <c r="D91" s="3" t="s">
        <v>206</v>
      </c>
      <c r="E91" s="3">
        <v>1085267941</v>
      </c>
      <c r="F91" s="3" t="s">
        <v>199</v>
      </c>
      <c r="G91" s="3" t="s">
        <v>207</v>
      </c>
      <c r="H91" s="188">
        <v>41174</v>
      </c>
      <c r="I91" s="5" t="s">
        <v>139</v>
      </c>
      <c r="J91" s="1" t="s">
        <v>208</v>
      </c>
      <c r="K91" s="97" t="s">
        <v>209</v>
      </c>
      <c r="L91" s="96" t="s">
        <v>199</v>
      </c>
      <c r="M91" s="61" t="s">
        <v>140</v>
      </c>
      <c r="N91" s="61" t="s">
        <v>139</v>
      </c>
      <c r="O91" s="61" t="s">
        <v>140</v>
      </c>
      <c r="P91" s="228" t="s">
        <v>210</v>
      </c>
      <c r="Q91" s="228"/>
    </row>
    <row r="92" spans="2:17" ht="60.75" customHeight="1" x14ac:dyDescent="0.25">
      <c r="B92" s="180" t="s">
        <v>43</v>
      </c>
      <c r="C92" s="195">
        <f>+(278+290)/200+569/300</f>
        <v>4.7366666666666664</v>
      </c>
      <c r="D92" s="3" t="s">
        <v>211</v>
      </c>
      <c r="E92" s="3">
        <v>12965354</v>
      </c>
      <c r="F92" s="3" t="s">
        <v>212</v>
      </c>
      <c r="G92" s="3" t="s">
        <v>213</v>
      </c>
      <c r="H92" s="188">
        <v>32394</v>
      </c>
      <c r="I92" s="5" t="s">
        <v>214</v>
      </c>
      <c r="J92" s="1" t="s">
        <v>215</v>
      </c>
      <c r="K92" s="97" t="s">
        <v>216</v>
      </c>
      <c r="L92" s="96" t="s">
        <v>217</v>
      </c>
      <c r="M92" s="121" t="s">
        <v>140</v>
      </c>
      <c r="N92" s="121" t="s">
        <v>139</v>
      </c>
      <c r="O92" s="121" t="s">
        <v>140</v>
      </c>
      <c r="P92" s="228" t="s">
        <v>210</v>
      </c>
      <c r="Q92" s="228"/>
    </row>
    <row r="93" spans="2:17" ht="60.75" customHeight="1" x14ac:dyDescent="0.25">
      <c r="B93" s="180" t="s">
        <v>43</v>
      </c>
      <c r="C93" s="195">
        <f>+(278+290)/200+569/300</f>
        <v>4.7366666666666664</v>
      </c>
      <c r="D93" s="3" t="s">
        <v>218</v>
      </c>
      <c r="E93" s="3">
        <v>59177436</v>
      </c>
      <c r="F93" s="3" t="s">
        <v>199</v>
      </c>
      <c r="G93" s="3" t="s">
        <v>207</v>
      </c>
      <c r="H93" s="188">
        <v>38332</v>
      </c>
      <c r="I93" s="5" t="s">
        <v>139</v>
      </c>
      <c r="J93" s="1" t="s">
        <v>219</v>
      </c>
      <c r="K93" s="97" t="s">
        <v>220</v>
      </c>
      <c r="L93" s="96" t="s">
        <v>43</v>
      </c>
      <c r="M93" s="121" t="s">
        <v>140</v>
      </c>
      <c r="N93" s="121" t="s">
        <v>139</v>
      </c>
      <c r="O93" s="121" t="s">
        <v>140</v>
      </c>
      <c r="P93" s="228" t="s">
        <v>210</v>
      </c>
      <c r="Q93" s="228"/>
    </row>
    <row r="95" spans="2:17" ht="15.75" thickBot="1" x14ac:dyDescent="0.3"/>
    <row r="96" spans="2:17" ht="27" thickBot="1" x14ac:dyDescent="0.3">
      <c r="B96" s="235" t="s">
        <v>46</v>
      </c>
      <c r="C96" s="236"/>
      <c r="D96" s="236"/>
      <c r="E96" s="236"/>
      <c r="F96" s="236"/>
      <c r="G96" s="236"/>
      <c r="H96" s="236"/>
      <c r="I96" s="236"/>
      <c r="J96" s="236"/>
      <c r="K96" s="236"/>
      <c r="L96" s="236"/>
      <c r="M96" s="236"/>
      <c r="N96" s="237"/>
    </row>
    <row r="99" spans="1:26" ht="46.15" customHeight="1" x14ac:dyDescent="0.25">
      <c r="B99" s="66" t="s">
        <v>33</v>
      </c>
      <c r="C99" s="66" t="s">
        <v>47</v>
      </c>
      <c r="D99" s="241" t="s">
        <v>3</v>
      </c>
      <c r="E99" s="243"/>
    </row>
    <row r="100" spans="1:26" ht="46.9" customHeight="1" x14ac:dyDescent="0.25">
      <c r="B100" s="67" t="s">
        <v>125</v>
      </c>
      <c r="C100" s="170" t="s">
        <v>140</v>
      </c>
      <c r="D100" s="250" t="s">
        <v>168</v>
      </c>
      <c r="E100" s="251"/>
    </row>
    <row r="103" spans="1:26" ht="26.25" x14ac:dyDescent="0.25">
      <c r="B103" s="244" t="s">
        <v>64</v>
      </c>
      <c r="C103" s="245"/>
      <c r="D103" s="245"/>
      <c r="E103" s="245"/>
      <c r="F103" s="245"/>
      <c r="G103" s="245"/>
      <c r="H103" s="245"/>
      <c r="I103" s="245"/>
      <c r="J103" s="245"/>
      <c r="K103" s="245"/>
      <c r="L103" s="245"/>
      <c r="M103" s="245"/>
      <c r="N103" s="245"/>
      <c r="O103" s="245"/>
      <c r="P103" s="245"/>
    </row>
    <row r="105" spans="1:26" ht="15.75" thickBot="1" x14ac:dyDescent="0.3"/>
    <row r="106" spans="1:26" ht="27" thickBot="1" x14ac:dyDescent="0.3">
      <c r="B106" s="235" t="s">
        <v>54</v>
      </c>
      <c r="C106" s="236"/>
      <c r="D106" s="236"/>
      <c r="E106" s="236"/>
      <c r="F106" s="236"/>
      <c r="G106" s="236"/>
      <c r="H106" s="236"/>
      <c r="I106" s="236"/>
      <c r="J106" s="236"/>
      <c r="K106" s="236"/>
      <c r="L106" s="236"/>
      <c r="M106" s="236"/>
      <c r="N106" s="237"/>
    </row>
    <row r="108" spans="1:26" ht="15.75" thickBot="1" x14ac:dyDescent="0.3">
      <c r="M108" s="63"/>
      <c r="N108" s="63"/>
    </row>
    <row r="109" spans="1:26" s="107" customFormat="1" ht="109.5" customHeight="1" x14ac:dyDescent="0.25">
      <c r="B109" s="118" t="s">
        <v>148</v>
      </c>
      <c r="C109" s="118" t="s">
        <v>149</v>
      </c>
      <c r="D109" s="118" t="s">
        <v>150</v>
      </c>
      <c r="E109" s="118" t="s">
        <v>45</v>
      </c>
      <c r="F109" s="118" t="s">
        <v>22</v>
      </c>
      <c r="G109" s="118" t="s">
        <v>102</v>
      </c>
      <c r="H109" s="118" t="s">
        <v>17</v>
      </c>
      <c r="I109" s="118" t="s">
        <v>10</v>
      </c>
      <c r="J109" s="118" t="s">
        <v>31</v>
      </c>
      <c r="K109" s="118" t="s">
        <v>61</v>
      </c>
      <c r="L109" s="118" t="s">
        <v>20</v>
      </c>
      <c r="M109" s="103" t="s">
        <v>26</v>
      </c>
      <c r="N109" s="118" t="s">
        <v>151</v>
      </c>
      <c r="O109" s="118" t="s">
        <v>36</v>
      </c>
      <c r="P109" s="119" t="s">
        <v>11</v>
      </c>
      <c r="Q109" s="119" t="s">
        <v>19</v>
      </c>
    </row>
    <row r="110" spans="1:26" s="113" customFormat="1" x14ac:dyDescent="0.25">
      <c r="A110" s="45">
        <v>1</v>
      </c>
      <c r="B110" s="114"/>
      <c r="C110" s="115"/>
      <c r="D110" s="114"/>
      <c r="E110" s="109"/>
      <c r="F110" s="110"/>
      <c r="G110" s="152"/>
      <c r="H110" s="117"/>
      <c r="I110" s="111"/>
      <c r="J110" s="111"/>
      <c r="K110" s="111"/>
      <c r="L110" s="111"/>
      <c r="M110" s="102"/>
      <c r="N110" s="102">
        <f>+M110*G110</f>
        <v>0</v>
      </c>
      <c r="O110" s="27"/>
      <c r="P110" s="27"/>
      <c r="Q110" s="153"/>
      <c r="R110" s="112"/>
      <c r="S110" s="112"/>
      <c r="T110" s="112"/>
      <c r="U110" s="112"/>
      <c r="V110" s="112"/>
      <c r="W110" s="112"/>
      <c r="X110" s="112"/>
      <c r="Y110" s="112"/>
      <c r="Z110" s="112"/>
    </row>
    <row r="111" spans="1:26" s="113" customFormat="1" x14ac:dyDescent="0.25">
      <c r="A111" s="45">
        <f>+A110+1</f>
        <v>2</v>
      </c>
      <c r="B111" s="114"/>
      <c r="C111" s="115"/>
      <c r="D111" s="114"/>
      <c r="E111" s="109"/>
      <c r="F111" s="110"/>
      <c r="G111" s="110"/>
      <c r="H111" s="110"/>
      <c r="I111" s="111"/>
      <c r="J111" s="111"/>
      <c r="K111" s="111"/>
      <c r="L111" s="111"/>
      <c r="M111" s="102"/>
      <c r="N111" s="102"/>
      <c r="O111" s="27"/>
      <c r="P111" s="27"/>
      <c r="Q111" s="153"/>
      <c r="R111" s="112"/>
      <c r="S111" s="112"/>
      <c r="T111" s="112"/>
      <c r="U111" s="112"/>
      <c r="V111" s="112"/>
      <c r="W111" s="112"/>
      <c r="X111" s="112"/>
      <c r="Y111" s="112"/>
      <c r="Z111" s="112"/>
    </row>
    <row r="112" spans="1:26" s="113" customFormat="1" x14ac:dyDescent="0.25">
      <c r="A112" s="45">
        <f t="shared" ref="A112:A117" si="4">+A111+1</f>
        <v>3</v>
      </c>
      <c r="B112" s="114"/>
      <c r="C112" s="115"/>
      <c r="D112" s="114"/>
      <c r="E112" s="109"/>
      <c r="F112" s="110"/>
      <c r="G112" s="110"/>
      <c r="H112" s="110"/>
      <c r="I112" s="111"/>
      <c r="J112" s="111"/>
      <c r="K112" s="111"/>
      <c r="L112" s="111"/>
      <c r="M112" s="102"/>
      <c r="N112" s="102"/>
      <c r="O112" s="27"/>
      <c r="P112" s="27"/>
      <c r="Q112" s="153"/>
      <c r="R112" s="112"/>
      <c r="S112" s="112"/>
      <c r="T112" s="112"/>
      <c r="U112" s="112"/>
      <c r="V112" s="112"/>
      <c r="W112" s="112"/>
      <c r="X112" s="112"/>
      <c r="Y112" s="112"/>
      <c r="Z112" s="112"/>
    </row>
    <row r="113" spans="1:26" s="113" customFormat="1" x14ac:dyDescent="0.25">
      <c r="A113" s="45">
        <f t="shared" si="4"/>
        <v>4</v>
      </c>
      <c r="B113" s="114"/>
      <c r="C113" s="115"/>
      <c r="D113" s="114"/>
      <c r="E113" s="109"/>
      <c r="F113" s="110"/>
      <c r="G113" s="110"/>
      <c r="H113" s="110"/>
      <c r="I113" s="111"/>
      <c r="J113" s="111"/>
      <c r="K113" s="111"/>
      <c r="L113" s="111"/>
      <c r="M113" s="102"/>
      <c r="N113" s="102"/>
      <c r="O113" s="27"/>
      <c r="P113" s="27"/>
      <c r="Q113" s="153"/>
      <c r="R113" s="112"/>
      <c r="S113" s="112"/>
      <c r="T113" s="112"/>
      <c r="U113" s="112"/>
      <c r="V113" s="112"/>
      <c r="W113" s="112"/>
      <c r="X113" s="112"/>
      <c r="Y113" s="112"/>
      <c r="Z113" s="112"/>
    </row>
    <row r="114" spans="1:26" s="113" customFormat="1" x14ac:dyDescent="0.25">
      <c r="A114" s="45">
        <f t="shared" si="4"/>
        <v>5</v>
      </c>
      <c r="B114" s="114"/>
      <c r="C114" s="115"/>
      <c r="D114" s="114"/>
      <c r="E114" s="109"/>
      <c r="F114" s="110"/>
      <c r="G114" s="110"/>
      <c r="H114" s="110"/>
      <c r="I114" s="111"/>
      <c r="J114" s="111"/>
      <c r="K114" s="111"/>
      <c r="L114" s="111"/>
      <c r="M114" s="102"/>
      <c r="N114" s="102"/>
      <c r="O114" s="27"/>
      <c r="P114" s="27"/>
      <c r="Q114" s="153"/>
      <c r="R114" s="112"/>
      <c r="S114" s="112"/>
      <c r="T114" s="112"/>
      <c r="U114" s="112"/>
      <c r="V114" s="112"/>
      <c r="W114" s="112"/>
      <c r="X114" s="112"/>
      <c r="Y114" s="112"/>
      <c r="Z114" s="112"/>
    </row>
    <row r="115" spans="1:26" s="113" customFormat="1" x14ac:dyDescent="0.25">
      <c r="A115" s="45">
        <f t="shared" si="4"/>
        <v>6</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si="4"/>
        <v>7</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4"/>
        <v>8</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c r="B118" s="48" t="s">
        <v>16</v>
      </c>
      <c r="C118" s="115"/>
      <c r="D118" s="114"/>
      <c r="E118" s="109"/>
      <c r="F118" s="110"/>
      <c r="G118" s="110"/>
      <c r="H118" s="110"/>
      <c r="I118" s="111"/>
      <c r="J118" s="111"/>
      <c r="K118" s="116">
        <f t="shared" ref="K118" si="5">SUM(K110:K117)</f>
        <v>0</v>
      </c>
      <c r="L118" s="116">
        <f t="shared" ref="L118:N118" si="6">SUM(L110:L117)</f>
        <v>0</v>
      </c>
      <c r="M118" s="151">
        <f t="shared" si="6"/>
        <v>0</v>
      </c>
      <c r="N118" s="116">
        <f t="shared" si="6"/>
        <v>0</v>
      </c>
      <c r="O118" s="27"/>
      <c r="P118" s="27"/>
      <c r="Q118" s="154"/>
    </row>
    <row r="119" spans="1:26" x14ac:dyDescent="0.25">
      <c r="B119" s="30"/>
      <c r="C119" s="30"/>
      <c r="D119" s="30"/>
      <c r="E119" s="31"/>
      <c r="F119" s="30"/>
      <c r="G119" s="30"/>
      <c r="H119" s="30"/>
      <c r="I119" s="30"/>
      <c r="J119" s="30"/>
      <c r="K119" s="30"/>
      <c r="L119" s="30"/>
      <c r="M119" s="30"/>
      <c r="N119" s="30"/>
      <c r="O119" s="30"/>
      <c r="P119" s="30"/>
    </row>
    <row r="120" spans="1:26" ht="18.75" x14ac:dyDescent="0.25">
      <c r="B120" s="57" t="s">
        <v>32</v>
      </c>
      <c r="C120" s="71">
        <f>+K118</f>
        <v>0</v>
      </c>
      <c r="H120" s="32"/>
      <c r="I120" s="32"/>
      <c r="J120" s="32"/>
      <c r="K120" s="32"/>
      <c r="L120" s="32"/>
      <c r="M120" s="32"/>
      <c r="N120" s="30"/>
      <c r="O120" s="30"/>
      <c r="P120" s="30"/>
    </row>
    <row r="122" spans="1:26" ht="15.75" thickBot="1" x14ac:dyDescent="0.3"/>
    <row r="123" spans="1:26" ht="37.15" customHeight="1" thickBot="1" x14ac:dyDescent="0.3">
      <c r="B123" s="74" t="s">
        <v>49</v>
      </c>
      <c r="C123" s="75" t="s">
        <v>50</v>
      </c>
      <c r="D123" s="74" t="s">
        <v>51</v>
      </c>
      <c r="E123" s="75" t="s">
        <v>55</v>
      </c>
    </row>
    <row r="124" spans="1:26" ht="41.45" customHeight="1" x14ac:dyDescent="0.25">
      <c r="B124" s="65" t="s">
        <v>126</v>
      </c>
      <c r="C124" s="68">
        <v>20</v>
      </c>
      <c r="D124" s="68"/>
      <c r="E124" s="238">
        <f>+D124+D125+D126</f>
        <v>0</v>
      </c>
    </row>
    <row r="125" spans="1:26" x14ac:dyDescent="0.25">
      <c r="B125" s="65" t="s">
        <v>127</v>
      </c>
      <c r="C125" s="55">
        <v>30</v>
      </c>
      <c r="D125" s="69">
        <v>0</v>
      </c>
      <c r="E125" s="239"/>
    </row>
    <row r="126" spans="1:26" ht="15.75" thickBot="1" x14ac:dyDescent="0.3">
      <c r="B126" s="65" t="s">
        <v>128</v>
      </c>
      <c r="C126" s="70">
        <v>40</v>
      </c>
      <c r="D126" s="70">
        <v>0</v>
      </c>
      <c r="E126" s="240"/>
    </row>
    <row r="128" spans="1:26" ht="15.75" thickBot="1" x14ac:dyDescent="0.3"/>
    <row r="129" spans="2:17" ht="27" thickBot="1" x14ac:dyDescent="0.3">
      <c r="B129" s="235" t="s">
        <v>52</v>
      </c>
      <c r="C129" s="236"/>
      <c r="D129" s="236"/>
      <c r="E129" s="236"/>
      <c r="F129" s="236"/>
      <c r="G129" s="236"/>
      <c r="H129" s="236"/>
      <c r="I129" s="236"/>
      <c r="J129" s="236"/>
      <c r="K129" s="236"/>
      <c r="L129" s="236"/>
      <c r="M129" s="236"/>
      <c r="N129" s="237"/>
    </row>
    <row r="131" spans="2:17" ht="76.5" customHeight="1" x14ac:dyDescent="0.25">
      <c r="B131" s="54" t="s">
        <v>0</v>
      </c>
      <c r="C131" s="54" t="s">
        <v>39</v>
      </c>
      <c r="D131" s="54" t="s">
        <v>40</v>
      </c>
      <c r="E131" s="54" t="s">
        <v>115</v>
      </c>
      <c r="F131" s="54" t="s">
        <v>117</v>
      </c>
      <c r="G131" s="54" t="s">
        <v>118</v>
      </c>
      <c r="H131" s="54" t="s">
        <v>119</v>
      </c>
      <c r="I131" s="54" t="s">
        <v>116</v>
      </c>
      <c r="J131" s="241" t="s">
        <v>120</v>
      </c>
      <c r="K131" s="242"/>
      <c r="L131" s="243"/>
      <c r="M131" s="54" t="s">
        <v>124</v>
      </c>
      <c r="N131" s="54" t="s">
        <v>41</v>
      </c>
      <c r="O131" s="54" t="s">
        <v>42</v>
      </c>
      <c r="P131" s="241" t="s">
        <v>3</v>
      </c>
      <c r="Q131" s="243"/>
    </row>
    <row r="132" spans="2:17" ht="60.75" customHeight="1" x14ac:dyDescent="0.25">
      <c r="B132" s="89" t="s">
        <v>132</v>
      </c>
      <c r="C132" s="89"/>
      <c r="D132" s="3"/>
      <c r="E132" s="3"/>
      <c r="F132" s="3"/>
      <c r="G132" s="3"/>
      <c r="H132" s="3"/>
      <c r="I132" s="5"/>
      <c r="J132" s="1" t="s">
        <v>121</v>
      </c>
      <c r="K132" s="97" t="s">
        <v>122</v>
      </c>
      <c r="L132" s="96" t="s">
        <v>123</v>
      </c>
      <c r="M132" s="61"/>
      <c r="N132" s="61"/>
      <c r="O132" s="61"/>
      <c r="P132" s="228"/>
      <c r="Q132" s="228"/>
    </row>
    <row r="133" spans="2:17" ht="60.75" customHeight="1" x14ac:dyDescent="0.25">
      <c r="B133" s="89" t="s">
        <v>133</v>
      </c>
      <c r="C133" s="89"/>
      <c r="D133" s="3"/>
      <c r="E133" s="3"/>
      <c r="F133" s="3"/>
      <c r="G133" s="3"/>
      <c r="H133" s="3"/>
      <c r="I133" s="5"/>
      <c r="J133" s="1"/>
      <c r="K133" s="97"/>
      <c r="L133" s="96"/>
      <c r="M133" s="61"/>
      <c r="N133" s="61"/>
      <c r="O133" s="61"/>
      <c r="P133" s="90"/>
      <c r="Q133" s="90"/>
    </row>
    <row r="134" spans="2:17" ht="33.6" customHeight="1" x14ac:dyDescent="0.25">
      <c r="B134" s="89" t="s">
        <v>134</v>
      </c>
      <c r="C134" s="89"/>
      <c r="D134" s="3"/>
      <c r="E134" s="3"/>
      <c r="F134" s="3"/>
      <c r="G134" s="3"/>
      <c r="H134" s="3"/>
      <c r="I134" s="5"/>
      <c r="J134" s="1"/>
      <c r="K134" s="96"/>
      <c r="L134" s="96"/>
      <c r="M134" s="61"/>
      <c r="N134" s="61"/>
      <c r="O134" s="61"/>
      <c r="P134" s="228"/>
      <c r="Q134" s="228"/>
    </row>
    <row r="137" spans="2:17" ht="15.75" thickBot="1" x14ac:dyDescent="0.3"/>
    <row r="138" spans="2:17" ht="54" customHeight="1" x14ac:dyDescent="0.25">
      <c r="B138" s="73" t="s">
        <v>33</v>
      </c>
      <c r="C138" s="73" t="s">
        <v>49</v>
      </c>
      <c r="D138" s="54" t="s">
        <v>50</v>
      </c>
      <c r="E138" s="73" t="s">
        <v>51</v>
      </c>
      <c r="F138" s="75" t="s">
        <v>56</v>
      </c>
      <c r="G138" s="93"/>
    </row>
    <row r="139" spans="2:17" ht="120.75" customHeight="1" x14ac:dyDescent="0.2">
      <c r="B139" s="229" t="s">
        <v>53</v>
      </c>
      <c r="C139" s="6" t="s">
        <v>129</v>
      </c>
      <c r="D139" s="69">
        <v>25</v>
      </c>
      <c r="E139" s="69">
        <v>0</v>
      </c>
      <c r="F139" s="230">
        <f>+E139+E140+E141</f>
        <v>0</v>
      </c>
      <c r="G139" s="94"/>
    </row>
    <row r="140" spans="2:17" ht="76.150000000000006" customHeight="1" x14ac:dyDescent="0.2">
      <c r="B140" s="229"/>
      <c r="C140" s="6" t="s">
        <v>130</v>
      </c>
      <c r="D140" s="72">
        <v>25</v>
      </c>
      <c r="E140" s="69">
        <v>0</v>
      </c>
      <c r="F140" s="231"/>
      <c r="G140" s="94"/>
    </row>
    <row r="141" spans="2:17" ht="69" customHeight="1" x14ac:dyDescent="0.2">
      <c r="B141" s="229"/>
      <c r="C141" s="6" t="s">
        <v>131</v>
      </c>
      <c r="D141" s="69">
        <v>10</v>
      </c>
      <c r="E141" s="69">
        <v>0</v>
      </c>
      <c r="F141" s="232"/>
      <c r="G141" s="94"/>
    </row>
    <row r="142" spans="2:17" x14ac:dyDescent="0.25">
      <c r="C142"/>
    </row>
    <row r="145" spans="2:5" x14ac:dyDescent="0.25">
      <c r="B145" s="64" t="s">
        <v>57</v>
      </c>
    </row>
    <row r="148" spans="2:5" x14ac:dyDescent="0.25">
      <c r="B148" s="76" t="s">
        <v>33</v>
      </c>
      <c r="C148" s="76" t="s">
        <v>58</v>
      </c>
      <c r="D148" s="73" t="s">
        <v>51</v>
      </c>
      <c r="E148" s="73" t="s">
        <v>16</v>
      </c>
    </row>
    <row r="149" spans="2:5" ht="28.5" x14ac:dyDescent="0.25">
      <c r="B149" s="2" t="s">
        <v>59</v>
      </c>
      <c r="C149" s="7">
        <v>40</v>
      </c>
      <c r="D149" s="69">
        <f>+E124</f>
        <v>0</v>
      </c>
      <c r="E149" s="233">
        <f>+D149+D150</f>
        <v>0</v>
      </c>
    </row>
    <row r="150" spans="2:5" ht="57" x14ac:dyDescent="0.25">
      <c r="B150" s="2" t="s">
        <v>60</v>
      </c>
      <c r="C150" s="7">
        <v>60</v>
      </c>
      <c r="D150" s="69">
        <f>+F139</f>
        <v>0</v>
      </c>
      <c r="E150" s="234"/>
    </row>
  </sheetData>
  <mergeCells count="44">
    <mergeCell ref="J131:L131"/>
    <mergeCell ref="P131:Q131"/>
    <mergeCell ref="P132:Q132"/>
    <mergeCell ref="P134:Q134"/>
    <mergeCell ref="J90:L90"/>
    <mergeCell ref="P91:Q91"/>
    <mergeCell ref="P92:Q92"/>
    <mergeCell ref="P93:Q93"/>
    <mergeCell ref="O79:P79"/>
    <mergeCell ref="O74:P74"/>
    <mergeCell ref="O75:P75"/>
    <mergeCell ref="O76:P76"/>
    <mergeCell ref="O77:P77"/>
    <mergeCell ref="O78:P78"/>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9:B141"/>
    <mergeCell ref="F139:F141"/>
    <mergeCell ref="E149:E150"/>
    <mergeCell ref="B2:P2"/>
    <mergeCell ref="B103:P103"/>
    <mergeCell ref="B129:N129"/>
    <mergeCell ref="E124:E126"/>
    <mergeCell ref="B96:N96"/>
    <mergeCell ref="D99:E99"/>
    <mergeCell ref="D100:E100"/>
    <mergeCell ref="B106:N106"/>
    <mergeCell ref="P90:Q90"/>
    <mergeCell ref="B85:N85"/>
    <mergeCell ref="E40:E41"/>
    <mergeCell ref="O68:P68"/>
  </mergeCells>
  <dataValidations disablePrompts="1"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zoomScale="90" zoomScaleNormal="90" workbookViewId="0">
      <selection activeCell="B30" sqref="B30"/>
    </sheetView>
  </sheetViews>
  <sheetFormatPr baseColWidth="10" defaultRowHeight="15.75" x14ac:dyDescent="0.25"/>
  <cols>
    <col min="1" max="1" width="24.85546875" style="149" customWidth="1"/>
    <col min="2" max="2" width="55.5703125" style="149" customWidth="1"/>
    <col min="3" max="3" width="41.28515625" style="149" customWidth="1"/>
    <col min="4" max="4" width="29.42578125" style="149" customWidth="1"/>
    <col min="5" max="5" width="29.140625" style="149" customWidth="1"/>
    <col min="6" max="16384" width="11.42578125" style="104"/>
  </cols>
  <sheetData>
    <row r="1" spans="1:5" x14ac:dyDescent="0.25">
      <c r="A1" s="276" t="s">
        <v>92</v>
      </c>
      <c r="B1" s="277"/>
      <c r="C1" s="277"/>
      <c r="D1" s="277"/>
      <c r="E1" s="127"/>
    </row>
    <row r="2" spans="1:5" ht="27.75" customHeight="1" x14ac:dyDescent="0.25">
      <c r="A2" s="128"/>
      <c r="B2" s="278" t="s">
        <v>77</v>
      </c>
      <c r="C2" s="278"/>
      <c r="D2" s="278"/>
      <c r="E2" s="129"/>
    </row>
    <row r="3" spans="1:5" ht="21" customHeight="1" x14ac:dyDescent="0.25">
      <c r="A3" s="130"/>
      <c r="B3" s="278" t="s">
        <v>153</v>
      </c>
      <c r="C3" s="278"/>
      <c r="D3" s="278"/>
      <c r="E3" s="131"/>
    </row>
    <row r="4" spans="1:5" thickBot="1" x14ac:dyDescent="0.3">
      <c r="A4" s="132"/>
      <c r="B4" s="133"/>
      <c r="C4" s="133"/>
      <c r="D4" s="133"/>
      <c r="E4" s="134"/>
    </row>
    <row r="5" spans="1:5" ht="26.25" customHeight="1" thickBot="1" x14ac:dyDescent="0.3">
      <c r="A5" s="132"/>
      <c r="B5" s="135" t="s">
        <v>78</v>
      </c>
      <c r="C5" s="279" t="s">
        <v>162</v>
      </c>
      <c r="D5" s="279"/>
      <c r="E5" s="164" t="s">
        <v>3</v>
      </c>
    </row>
    <row r="6" spans="1:5" ht="27.75" customHeight="1" thickBot="1" x14ac:dyDescent="0.3">
      <c r="A6" s="132"/>
      <c r="B6" s="155" t="s">
        <v>79</v>
      </c>
      <c r="C6" s="280" t="s">
        <v>163</v>
      </c>
      <c r="D6" s="280"/>
      <c r="E6" s="282" t="s">
        <v>164</v>
      </c>
    </row>
    <row r="7" spans="1:5" ht="29.25" customHeight="1" thickBot="1" x14ac:dyDescent="0.3">
      <c r="A7" s="132"/>
      <c r="B7" s="155" t="s">
        <v>154</v>
      </c>
      <c r="C7" s="284" t="s">
        <v>155</v>
      </c>
      <c r="D7" s="284"/>
      <c r="E7" s="283"/>
    </row>
    <row r="8" spans="1:5" ht="16.5" thickBot="1" x14ac:dyDescent="0.3">
      <c r="A8" s="132"/>
      <c r="B8" s="156">
        <v>7</v>
      </c>
      <c r="C8" s="281">
        <v>960777794</v>
      </c>
      <c r="D8" s="281"/>
      <c r="E8" s="98"/>
    </row>
    <row r="9" spans="1:5" ht="23.25" customHeight="1" thickBot="1" x14ac:dyDescent="0.3">
      <c r="A9" s="132"/>
      <c r="B9" s="156">
        <v>22</v>
      </c>
      <c r="C9" s="281">
        <v>2788524969</v>
      </c>
      <c r="D9" s="281"/>
      <c r="E9" s="283" t="s">
        <v>165</v>
      </c>
    </row>
    <row r="10" spans="1:5" ht="26.25" customHeight="1" thickBot="1" x14ac:dyDescent="0.3">
      <c r="A10" s="132"/>
      <c r="B10" s="156" t="s">
        <v>156</v>
      </c>
      <c r="C10" s="281"/>
      <c r="D10" s="281"/>
      <c r="E10" s="283"/>
    </row>
    <row r="11" spans="1:5" ht="21.75" customHeight="1" thickBot="1" x14ac:dyDescent="0.3">
      <c r="A11" s="132"/>
      <c r="B11" s="156" t="s">
        <v>156</v>
      </c>
      <c r="C11" s="281"/>
      <c r="D11" s="281"/>
      <c r="E11" s="283"/>
    </row>
    <row r="12" spans="1:5" ht="32.25" thickBot="1" x14ac:dyDescent="0.3">
      <c r="A12" s="132"/>
      <c r="B12" s="157" t="s">
        <v>157</v>
      </c>
      <c r="C12" s="281">
        <f>SUM(C8:D11)</f>
        <v>3749302763</v>
      </c>
      <c r="D12" s="281"/>
      <c r="E12" s="283"/>
    </row>
    <row r="13" spans="1:5" ht="26.25" customHeight="1" thickBot="1" x14ac:dyDescent="0.3">
      <c r="A13" s="132"/>
      <c r="B13" s="157" t="s">
        <v>158</v>
      </c>
      <c r="C13" s="281">
        <f>+C12/616000</f>
        <v>6086.5304594155841</v>
      </c>
      <c r="D13" s="281"/>
      <c r="E13" s="98"/>
    </row>
    <row r="14" spans="1:5" ht="24.75" customHeight="1" x14ac:dyDescent="0.25">
      <c r="A14" s="132"/>
      <c r="B14" s="133"/>
      <c r="C14" s="137"/>
      <c r="D14" s="158"/>
      <c r="E14" s="283" t="s">
        <v>166</v>
      </c>
    </row>
    <row r="15" spans="1:5" ht="28.5" customHeight="1" thickBot="1" x14ac:dyDescent="0.3">
      <c r="A15" s="132"/>
      <c r="B15" s="133" t="s">
        <v>159</v>
      </c>
      <c r="C15" s="137"/>
      <c r="D15" s="158"/>
      <c r="E15" s="283"/>
    </row>
    <row r="16" spans="1:5" ht="27" customHeight="1" x14ac:dyDescent="0.25">
      <c r="A16" s="132"/>
      <c r="B16" s="138" t="s">
        <v>80</v>
      </c>
      <c r="C16" s="139"/>
      <c r="D16" s="159"/>
      <c r="E16" s="283"/>
    </row>
    <row r="17" spans="1:6" ht="28.5" customHeight="1" x14ac:dyDescent="0.25">
      <c r="A17" s="132"/>
      <c r="B17" s="132" t="s">
        <v>81</v>
      </c>
      <c r="C17" s="165">
        <v>1122289848</v>
      </c>
      <c r="D17" s="160"/>
      <c r="E17" s="283"/>
    </row>
    <row r="18" spans="1:6" ht="15" x14ac:dyDescent="0.25">
      <c r="A18" s="132"/>
      <c r="B18" s="132" t="s">
        <v>82</v>
      </c>
      <c r="C18" s="140"/>
      <c r="D18" s="160"/>
      <c r="E18" s="283"/>
    </row>
    <row r="19" spans="1:6" ht="27" customHeight="1" thickBot="1" x14ac:dyDescent="0.3">
      <c r="A19" s="132"/>
      <c r="B19" s="141" t="s">
        <v>83</v>
      </c>
      <c r="C19" s="166">
        <v>884001059</v>
      </c>
      <c r="D19" s="161"/>
      <c r="E19" s="283"/>
    </row>
    <row r="20" spans="1:6" ht="27" customHeight="1" thickBot="1" x14ac:dyDescent="0.3">
      <c r="A20" s="132"/>
      <c r="B20" s="268" t="s">
        <v>84</v>
      </c>
      <c r="C20" s="269"/>
      <c r="D20" s="269"/>
      <c r="E20" s="98"/>
    </row>
    <row r="21" spans="1:6" ht="16.5" thickBot="1" x14ac:dyDescent="0.3">
      <c r="A21" s="132"/>
      <c r="B21" s="268" t="s">
        <v>85</v>
      </c>
      <c r="C21" s="269"/>
      <c r="D21" s="269"/>
      <c r="E21" s="98"/>
    </row>
    <row r="22" spans="1:6" x14ac:dyDescent="0.25">
      <c r="A22" s="132"/>
      <c r="B22" s="143" t="s">
        <v>160</v>
      </c>
      <c r="C22" s="144"/>
      <c r="D22" s="158" t="s">
        <v>226</v>
      </c>
      <c r="E22" s="98"/>
    </row>
    <row r="23" spans="1:6" ht="16.5" thickBot="1" x14ac:dyDescent="0.3">
      <c r="A23" s="132"/>
      <c r="B23" s="136" t="s">
        <v>86</v>
      </c>
      <c r="C23" s="196">
        <f>+C19/C17</f>
        <v>0.78767625010183639</v>
      </c>
      <c r="D23" s="162" t="s">
        <v>226</v>
      </c>
      <c r="E23" s="163"/>
    </row>
    <row r="24" spans="1:6" ht="16.5" thickBot="1" x14ac:dyDescent="0.3">
      <c r="A24" s="132"/>
      <c r="B24" s="145"/>
      <c r="C24" s="146"/>
      <c r="D24" s="133"/>
      <c r="E24" s="147"/>
    </row>
    <row r="25" spans="1:6" x14ac:dyDescent="0.25">
      <c r="A25" s="270"/>
      <c r="B25" s="271" t="s">
        <v>87</v>
      </c>
      <c r="C25" s="273" t="s">
        <v>88</v>
      </c>
      <c r="D25" s="274"/>
      <c r="E25" s="275"/>
      <c r="F25" s="265"/>
    </row>
    <row r="26" spans="1:6" ht="16.5" thickBot="1" x14ac:dyDescent="0.3">
      <c r="A26" s="270"/>
      <c r="B26" s="272"/>
      <c r="C26" s="266" t="s">
        <v>89</v>
      </c>
      <c r="D26" s="267"/>
      <c r="E26" s="275"/>
      <c r="F26" s="265"/>
    </row>
    <row r="27" spans="1:6" thickBot="1" x14ac:dyDescent="0.3">
      <c r="A27" s="141"/>
      <c r="B27" s="148"/>
      <c r="C27" s="148"/>
      <c r="D27" s="148"/>
      <c r="E27" s="142"/>
      <c r="F27" s="126"/>
    </row>
    <row r="28" spans="1:6" x14ac:dyDescent="0.25">
      <c r="B28" s="150" t="s">
        <v>161</v>
      </c>
    </row>
    <row r="30" spans="1:6" x14ac:dyDescent="0.25">
      <c r="B30" s="149" t="s">
        <v>227</v>
      </c>
      <c r="C30" s="149" t="s">
        <v>231</v>
      </c>
      <c r="D30" s="149" t="s">
        <v>232</v>
      </c>
    </row>
    <row r="31" spans="1:6" x14ac:dyDescent="0.25">
      <c r="B31" s="149" t="s">
        <v>228</v>
      </c>
      <c r="C31" s="149" t="s">
        <v>229</v>
      </c>
      <c r="D31" s="149" t="s">
        <v>230</v>
      </c>
    </row>
  </sheetData>
  <mergeCells count="23">
    <mergeCell ref="C13:D13"/>
    <mergeCell ref="B20:D20"/>
    <mergeCell ref="C8:D8"/>
    <mergeCell ref="E6:E7"/>
    <mergeCell ref="E9:E12"/>
    <mergeCell ref="E14:E19"/>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- 7</vt:lpstr>
      <vt:lpstr>TECNICA - 22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2014-12-03T19:03:26Z</cp:lastPrinted>
  <dcterms:created xsi:type="dcterms:W3CDTF">2014-10-22T15:49:24Z</dcterms:created>
  <dcterms:modified xsi:type="dcterms:W3CDTF">2014-12-05T00:55:14Z</dcterms:modified>
</cp:coreProperties>
</file>