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21_FUNDACION DE TRABAJO MULTIDISCILINARIO PARA PUEBLOS ETNICOS Y OTROS\"/>
    </mc:Choice>
  </mc:AlternateContent>
  <bookViews>
    <workbookView xWindow="0" yWindow="0" windowWidth="20490" windowHeight="7755" tabRatio="781" activeTab="6"/>
  </bookViews>
  <sheets>
    <sheet name="JURIDICA" sheetId="9" r:id="rId1"/>
    <sheet name="TECNICA - 1" sheetId="11" r:id="rId2"/>
    <sheet name="TECNICA - 3" sheetId="12" r:id="rId3"/>
    <sheet name="TECNICA - 28" sheetId="13" r:id="rId4"/>
    <sheet name="TECNICA - 29" sheetId="14" r:id="rId5"/>
    <sheet name="TECNICA - 30" sheetId="15" r:id="rId6"/>
    <sheet name="TECNICA - 31" sheetId="8" r:id="rId7"/>
    <sheet name="FINANCIERA" sheetId="10" r:id="rId8"/>
  </sheets>
  <calcPr calcId="152511"/>
</workbook>
</file>

<file path=xl/calcChain.xml><?xml version="1.0" encoding="utf-8"?>
<calcChain xmlns="http://schemas.openxmlformats.org/spreadsheetml/2006/main">
  <c r="C95" i="12" l="1"/>
  <c r="C96" i="12"/>
  <c r="C97" i="12"/>
  <c r="C98" i="12"/>
  <c r="C88" i="12"/>
  <c r="C89" i="12"/>
  <c r="C90" i="12"/>
  <c r="C91" i="12"/>
  <c r="C92" i="12"/>
  <c r="C93" i="12"/>
  <c r="C94" i="12"/>
  <c r="C87" i="12"/>
  <c r="C95" i="8" l="1"/>
  <c r="C94" i="8"/>
  <c r="C96" i="8"/>
  <c r="C93" i="8"/>
  <c r="C89" i="8"/>
  <c r="C88" i="8"/>
  <c r="C92" i="8"/>
  <c r="C91" i="8"/>
  <c r="C90" i="8"/>
  <c r="C87" i="8"/>
  <c r="C92" i="15"/>
  <c r="C93" i="15"/>
  <c r="C94" i="15"/>
  <c r="C91" i="15"/>
  <c r="C88" i="15"/>
  <c r="C89" i="15"/>
  <c r="C90" i="15"/>
  <c r="C87" i="15"/>
  <c r="C96" i="14"/>
  <c r="C97" i="14"/>
  <c r="C92" i="14"/>
  <c r="C91" i="14"/>
  <c r="C90" i="14"/>
  <c r="C89" i="14"/>
  <c r="C88" i="14"/>
  <c r="C95" i="14"/>
  <c r="C94" i="14"/>
  <c r="C93" i="14"/>
  <c r="C87" i="14"/>
  <c r="C88" i="13"/>
  <c r="C89" i="13"/>
  <c r="C90" i="13"/>
  <c r="C91" i="13"/>
  <c r="C87" i="13"/>
  <c r="C97" i="11" l="1"/>
  <c r="C98" i="11"/>
  <c r="C99" i="11"/>
  <c r="C92" i="11"/>
  <c r="C93" i="11"/>
  <c r="C94" i="11"/>
  <c r="C95" i="11"/>
  <c r="C96" i="11"/>
  <c r="C91" i="11"/>
  <c r="C30" i="10" l="1"/>
  <c r="C29" i="10"/>
  <c r="C24" i="8" l="1"/>
  <c r="E24" i="8"/>
  <c r="F15" i="8"/>
  <c r="E24" i="15"/>
  <c r="C24" i="15"/>
  <c r="E24" i="14"/>
  <c r="C24" i="14"/>
  <c r="E24" i="13"/>
  <c r="F15" i="13"/>
  <c r="C24" i="13" s="1"/>
  <c r="E24" i="12"/>
  <c r="C24" i="12"/>
  <c r="F15" i="12"/>
  <c r="M57" i="12"/>
  <c r="E24" i="11"/>
  <c r="C24" i="11"/>
  <c r="F15" i="11"/>
  <c r="F140" i="15"/>
  <c r="D151" i="15" s="1"/>
  <c r="E125" i="15"/>
  <c r="D150" i="15" s="1"/>
  <c r="M119" i="15"/>
  <c r="L119" i="15"/>
  <c r="K119" i="15"/>
  <c r="C121" i="15" s="1"/>
  <c r="A112" i="15"/>
  <c r="A113" i="15" s="1"/>
  <c r="A114" i="15" s="1"/>
  <c r="A115" i="15" s="1"/>
  <c r="A116" i="15" s="1"/>
  <c r="A117" i="15" s="1"/>
  <c r="A118" i="15" s="1"/>
  <c r="N111" i="15"/>
  <c r="N119" i="15" s="1"/>
  <c r="M57" i="15"/>
  <c r="C62" i="15" s="1"/>
  <c r="L57" i="15"/>
  <c r="C61" i="15"/>
  <c r="A50" i="15"/>
  <c r="A51" i="15" s="1"/>
  <c r="A52" i="15" s="1"/>
  <c r="A53" i="15" s="1"/>
  <c r="A54" i="15" s="1"/>
  <c r="A55" i="15" s="1"/>
  <c r="A56" i="15" s="1"/>
  <c r="N57" i="15"/>
  <c r="D41" i="15"/>
  <c r="E40" i="15" s="1"/>
  <c r="F143" i="14"/>
  <c r="D154" i="14" s="1"/>
  <c r="E128" i="14"/>
  <c r="D153" i="14" s="1"/>
  <c r="M122" i="14"/>
  <c r="L122" i="14"/>
  <c r="K122" i="14"/>
  <c r="C124" i="14" s="1"/>
  <c r="A115" i="14"/>
  <c r="A116" i="14" s="1"/>
  <c r="A117" i="14" s="1"/>
  <c r="A118" i="14" s="1"/>
  <c r="A119" i="14" s="1"/>
  <c r="A120" i="14" s="1"/>
  <c r="A121" i="14" s="1"/>
  <c r="N114" i="14"/>
  <c r="N122" i="14" s="1"/>
  <c r="M57" i="14"/>
  <c r="C62" i="14" s="1"/>
  <c r="L57" i="14"/>
  <c r="C61" i="14"/>
  <c r="A50" i="14"/>
  <c r="A51" i="14" s="1"/>
  <c r="A52" i="14" s="1"/>
  <c r="A53" i="14" s="1"/>
  <c r="A54" i="14" s="1"/>
  <c r="A55" i="14" s="1"/>
  <c r="A56" i="14" s="1"/>
  <c r="N57" i="14"/>
  <c r="D41" i="14"/>
  <c r="E40" i="14" s="1"/>
  <c r="F137" i="13"/>
  <c r="D148" i="13" s="1"/>
  <c r="E121" i="13"/>
  <c r="D147" i="13" s="1"/>
  <c r="M115" i="13"/>
  <c r="L115" i="13"/>
  <c r="K115" i="13"/>
  <c r="C117" i="13" s="1"/>
  <c r="A108" i="13"/>
  <c r="A109" i="13" s="1"/>
  <c r="A110" i="13" s="1"/>
  <c r="A111" i="13" s="1"/>
  <c r="A112" i="13" s="1"/>
  <c r="A113" i="13" s="1"/>
  <c r="A114" i="13" s="1"/>
  <c r="N107" i="13"/>
  <c r="N115" i="13" s="1"/>
  <c r="M57" i="13"/>
  <c r="C62" i="13" s="1"/>
  <c r="L57" i="13"/>
  <c r="C61" i="13"/>
  <c r="A50" i="13"/>
  <c r="A51" i="13" s="1"/>
  <c r="A52" i="13" s="1"/>
  <c r="A53" i="13" s="1"/>
  <c r="A54" i="13" s="1"/>
  <c r="A55" i="13" s="1"/>
  <c r="A56" i="13" s="1"/>
  <c r="N57" i="13"/>
  <c r="D41" i="13"/>
  <c r="E40" i="13" s="1"/>
  <c r="F147" i="12"/>
  <c r="D158" i="12" s="1"/>
  <c r="E132" i="12"/>
  <c r="D157" i="12" s="1"/>
  <c r="M126" i="12"/>
  <c r="L126" i="12"/>
  <c r="K126" i="12"/>
  <c r="C128" i="12" s="1"/>
  <c r="A120" i="12"/>
  <c r="A121" i="12" s="1"/>
  <c r="A122" i="12" s="1"/>
  <c r="A123" i="12" s="1"/>
  <c r="A124" i="12" s="1"/>
  <c r="A125" i="12" s="1"/>
  <c r="A119" i="12"/>
  <c r="N118" i="12"/>
  <c r="N126" i="12" s="1"/>
  <c r="C62" i="12"/>
  <c r="C61" i="12"/>
  <c r="A50" i="12"/>
  <c r="A51" i="12" s="1"/>
  <c r="A52" i="12" s="1"/>
  <c r="A53" i="12" s="1"/>
  <c r="A54" i="12" s="1"/>
  <c r="A55" i="12" s="1"/>
  <c r="A56" i="12" s="1"/>
  <c r="D41" i="12"/>
  <c r="E40" i="12" s="1"/>
  <c r="F147" i="11"/>
  <c r="D158" i="11" s="1"/>
  <c r="E130" i="11"/>
  <c r="D157" i="11" s="1"/>
  <c r="M124" i="11"/>
  <c r="L124" i="11"/>
  <c r="K124" i="11"/>
  <c r="C126" i="11" s="1"/>
  <c r="A117" i="11"/>
  <c r="A118" i="11" s="1"/>
  <c r="A119" i="11" s="1"/>
  <c r="A120" i="11" s="1"/>
  <c r="A121" i="11" s="1"/>
  <c r="A122" i="11" s="1"/>
  <c r="A123" i="11" s="1"/>
  <c r="N116" i="11"/>
  <c r="N124" i="11" s="1"/>
  <c r="C62" i="11"/>
  <c r="L57" i="11"/>
  <c r="C61" i="11"/>
  <c r="A50" i="11"/>
  <c r="A51" i="11" s="1"/>
  <c r="A52" i="11" s="1"/>
  <c r="A53" i="11" s="1"/>
  <c r="A54" i="11" s="1"/>
  <c r="A55" i="11" s="1"/>
  <c r="A56" i="11" s="1"/>
  <c r="D41" i="11"/>
  <c r="E40" i="11" s="1"/>
  <c r="E150" i="15" l="1"/>
  <c r="E147" i="13"/>
  <c r="E157" i="11"/>
  <c r="E153" i="14"/>
  <c r="E157" i="12"/>
  <c r="C19" i="10"/>
  <c r="C20" i="10" l="1"/>
  <c r="N120" i="8"/>
  <c r="M120" i="8"/>
  <c r="L120" i="8"/>
  <c r="K120" i="8"/>
  <c r="A114" i="8"/>
  <c r="A115" i="8" s="1"/>
  <c r="A116" i="8" s="1"/>
  <c r="A117" i="8" s="1"/>
  <c r="A118" i="8" s="1"/>
  <c r="A119" i="8" s="1"/>
  <c r="A113" i="8"/>
  <c r="N112" i="8"/>
  <c r="N57" i="8"/>
  <c r="D41" i="8"/>
  <c r="E40" i="8" s="1"/>
  <c r="E126" i="8" l="1"/>
  <c r="D151" i="8" s="1"/>
  <c r="F141" i="8"/>
  <c r="D152" i="8" s="1"/>
  <c r="E151" i="8" l="1"/>
  <c r="C122" i="8" l="1"/>
  <c r="M57" i="8"/>
  <c r="C62" i="8" s="1"/>
  <c r="L57" i="8"/>
  <c r="C61" i="8"/>
  <c r="A50" i="8"/>
  <c r="A51" i="8" s="1"/>
  <c r="A52" i="8" s="1"/>
  <c r="A53" i="8" s="1"/>
  <c r="A54" i="8" s="1"/>
  <c r="A55" i="8" s="1"/>
  <c r="A56" i="8" s="1"/>
</calcChain>
</file>

<file path=xl/sharedStrings.xml><?xml version="1.0" encoding="utf-8"?>
<sst xmlns="http://schemas.openxmlformats.org/spreadsheetml/2006/main" count="1842" uniqueCount="399">
  <si>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</si>
  <si>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</si>
  <si>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</si>
  <si>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</si>
  <si>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</si>
  <si>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</si>
  <si>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</si>
  <si>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</si>
  <si>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</si>
  <si>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</si>
  <si>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</si>
  <si>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</si>
  <si>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</si>
  <si>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</si>
  <si>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</si>
  <si>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</si>
  <si>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</si>
  <si>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</si>
  <si>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</si>
  <si>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</si>
  <si>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</si>
  <si>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</si>
  <si>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</si>
  <si>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</si>
  <si>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</si>
  <si>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</si>
  <si>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</si>
  <si>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</si>
  <si>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</si>
  <si>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</si>
  <si>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</si>
  <si>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</si>
  <si>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</si>
  <si>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</si>
  <si>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</si>
  <si>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</si>
  <si>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</si>
  <si>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</si>
  <si>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</si>
  <si>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</si>
  <si>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</si>
  <si>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</si>
  <si>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</si>
  <si>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</si>
  <si>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</si>
  <si>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</si>
  <si>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</si>
  <si>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</si>
  <si>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</si>
  <si>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</si>
  <si>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</si>
  <si>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</si>
  <si>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</si>
  <si>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</si>
  <si>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</si>
  <si>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</si>
  <si>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</si>
  <si>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</si>
  <si>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</si>
  <si>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</si>
  <si>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</si>
  <si>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</si>
  <si>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</si>
  <si>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</si>
  <si>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</si>
  <si>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</si>
  <si>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</si>
  <si>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</si>
  <si>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</si>
  <si>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</si>
  <si>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</si>
  <si>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</si>
  <si>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</si>
  <si>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</si>
  <si>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</si>
  <si>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</si>
  <si>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</si>
  <si>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</si>
  <si>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</si>
  <si>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</si>
  <si>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</si>
  <si>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</si>
  <si>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</si>
  <si>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</si>
  <si>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</si>
  <si>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</si>
  <si>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</si>
  <si>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</si>
  <si>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</si>
  <si>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</si>
  <si>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</si>
  <si>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</si>
  <si>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</si>
  <si>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</si>
  <si>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</si>
  <si>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</si>
  <si>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</si>
  <si>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</si>
  <si>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</si>
  <si>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</si>
  <si>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</si>
  <si>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</si>
  <si>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</si>
  <si>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</si>
  <si>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</si>
  <si>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</si>
  <si>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</si>
  <si>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</si>
  <si>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</si>
  <si>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</si>
  <si>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</si>
  <si>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</si>
  <si>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</si>
  <si>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</si>
  <si>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</si>
  <si>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</si>
  <si>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</si>
  <si>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</si>
  <si>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</si>
  <si>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</si>
  <si>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</si>
  <si>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</si>
  <si>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</si>
  <si>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</si>
  <si>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</si>
  <si>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</si>
  <si>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</si>
  <si>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</si>
  <si>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</si>
  <si>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</si>
  <si>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</si>
  <si>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</si>
  <si>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</si>
  <si>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</si>
  <si>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</si>
  <si>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</si>
  <si>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</si>
  <si>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</si>
  <si>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</si>
  <si>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</si>
  <si>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</si>
  <si>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</si>
  <si>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</si>
  <si>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</si>
  <si>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</si>
  <si>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</si>
  <si>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</si>
  <si>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</si>
  <si>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</si>
  <si>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</si>
  <si>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</si>
  <si>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</si>
  <si>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</si>
  <si>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</si>
  <si>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</si>
  <si>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</si>
  <si>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</si>
  <si>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</si>
  <si>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</si>
  <si>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</si>
  <si>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</si>
  <si>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</si>
  <si>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830505152-0</t>
  </si>
  <si>
    <t>FUNDACION DE TRABAJO MULTIDISCIPLINARIO PARA PUEBLOS ETNICOS Y OTROS-ATME</t>
  </si>
  <si>
    <t>Rango al que aplica:  Valor del presupuesto oficial Rango SMMLV.  IDL  Mayor o igual a 1,2    NDE  Menor o igual 65%</t>
  </si>
  <si>
    <r>
      <rPr>
        <b/>
        <u/>
        <sz val="11"/>
        <color theme="1"/>
        <rFont val="Calibri"/>
        <family val="2"/>
        <scheme val="minor"/>
      </rPr>
      <t>SUBSANAR</t>
    </r>
    <r>
      <rPr>
        <b/>
        <sz val="11"/>
        <color theme="1"/>
        <rFont val="Calibri"/>
        <family val="2"/>
        <scheme val="minor"/>
      </rPr>
      <t xml:space="preserve">
MODALIDAD INSTITUCIONAL</t>
    </r>
    <r>
      <rPr>
        <sz val="11"/>
        <color theme="1"/>
        <rFont val="Calibri"/>
        <family val="2"/>
        <scheme val="minor"/>
      </rPr>
      <t xml:space="preserve">
COMPONENTE SALUD Y NUTRICION. Debe ampliarse las actividades a desarrollar dentro del Plan de Saneamiento Basico.
Es necesario ampliar la propuesta del numeral 3.2 Relacionado con Servicio de Alimentacion.
</t>
    </r>
    <r>
      <rPr>
        <b/>
        <sz val="11"/>
        <color theme="1"/>
        <rFont val="Calibri"/>
        <family val="2"/>
        <scheme val="minor"/>
      </rPr>
      <t>MODALIDAD FAMILIAR</t>
    </r>
    <r>
      <rPr>
        <sz val="11"/>
        <color theme="1"/>
        <rFont val="Calibri"/>
        <family val="2"/>
        <scheme val="minor"/>
      </rPr>
      <t xml:space="preserve">
COMPONENTE SALUD Y NUTRICION. No se describen los elementos del Manual de Buenas Prácticas de Manufactura.
Debe aclararse como ofrecera el servicio de alimentacion ya que se presenta la misma propuesta que para modalidad institucional. 
</t>
    </r>
  </si>
  <si>
    <t>ICBF</t>
  </si>
  <si>
    <t>40-2011</t>
  </si>
  <si>
    <t>ASOCIACION DE TRABAJO MULTIDISCIPLINARIO PARA PUEBLOS ETNICOS Y OTROS - ATME</t>
  </si>
  <si>
    <t>426-2012</t>
  </si>
  <si>
    <t>5 meses y 19 días</t>
  </si>
  <si>
    <t>-</t>
  </si>
  <si>
    <t>524-2012</t>
  </si>
  <si>
    <t>2 meses</t>
  </si>
  <si>
    <t>404-2012</t>
  </si>
  <si>
    <t>5 meses y  22 días</t>
  </si>
  <si>
    <t>396-2013</t>
  </si>
  <si>
    <t>13 meses</t>
  </si>
  <si>
    <t>11 meses y 3  días</t>
  </si>
  <si>
    <t>599-2012</t>
  </si>
  <si>
    <t>20  meses y  23 días</t>
  </si>
  <si>
    <t>386-2013</t>
  </si>
  <si>
    <t>11  meses</t>
  </si>
  <si>
    <t>202-2012</t>
  </si>
  <si>
    <t>5 meses</t>
  </si>
  <si>
    <t>25 meses y 23 días</t>
  </si>
  <si>
    <t>11 meses</t>
  </si>
  <si>
    <t>530</t>
  </si>
  <si>
    <t>X</t>
  </si>
  <si>
    <t>149-2012</t>
  </si>
  <si>
    <t>11 meses y 3 días</t>
  </si>
  <si>
    <t>228-2013</t>
  </si>
  <si>
    <t>8  meses y 27 días</t>
  </si>
  <si>
    <t>393-2013</t>
  </si>
  <si>
    <t>9 meses</t>
  </si>
  <si>
    <t>4 meses</t>
  </si>
  <si>
    <t>17 meses y 27 días</t>
  </si>
  <si>
    <t>177-2014</t>
  </si>
  <si>
    <t>7 meses y 28 días</t>
  </si>
  <si>
    <t>119-2013</t>
  </si>
  <si>
    <t>11 meses y 11 días</t>
  </si>
  <si>
    <t>29 meses y 25 días</t>
  </si>
  <si>
    <t>348</t>
  </si>
  <si>
    <t>EL PROPONENTE CUMPLE ______ NO CUMPLE ___X____</t>
  </si>
  <si>
    <t xml:space="preserve">CUMPLE </t>
  </si>
  <si>
    <t xml:space="preserve"> NO CUMPLE</t>
  </si>
  <si>
    <t>ROSARIO DEL CARMEN GUERRERO MORA</t>
  </si>
  <si>
    <t>ADMINISTRADOR DE EMPRESAS</t>
  </si>
  <si>
    <t>UNIVERSIDAD MARIANA</t>
  </si>
  <si>
    <t>ATME</t>
  </si>
  <si>
    <t>18/04/2011  31/03/2013</t>
  </si>
  <si>
    <t xml:space="preserve">GERENTE SOCIAL </t>
  </si>
  <si>
    <t>4/04/2013  ACTUALMENTE</t>
  </si>
  <si>
    <t>COORDINADORA DE CDI</t>
  </si>
  <si>
    <t>DIEGO MAURICIO PANTOJA OBANDO</t>
  </si>
  <si>
    <t>PSICOLOGO</t>
  </si>
  <si>
    <t>UNIVERSIDAD DE NARIÑO</t>
  </si>
  <si>
    <t>1/05//2013  ACTUALMENTE</t>
  </si>
  <si>
    <t>PSICOLOGA</t>
  </si>
  <si>
    <t>ELSA PIEDAD PANTOJA MARTINEZ</t>
  </si>
  <si>
    <t>CESMAG</t>
  </si>
  <si>
    <t>CONSORCIO EMPRESARIAL</t>
  </si>
  <si>
    <t>08/06/2011  31/12/2011</t>
  </si>
  <si>
    <t>SUPERVISORA TECNICA</t>
  </si>
  <si>
    <t>CONSORCIO C&amp;M</t>
  </si>
  <si>
    <t>15/01/2013  29/11/2013</t>
  </si>
  <si>
    <t>PROFESIONAL VERIFICADORA DE ESTANDARES</t>
  </si>
  <si>
    <t>LUIS CARLOS MARTINEZ MORENO</t>
  </si>
  <si>
    <t>PROFESIONAL APOYO PSICOSOCIAL</t>
  </si>
  <si>
    <t>OIM</t>
  </si>
  <si>
    <t>13/11/2007  31/07/2010</t>
  </si>
  <si>
    <t>BETINA FERNANDA DIAS CORTES</t>
  </si>
  <si>
    <t>COLEGIO MUSICAL BRITANICO</t>
  </si>
  <si>
    <t>16/06/2011  12/2011</t>
  </si>
  <si>
    <t>GESTAR FUTURO</t>
  </si>
  <si>
    <t>1/10/2012  31/12/2012</t>
  </si>
  <si>
    <t>LADY PAULINA IZQUIERDO ARCINIEGAS</t>
  </si>
  <si>
    <t>TRABAJADORA SOCIAL</t>
  </si>
  <si>
    <t>UNIVERSIDAD DE LA SALLE</t>
  </si>
  <si>
    <t>COORPORACION HARAVICUS</t>
  </si>
  <si>
    <t>DIRECTORA GENERAL DE PROGRAMAS</t>
  </si>
  <si>
    <t>04/2010  09/2011</t>
  </si>
  <si>
    <t>ELSA JIMENA ZAMBRANO FATIMA</t>
  </si>
  <si>
    <t>UNAD</t>
  </si>
  <si>
    <t>FUTUROCOOP</t>
  </si>
  <si>
    <t>06/02/2007  28/02/2009</t>
  </si>
  <si>
    <t>COORDINADORA DE ATENCION AL USUARIO</t>
  </si>
  <si>
    <t>MONICA MANDUBY ROSERO BACCA</t>
  </si>
  <si>
    <t>ALCALDIA MUNICIPAL DE PASTO</t>
  </si>
  <si>
    <t>PROFESIONAL UNIVERSITARIO</t>
  </si>
  <si>
    <t>1/01/2012 ACTUALMENTE</t>
  </si>
  <si>
    <t>LUIS ALBERTO LOPEZ DUEÑAS</t>
  </si>
  <si>
    <t>SOCIOLOGO</t>
  </si>
  <si>
    <t>ASOCIACION PARA EL DESARROLLO CAMPESINO</t>
  </si>
  <si>
    <t>1/02/2011  30/12/2011</t>
  </si>
  <si>
    <t>ASESORAL TECNICO PROFESIONAL</t>
  </si>
  <si>
    <t>FONADE</t>
  </si>
  <si>
    <t>2/05/2005  2/08/2005</t>
  </si>
  <si>
    <t>COORDINADOR TECNICO DEL PROYECTO</t>
  </si>
  <si>
    <t>AYDA ROSARIO ERAZO MELO</t>
  </si>
  <si>
    <t>ADMINISTRADORA PUBLICA</t>
  </si>
  <si>
    <t>ESAP</t>
  </si>
  <si>
    <t>DPS</t>
  </si>
  <si>
    <t>18/02/2013  28/02/2014</t>
  </si>
  <si>
    <t>CAPACITADORA</t>
  </si>
  <si>
    <t>01/02/2004  01/07/2004</t>
  </si>
  <si>
    <t xml:space="preserve">COORDINADORA </t>
  </si>
  <si>
    <t>GOBERNACION DE NARIÑO</t>
  </si>
  <si>
    <t>25/08/1993  10/02/2002</t>
  </si>
  <si>
    <t>AUXILIAR ADMINISTRATIVO</t>
  </si>
  <si>
    <t xml:space="preserve">                                                                                                                                                                                                                                                                                                                                                                                                                                                                                                                                                                                                                                                                                                                                                                                                                                                                                                                                                                                                                                                                                                                                                                                                                                                                                                                                                                                                                                                                                                                                                                                                                                                                                                                                                                                                                                                                                                                                                                                                                                                                                                                                                                                                                                                                                                                                                                                                                                                                                                                                                                                                                                                                                                                                                                                                                                                                                                                                                                                                          </t>
  </si>
  <si>
    <t>MARIA JUSTINA SILVA PLATICON</t>
  </si>
  <si>
    <t>SE PRESENTA AL GRUPO 3 10 11 Y 12</t>
  </si>
  <si>
    <t>JEIMMY CAMILA MARTINEZ AGUIRRE</t>
  </si>
  <si>
    <t>ESE NUESTRA SEÑORA DEL CARMEN</t>
  </si>
  <si>
    <t>1/01/2012  1/01/2014</t>
  </si>
  <si>
    <t>ANGELA VANESSA AYTE CABRERA</t>
  </si>
  <si>
    <t>ALCALDIA DE PASTO</t>
  </si>
  <si>
    <t>1 AÑO 11 MESES</t>
  </si>
  <si>
    <t>COORDINADORA OFICINA DE BIENESTAR SOCIAL</t>
  </si>
  <si>
    <t>NO PRESENTA SOPORTES</t>
  </si>
  <si>
    <t xml:space="preserve">NO PRESENTA SOPORTES </t>
  </si>
  <si>
    <t>FUNDACION AFRO DE LUZ</t>
  </si>
  <si>
    <t>1/06/2012  30/082013</t>
  </si>
  <si>
    <t xml:space="preserve">SI </t>
  </si>
  <si>
    <t>JESUS BAYARDO ROSAS ANDRADE</t>
  </si>
  <si>
    <t>DIOCESIS MOCOA</t>
  </si>
  <si>
    <t>30/06/2012  15/12/2012</t>
  </si>
  <si>
    <t>INSTITUTO SUR ISAIS</t>
  </si>
  <si>
    <t>30/01/2010  30/01/2012</t>
  </si>
  <si>
    <t>FRANCIA DEL SOCORRO MONTENEGRO YEPES</t>
  </si>
  <si>
    <t>LICENCIADA EN EDUCACION PREESCOLAR</t>
  </si>
  <si>
    <t xml:space="preserve">UNIVERSIDAD DE MANIZALES </t>
  </si>
  <si>
    <t>21/07/2008  12/12/2008</t>
  </si>
  <si>
    <t xml:space="preserve">COORDINADOR DE DOCENTE </t>
  </si>
  <si>
    <t>01/04/2009  14/08/2009</t>
  </si>
  <si>
    <t>EDIE EZEQUIEL QUIÑONEZ VALENCIA</t>
  </si>
  <si>
    <t>ADMINISTRADORA DE EMPRESAS</t>
  </si>
  <si>
    <t>AUNAR</t>
  </si>
  <si>
    <t>PONAO</t>
  </si>
  <si>
    <t>01/2013  31/06/2014</t>
  </si>
  <si>
    <t>JOSEFINA ORTIZ MONTEGRO</t>
  </si>
  <si>
    <t>SE PRESENTÓ A LA PROPUESTA  8 Y 10 NO PRESENTA COPIA DEL TITULO PROFESIONAL NI ACTA DE GRADO</t>
  </si>
  <si>
    <t>COOPERATIVA MULTIACTIVA LA NUEVA ESPERANZA</t>
  </si>
  <si>
    <t>09/2013  31/10/2014</t>
  </si>
  <si>
    <t>PAOLA FERNANDA CORTES</t>
  </si>
  <si>
    <t>UNIVERSIDAD SAN BUENAVENTURA</t>
  </si>
  <si>
    <t>LICEO SANTA INES  DE TERRANOVA</t>
  </si>
  <si>
    <t>08/09/2008  15/06/2010</t>
  </si>
  <si>
    <t>PSICOLOGA Y ORIENTADORA FAMILIAR</t>
  </si>
  <si>
    <t>CARMEN ESTELA VALLEJO NOGUERA</t>
  </si>
  <si>
    <t>09/02/2010  17/12/2010</t>
  </si>
  <si>
    <t>17/01/2011  24/04/2011</t>
  </si>
  <si>
    <t>08/08/2011  15/12/2011</t>
  </si>
  <si>
    <t>04/09/2011  30/09/2012</t>
  </si>
  <si>
    <t>DOCENTE</t>
  </si>
  <si>
    <t>SANDRA PAOLA CORTES CABEZAS</t>
  </si>
  <si>
    <t>CONTADOR PUBLICO</t>
  </si>
  <si>
    <t xml:space="preserve">NO PRESENTA CERTIFICACIONES LABORALES </t>
  </si>
  <si>
    <t>YENCI YURANI CASTILLO LANDAZURY</t>
  </si>
  <si>
    <t>SE PRESENTA A LOS GRUPO 10 11 Y 12 NO PRESENTA CERTIFICACIONES LABORALES</t>
  </si>
  <si>
    <t>FABIO NORVELY ROMERO MORA</t>
  </si>
  <si>
    <t>TRABAJADOR SOCIAL</t>
  </si>
  <si>
    <t>PRESENTO HOJA DE VIDA AL GRUPO 16</t>
  </si>
  <si>
    <t>PROINCO</t>
  </si>
  <si>
    <t>01/02/2011  10/06/2011</t>
  </si>
  <si>
    <t>EDUCADOR FAMILIAR</t>
  </si>
  <si>
    <t>01/04/2006  31/12/2006</t>
  </si>
  <si>
    <t>LAUREN AZENITH CORAL ZAMUDIO</t>
  </si>
  <si>
    <t>CORPORACION UNIVERSITARIA REMINGTON</t>
  </si>
  <si>
    <t>25/08/2009  10/01/2014</t>
  </si>
  <si>
    <t>ARLENY YENY CABEZAS SANCHEZ</t>
  </si>
  <si>
    <t>UNIVERSIDAD E NARIÑO</t>
  </si>
  <si>
    <t>14/09/2009  21/12/2009</t>
  </si>
  <si>
    <t>ACCIONES DE CARACTERIZACION DEL ESTADO DE SALUD</t>
  </si>
  <si>
    <t>SED</t>
  </si>
  <si>
    <t>13/05/2003  07/2003</t>
  </si>
  <si>
    <t xml:space="preserve">DOCENTE </t>
  </si>
  <si>
    <t>EMSSANAR</t>
  </si>
  <si>
    <t>17/02/2011  31/10/2011</t>
  </si>
  <si>
    <t>COGESTOR</t>
  </si>
  <si>
    <t>JORGE ANTONIO RIVADENIERO QUIÑONEZ</t>
  </si>
  <si>
    <t>UNIVERSIDAD SANTIGAO DE CALI</t>
  </si>
  <si>
    <t>CERTIPRODUCTO DE COLOMBIA</t>
  </si>
  <si>
    <t>TESORERO</t>
  </si>
  <si>
    <t>ANGELA CRISTINA DELGADO ZAMBRANO</t>
  </si>
  <si>
    <t>UNIDADA INDIGENA DEL PUEBLO AWA  UNIPA</t>
  </si>
  <si>
    <t>01/04/2010  31/08/2011</t>
  </si>
  <si>
    <t>15/01/2010  15/03/2010</t>
  </si>
  <si>
    <t>EUNICE DEL ROSARIO ROMERO</t>
  </si>
  <si>
    <t>ALCALDIA MUNICIPAL DE RICAURTE</t>
  </si>
  <si>
    <t>NO PRESENTA CONSTANCIAS LABORALES</t>
  </si>
  <si>
    <t>NUBIA MARISOL CHAMORRO</t>
  </si>
  <si>
    <t>ZOMAIRA CASTILLO</t>
  </si>
  <si>
    <t xml:space="preserve">TAMBIEN SE PRESENTO AL GRUPO 18 NO ADJUNTA TITULO PROFESIONAL </t>
  </si>
  <si>
    <t>01/2010  01/2011</t>
  </si>
  <si>
    <t xml:space="preserve">ALCALDIA ROBERTO PAYAN </t>
  </si>
  <si>
    <t>ELABORACION DE PROYECTOS Y CAPACITACION</t>
  </si>
  <si>
    <t>COORDINADORA</t>
  </si>
  <si>
    <t>01/11/2013  31/07/2014</t>
  </si>
  <si>
    <t>01/08/2014  31/10/2014</t>
  </si>
  <si>
    <t>JHON DANNY ANGULO ANGULO</t>
  </si>
  <si>
    <t>UNIVERSIDAD LA GRAN COLOMBIA</t>
  </si>
  <si>
    <t>JULIANA MILDRED JUAGIBIOY</t>
  </si>
  <si>
    <t>FUNDACION NATIVOS</t>
  </si>
  <si>
    <t>06/2012  07/2013</t>
  </si>
  <si>
    <t xml:space="preserve">TRABAJADORA SOCIAL </t>
  </si>
  <si>
    <t>CAROL MILENA SARATE CABALLERO</t>
  </si>
  <si>
    <t xml:space="preserve">NO PRESENTA COPIA DEL TITULO PROFESIONAL </t>
  </si>
  <si>
    <t>COLEGIO COOPERATIVO MANUEL MARIA MOSQUERA PURACE</t>
  </si>
  <si>
    <t>05/02/2002  25/06/2002</t>
  </si>
  <si>
    <t>CAPACITACION DE DOCENTES</t>
  </si>
  <si>
    <t>ALCALDIA TABLON DE GOMEZ</t>
  </si>
  <si>
    <t>15/07/2004 15/12/2004</t>
  </si>
  <si>
    <t>SONIA IRENE TATAMUES CHALPARIZAN</t>
  </si>
  <si>
    <t>UNIVERSIDAD DE CALDAS</t>
  </si>
  <si>
    <t>ASOCXIACION LA FRONTERA DE LOS HOGARES COMUNITARIOS DE BIENESTAR</t>
  </si>
  <si>
    <t>02/02/2010  15/12/2010</t>
  </si>
  <si>
    <t>ACTIVIDADES SOCIOEDUCATIVAS</t>
  </si>
  <si>
    <t xml:space="preserve">EMPRESA ASOCIATIVA DE TRABAJO MADRES COMUNITARIAS DEL RESGUARDO INMDIGENA DE PANAM </t>
  </si>
  <si>
    <t>03/01/2011  25/07/2011</t>
  </si>
  <si>
    <t xml:space="preserve">CAPACITACIONES </t>
  </si>
  <si>
    <t>CONVOCATORIA PÚBLICA DE APORTE No 003 DE 2014</t>
  </si>
  <si>
    <t>PROPONENTE No. 21. FUNDACION DE TRABAJO MULTIDISCIPLINARIO PARA PUEBLOS ETNICOS Y OTROS- ATME (HABILITADO)</t>
  </si>
  <si>
    <t>1 a 3</t>
  </si>
  <si>
    <t>26-27-28-29-30-31</t>
  </si>
  <si>
    <t>N/A</t>
  </si>
  <si>
    <t>14-15</t>
  </si>
  <si>
    <t>22 a 24</t>
  </si>
  <si>
    <t>19 y 20</t>
  </si>
  <si>
    <t>ERIKA JOHANA LOPEZ TOVAR</t>
  </si>
  <si>
    <t>LICENCIADA EN EDUCACIÓN PREESCOLAR</t>
  </si>
  <si>
    <t>NO PRESENTA CERTIFICACIÓN DE ESPERIENCIA EN COORDINACIÓN</t>
  </si>
  <si>
    <t>FERNANDA PAOLA SEVILLANO VALENCIA</t>
  </si>
  <si>
    <t>23/0/52013</t>
  </si>
  <si>
    <t>EDUCADORA FAMILIAR</t>
  </si>
  <si>
    <t>03/05/2010  31/10/2010</t>
  </si>
  <si>
    <t>NO PRESENTA CERTIFICACIÓN DE ESPERIENCIA</t>
  </si>
  <si>
    <t xml:space="preserve">NO PRESENTA CERTIFICACIÓN DE ESPERIENCIA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</si>
</sst>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9"/>
      <color theme="1"/>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8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167"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9" fillId="7" borderId="37" xfId="0" applyFont="1" applyFill="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1" xfId="0" applyFont="1" applyFill="1" applyBorder="1" applyAlignment="1">
      <alignment vertical="center"/>
    </xf>
    <xf numFmtId="0" fontId="28" fillId="7" borderId="40"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4" fontId="29" fillId="8" borderId="34" xfId="0" applyNumberFormat="1" applyFont="1" applyFill="1" applyBorder="1" applyAlignment="1">
      <alignment vertical="center"/>
    </xf>
    <xf numFmtId="4" fontId="29" fillId="7" borderId="37" xfId="0" applyNumberFormat="1" applyFont="1" applyFill="1" applyBorder="1" applyAlignment="1">
      <alignment vertical="center"/>
    </xf>
    <xf numFmtId="2" fontId="30" fillId="0" borderId="0" xfId="0" applyNumberFormat="1" applyFont="1"/>
    <xf numFmtId="0" fontId="0" fillId="0" borderId="1" xfId="0" applyBorder="1" applyAlignment="1">
      <alignment horizontal="center" vertical="center"/>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1" fontId="0" fillId="3" borderId="1" xfId="0" applyNumberFormat="1" applyFill="1" applyBorder="1" applyAlignment="1">
      <alignment horizontal="right" vertical="center"/>
    </xf>
    <xf numFmtId="3" fontId="0" fillId="3" borderId="1" xfId="0" applyNumberFormat="1" applyFill="1" applyBorder="1" applyAlignment="1">
      <alignment horizontal="right" vertical="center"/>
    </xf>
    <xf numFmtId="15" fontId="18"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15" fontId="13" fillId="11" borderId="1" xfId="0" applyNumberFormat="1" applyFont="1" applyFill="1" applyBorder="1" applyAlignment="1" applyProtection="1">
      <alignment horizontal="center" vertical="center" wrapText="1"/>
      <protection locked="0"/>
    </xf>
    <xf numFmtId="2" fontId="13" fillId="11" borderId="1" xfId="0" applyNumberFormat="1" applyFont="1" applyFill="1" applyBorder="1" applyAlignment="1" applyProtection="1">
      <alignment horizontal="center" vertical="center" wrapText="1"/>
      <protection locked="0"/>
    </xf>
    <xf numFmtId="0" fontId="29" fillId="7" borderId="37" xfId="0" applyFont="1" applyFill="1" applyBorder="1" applyAlignment="1">
      <alignment vertical="center"/>
    </xf>
    <xf numFmtId="171" fontId="29" fillId="8" borderId="0" xfId="0" applyNumberFormat="1" applyFont="1" applyFill="1" applyAlignment="1">
      <alignment horizontal="center" vertical="center"/>
    </xf>
    <xf numFmtId="9" fontId="29" fillId="8" borderId="34" xfId="0" applyNumberFormat="1"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2" fillId="0" borderId="1" xfId="0" applyFont="1" applyBorder="1"/>
    <xf numFmtId="14" fontId="0" fillId="0" borderId="1" xfId="0" applyNumberFormat="1" applyBorder="1" applyAlignment="1"/>
    <xf numFmtId="14" fontId="0" fillId="0" borderId="1" xfId="0" applyNumberFormat="1" applyFill="1" applyBorder="1" applyAlignment="1">
      <alignment wrapText="1"/>
    </xf>
    <xf numFmtId="0" fontId="0" fillId="0" borderId="1" xfId="0" applyBorder="1" applyAlignment="1">
      <alignment horizontal="center" vertical="center"/>
    </xf>
    <xf numFmtId="0" fontId="2" fillId="0" borderId="12" xfId="0" applyFont="1" applyBorder="1"/>
    <xf numFmtId="0" fontId="2" fillId="0" borderId="0" xfId="0" applyFont="1"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2" fontId="0" fillId="0" borderId="1" xfId="0" applyNumberFormat="1" applyBorder="1" applyAlignment="1">
      <alignment wrapText="1"/>
    </xf>
    <xf numFmtId="14" fontId="0" fillId="0" borderId="1" xfId="0" applyNumberFormat="1" applyBorder="1" applyAlignment="1">
      <alignment vertical="center"/>
    </xf>
    <xf numFmtId="0" fontId="0" fillId="0" borderId="1" xfId="0" applyBorder="1" applyAlignment="1">
      <alignment horizontal="center"/>
    </xf>
    <xf numFmtId="0" fontId="0" fillId="0" borderId="1" xfId="0" applyBorder="1" applyAlignment="1">
      <alignment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8" fillId="0" borderId="1" xfId="0" applyFont="1" applyBorder="1" applyAlignment="1">
      <alignment horizontal="center"/>
    </xf>
    <xf numFmtId="0" fontId="33" fillId="10" borderId="0" xfId="0" applyFont="1" applyFill="1" applyAlignment="1">
      <alignment horizontal="center"/>
    </xf>
    <xf numFmtId="0" fontId="25" fillId="0" borderId="1" xfId="0" applyFont="1" applyBorder="1" applyAlignment="1">
      <alignment horizontal="center" vertical="center" wrapText="1"/>
    </xf>
    <xf numFmtId="0" fontId="38" fillId="0" borderId="5" xfId="0" applyFont="1" applyBorder="1" applyAlignment="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30" fillId="0" borderId="37" xfId="0" applyFont="1" applyBorder="1" applyAlignment="1">
      <alignment horizontal="left" wrapText="1"/>
    </xf>
    <xf numFmtId="0" fontId="30" fillId="0" borderId="41" xfId="0" applyFont="1" applyBorder="1" applyAlignment="1">
      <alignment horizontal="left" wrapText="1"/>
    </xf>
    <xf numFmtId="16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8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opLeftCell="A10" workbookViewId="0">
      <selection activeCell="E1" sqref="E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27" t="s">
        <v>90</v>
      </c>
      <c r="B2" s="227"/>
      <c r="C2" s="227"/>
      <c r="D2" s="227"/>
      <c r="E2" s="227"/>
      <c r="F2" s="227"/>
      <c r="G2" s="227"/>
      <c r="H2" s="227"/>
      <c r="I2" s="227"/>
      <c r="J2" s="227"/>
      <c r="K2" s="227"/>
      <c r="L2" s="227"/>
    </row>
    <row r="4" spans="1:12" ht="16.5" x14ac:dyDescent="0.25">
      <c r="A4" s="230" t="s">
        <v>65</v>
      </c>
      <c r="B4" s="230"/>
      <c r="C4" s="230"/>
      <c r="D4" s="230"/>
      <c r="E4" s="230"/>
      <c r="F4" s="230"/>
      <c r="G4" s="230"/>
      <c r="H4" s="230"/>
      <c r="I4" s="230"/>
      <c r="J4" s="230"/>
      <c r="K4" s="230"/>
      <c r="L4" s="230"/>
    </row>
    <row r="5" spans="1:12" ht="16.5" x14ac:dyDescent="0.25">
      <c r="A5" s="79"/>
    </row>
    <row r="6" spans="1:12" ht="16.5" x14ac:dyDescent="0.25">
      <c r="A6" s="230" t="s">
        <v>382</v>
      </c>
      <c r="B6" s="230"/>
      <c r="C6" s="230"/>
      <c r="D6" s="230"/>
      <c r="E6" s="230"/>
      <c r="F6" s="230"/>
      <c r="G6" s="230"/>
      <c r="H6" s="230"/>
      <c r="I6" s="230"/>
      <c r="J6" s="230"/>
      <c r="K6" s="230"/>
      <c r="L6" s="230"/>
    </row>
    <row r="7" spans="1:12" ht="16.5" x14ac:dyDescent="0.25">
      <c r="A7" s="80"/>
    </row>
    <row r="8" spans="1:12" ht="109.5" customHeight="1" x14ac:dyDescent="0.25">
      <c r="A8" s="231" t="s">
        <v>136</v>
      </c>
      <c r="B8" s="231"/>
      <c r="C8" s="231"/>
      <c r="D8" s="231"/>
      <c r="E8" s="231"/>
      <c r="F8" s="231"/>
      <c r="G8" s="231"/>
      <c r="H8" s="231"/>
      <c r="I8" s="231"/>
      <c r="J8" s="231"/>
      <c r="K8" s="231"/>
      <c r="L8" s="231"/>
    </row>
    <row r="9" spans="1:12" ht="45.75" customHeight="1" x14ac:dyDescent="0.25">
      <c r="A9" s="231"/>
      <c r="B9" s="231"/>
      <c r="C9" s="231"/>
      <c r="D9" s="231"/>
      <c r="E9" s="231"/>
      <c r="F9" s="231"/>
      <c r="G9" s="231"/>
      <c r="H9" s="231"/>
      <c r="I9" s="231"/>
      <c r="J9" s="231"/>
      <c r="K9" s="231"/>
      <c r="L9" s="231"/>
    </row>
    <row r="10" spans="1:12" ht="28.5" customHeight="1" x14ac:dyDescent="0.25">
      <c r="A10" s="231" t="s">
        <v>93</v>
      </c>
      <c r="B10" s="231"/>
      <c r="C10" s="231"/>
      <c r="D10" s="231"/>
      <c r="E10" s="231"/>
      <c r="F10" s="231"/>
      <c r="G10" s="231"/>
      <c r="H10" s="231"/>
      <c r="I10" s="231"/>
      <c r="J10" s="231"/>
      <c r="K10" s="231"/>
      <c r="L10" s="231"/>
    </row>
    <row r="11" spans="1:12" ht="28.5" customHeight="1" x14ac:dyDescent="0.25">
      <c r="A11" s="231"/>
      <c r="B11" s="231"/>
      <c r="C11" s="231"/>
      <c r="D11" s="231"/>
      <c r="E11" s="231"/>
      <c r="F11" s="231"/>
      <c r="G11" s="231"/>
      <c r="H11" s="231"/>
      <c r="I11" s="231"/>
      <c r="J11" s="231"/>
      <c r="K11" s="231"/>
      <c r="L11" s="231"/>
    </row>
    <row r="12" spans="1:12" ht="15.75" thickBot="1" x14ac:dyDescent="0.3"/>
    <row r="13" spans="1:12" ht="15.75" thickBot="1" x14ac:dyDescent="0.3">
      <c r="A13" s="81" t="s">
        <v>66</v>
      </c>
      <c r="B13" s="232" t="s">
        <v>89</v>
      </c>
      <c r="C13" s="233"/>
      <c r="D13" s="233"/>
      <c r="E13" s="233"/>
      <c r="F13" s="233"/>
      <c r="G13" s="233"/>
      <c r="H13" s="233"/>
      <c r="I13" s="233"/>
      <c r="J13" s="233"/>
      <c r="K13" s="233"/>
      <c r="L13" s="233"/>
    </row>
    <row r="14" spans="1:12" ht="15.75" thickBot="1" x14ac:dyDescent="0.3">
      <c r="A14" s="82">
        <v>1</v>
      </c>
      <c r="B14" s="228"/>
      <c r="C14" s="228"/>
      <c r="D14" s="228"/>
      <c r="E14" s="228"/>
      <c r="F14" s="228"/>
      <c r="G14" s="228"/>
      <c r="H14" s="228"/>
      <c r="I14" s="228"/>
      <c r="J14" s="228"/>
      <c r="K14" s="228"/>
      <c r="L14" s="228"/>
    </row>
    <row r="15" spans="1:12" ht="15.75" thickBot="1" x14ac:dyDescent="0.3">
      <c r="A15" s="82">
        <v>2</v>
      </c>
      <c r="B15" s="228"/>
      <c r="C15" s="228"/>
      <c r="D15" s="228"/>
      <c r="E15" s="228"/>
      <c r="F15" s="228"/>
      <c r="G15" s="228"/>
      <c r="H15" s="228"/>
      <c r="I15" s="228"/>
      <c r="J15" s="228"/>
      <c r="K15" s="228"/>
      <c r="L15" s="228"/>
    </row>
    <row r="16" spans="1:12" ht="15.75" thickBot="1" x14ac:dyDescent="0.3">
      <c r="A16" s="82">
        <v>3</v>
      </c>
      <c r="B16" s="228"/>
      <c r="C16" s="228"/>
      <c r="D16" s="228"/>
      <c r="E16" s="228"/>
      <c r="F16" s="228"/>
      <c r="G16" s="228"/>
      <c r="H16" s="228"/>
      <c r="I16" s="228"/>
      <c r="J16" s="228"/>
      <c r="K16" s="228"/>
      <c r="L16" s="228"/>
    </row>
    <row r="17" spans="1:12" ht="15.75" thickBot="1" x14ac:dyDescent="0.3">
      <c r="A17" s="82">
        <v>4</v>
      </c>
      <c r="B17" s="228"/>
      <c r="C17" s="228"/>
      <c r="D17" s="228"/>
      <c r="E17" s="228"/>
      <c r="F17" s="228"/>
      <c r="G17" s="228"/>
      <c r="H17" s="228"/>
      <c r="I17" s="228"/>
      <c r="J17" s="228"/>
      <c r="K17" s="228"/>
      <c r="L17" s="228"/>
    </row>
    <row r="18" spans="1:12" ht="15.75" thickBot="1" x14ac:dyDescent="0.3">
      <c r="A18" s="82">
        <v>5</v>
      </c>
      <c r="B18" s="228"/>
      <c r="C18" s="228"/>
      <c r="D18" s="228"/>
      <c r="E18" s="228"/>
      <c r="F18" s="228"/>
      <c r="G18" s="228"/>
      <c r="H18" s="228"/>
      <c r="I18" s="228"/>
      <c r="J18" s="228"/>
      <c r="K18" s="228"/>
      <c r="L18" s="228"/>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221" t="s">
        <v>383</v>
      </c>
      <c r="B21" s="221"/>
      <c r="C21" s="221"/>
      <c r="D21" s="221"/>
      <c r="E21" s="221"/>
      <c r="F21" s="221"/>
      <c r="G21" s="221"/>
      <c r="H21" s="221"/>
      <c r="I21" s="221"/>
      <c r="J21" s="221"/>
      <c r="K21" s="221"/>
      <c r="L21" s="221"/>
    </row>
    <row r="23" spans="1:12" ht="27" customHeight="1" x14ac:dyDescent="0.25">
      <c r="A23" s="222" t="s">
        <v>67</v>
      </c>
      <c r="B23" s="222"/>
      <c r="C23" s="222"/>
      <c r="D23" s="222"/>
      <c r="E23" s="84" t="s">
        <v>68</v>
      </c>
      <c r="F23" s="83" t="s">
        <v>69</v>
      </c>
      <c r="G23" s="83" t="s">
        <v>70</v>
      </c>
      <c r="H23" s="222" t="s">
        <v>3</v>
      </c>
      <c r="I23" s="222"/>
      <c r="J23" s="222"/>
      <c r="K23" s="222"/>
      <c r="L23" s="222"/>
    </row>
    <row r="24" spans="1:12" ht="30.75" customHeight="1" x14ac:dyDescent="0.25">
      <c r="A24" s="223" t="s">
        <v>97</v>
      </c>
      <c r="B24" s="224"/>
      <c r="C24" s="224"/>
      <c r="D24" s="225"/>
      <c r="E24" s="85" t="s">
        <v>384</v>
      </c>
      <c r="F24" s="206" t="s">
        <v>188</v>
      </c>
      <c r="G24" s="1"/>
      <c r="H24" s="211"/>
      <c r="I24" s="211"/>
      <c r="J24" s="211"/>
      <c r="K24" s="211"/>
      <c r="L24" s="211"/>
    </row>
    <row r="25" spans="1:12" ht="35.25" customHeight="1" x14ac:dyDescent="0.25">
      <c r="A25" s="208" t="s">
        <v>98</v>
      </c>
      <c r="B25" s="209"/>
      <c r="C25" s="209"/>
      <c r="D25" s="210"/>
      <c r="E25" s="86">
        <v>18</v>
      </c>
      <c r="F25" s="206" t="s">
        <v>188</v>
      </c>
      <c r="G25" s="1"/>
      <c r="H25" s="211"/>
      <c r="I25" s="211"/>
      <c r="J25" s="211"/>
      <c r="K25" s="211"/>
      <c r="L25" s="211"/>
    </row>
    <row r="26" spans="1:12" ht="24.75" customHeight="1" x14ac:dyDescent="0.25">
      <c r="A26" s="208" t="s">
        <v>137</v>
      </c>
      <c r="B26" s="209"/>
      <c r="C26" s="209"/>
      <c r="D26" s="210"/>
      <c r="E26" s="86" t="s">
        <v>385</v>
      </c>
      <c r="F26" s="206" t="s">
        <v>188</v>
      </c>
      <c r="G26" s="1"/>
      <c r="H26" s="211"/>
      <c r="I26" s="211"/>
      <c r="J26" s="211"/>
      <c r="K26" s="211"/>
      <c r="L26" s="211"/>
    </row>
    <row r="27" spans="1:12" ht="27" customHeight="1" x14ac:dyDescent="0.25">
      <c r="A27" s="218" t="s">
        <v>71</v>
      </c>
      <c r="B27" s="219"/>
      <c r="C27" s="219"/>
      <c r="D27" s="220"/>
      <c r="E27" s="87"/>
      <c r="F27" s="206" t="s">
        <v>188</v>
      </c>
      <c r="G27" s="1"/>
      <c r="H27" s="211"/>
      <c r="I27" s="211"/>
      <c r="J27" s="211"/>
      <c r="K27" s="211"/>
      <c r="L27" s="211"/>
    </row>
    <row r="28" spans="1:12" ht="20.25" customHeight="1" x14ac:dyDescent="0.25">
      <c r="A28" s="218" t="s">
        <v>92</v>
      </c>
      <c r="B28" s="219"/>
      <c r="C28" s="219"/>
      <c r="D28" s="220"/>
      <c r="E28" s="87"/>
      <c r="F28" s="206"/>
      <c r="G28" s="1"/>
      <c r="H28" s="229" t="s">
        <v>386</v>
      </c>
      <c r="I28" s="213"/>
      <c r="J28" s="213"/>
      <c r="K28" s="213"/>
      <c r="L28" s="214"/>
    </row>
    <row r="29" spans="1:12" ht="28.5" customHeight="1" x14ac:dyDescent="0.25">
      <c r="A29" s="218" t="s">
        <v>138</v>
      </c>
      <c r="B29" s="219"/>
      <c r="C29" s="219"/>
      <c r="D29" s="220"/>
      <c r="E29" s="87">
        <v>11</v>
      </c>
      <c r="F29" s="1"/>
      <c r="G29" s="1"/>
      <c r="H29" s="211"/>
      <c r="I29" s="211"/>
      <c r="J29" s="211"/>
      <c r="K29" s="211"/>
      <c r="L29" s="211"/>
    </row>
    <row r="30" spans="1:12" ht="28.5" customHeight="1" x14ac:dyDescent="0.25">
      <c r="A30" s="218" t="s">
        <v>95</v>
      </c>
      <c r="B30" s="219"/>
      <c r="C30" s="219"/>
      <c r="D30" s="220"/>
      <c r="E30" s="87"/>
      <c r="F30" s="1"/>
      <c r="G30" s="1"/>
      <c r="H30" s="212" t="s">
        <v>386</v>
      </c>
      <c r="I30" s="213"/>
      <c r="J30" s="213"/>
      <c r="K30" s="213"/>
      <c r="L30" s="214"/>
    </row>
    <row r="31" spans="1:12" ht="15.75" customHeight="1" x14ac:dyDescent="0.25">
      <c r="A31" s="208" t="s">
        <v>72</v>
      </c>
      <c r="B31" s="209"/>
      <c r="C31" s="209"/>
      <c r="D31" s="210"/>
      <c r="E31" s="86">
        <v>12</v>
      </c>
      <c r="F31" s="206" t="s">
        <v>188</v>
      </c>
      <c r="G31" s="1"/>
      <c r="H31" s="211"/>
      <c r="I31" s="211"/>
      <c r="J31" s="211"/>
      <c r="K31" s="211"/>
      <c r="L31" s="211"/>
    </row>
    <row r="32" spans="1:12" ht="19.5" customHeight="1" x14ac:dyDescent="0.25">
      <c r="A32" s="208" t="s">
        <v>73</v>
      </c>
      <c r="B32" s="209"/>
      <c r="C32" s="209"/>
      <c r="D32" s="210"/>
      <c r="E32" s="86">
        <v>17</v>
      </c>
      <c r="F32" s="206" t="s">
        <v>188</v>
      </c>
      <c r="G32" s="1"/>
      <c r="H32" s="211"/>
      <c r="I32" s="211"/>
      <c r="J32" s="211"/>
      <c r="K32" s="211"/>
      <c r="L32" s="211"/>
    </row>
    <row r="33" spans="1:12" ht="27.75" customHeight="1" x14ac:dyDescent="0.25">
      <c r="A33" s="208" t="s">
        <v>74</v>
      </c>
      <c r="B33" s="209"/>
      <c r="C33" s="209"/>
      <c r="D33" s="210"/>
      <c r="E33" s="86">
        <v>16</v>
      </c>
      <c r="F33" s="206" t="s">
        <v>188</v>
      </c>
      <c r="G33" s="1"/>
      <c r="H33" s="211"/>
      <c r="I33" s="211"/>
      <c r="J33" s="211"/>
      <c r="K33" s="211"/>
      <c r="L33" s="211"/>
    </row>
    <row r="34" spans="1:12" ht="61.5" customHeight="1" x14ac:dyDescent="0.25">
      <c r="A34" s="208" t="s">
        <v>75</v>
      </c>
      <c r="B34" s="209"/>
      <c r="C34" s="209"/>
      <c r="D34" s="210"/>
      <c r="E34" s="86" t="s">
        <v>387</v>
      </c>
      <c r="F34" s="206" t="s">
        <v>188</v>
      </c>
      <c r="G34" s="1"/>
      <c r="H34" s="211"/>
      <c r="I34" s="211"/>
      <c r="J34" s="211"/>
      <c r="K34" s="211"/>
      <c r="L34" s="211"/>
    </row>
    <row r="35" spans="1:12" ht="17.25" customHeight="1" x14ac:dyDescent="0.25">
      <c r="A35" s="208" t="s">
        <v>76</v>
      </c>
      <c r="B35" s="209"/>
      <c r="C35" s="209"/>
      <c r="D35" s="210"/>
      <c r="E35" s="86">
        <v>13</v>
      </c>
      <c r="F35" s="206" t="s">
        <v>188</v>
      </c>
      <c r="G35" s="1"/>
      <c r="H35" s="211"/>
      <c r="I35" s="211"/>
      <c r="J35" s="211"/>
      <c r="K35" s="211"/>
      <c r="L35" s="211"/>
    </row>
    <row r="36" spans="1:12" ht="24" customHeight="1" x14ac:dyDescent="0.25">
      <c r="A36" s="215" t="s">
        <v>94</v>
      </c>
      <c r="B36" s="216"/>
      <c r="C36" s="216"/>
      <c r="D36" s="217"/>
      <c r="E36" s="86" t="s">
        <v>388</v>
      </c>
      <c r="F36" s="206" t="s">
        <v>188</v>
      </c>
      <c r="G36" s="1"/>
      <c r="H36" s="212"/>
      <c r="I36" s="213"/>
      <c r="J36" s="213"/>
      <c r="K36" s="213"/>
      <c r="L36" s="214"/>
    </row>
    <row r="37" spans="1:12" ht="24" customHeight="1" x14ac:dyDescent="0.25">
      <c r="A37" s="208" t="s">
        <v>99</v>
      </c>
      <c r="B37" s="209"/>
      <c r="C37" s="209"/>
      <c r="D37" s="210"/>
      <c r="E37" s="86" t="s">
        <v>389</v>
      </c>
      <c r="F37" s="206" t="s">
        <v>188</v>
      </c>
      <c r="G37" s="1"/>
      <c r="H37" s="212"/>
      <c r="I37" s="213"/>
      <c r="J37" s="213"/>
      <c r="K37" s="213"/>
      <c r="L37" s="214"/>
    </row>
    <row r="38" spans="1:12" ht="28.5" customHeight="1" x14ac:dyDescent="0.25">
      <c r="A38" s="208" t="s">
        <v>100</v>
      </c>
      <c r="B38" s="209"/>
      <c r="C38" s="209"/>
      <c r="D38" s="210"/>
      <c r="E38" s="88"/>
      <c r="F38" s="206"/>
      <c r="G38" s="1"/>
      <c r="H38" s="226" t="s">
        <v>386</v>
      </c>
      <c r="I38" s="211"/>
      <c r="J38" s="211"/>
      <c r="K38" s="211"/>
      <c r="L38" s="211"/>
    </row>
    <row r="41" spans="1:12" x14ac:dyDescent="0.25">
      <c r="A41" s="221" t="s">
        <v>96</v>
      </c>
      <c r="B41" s="221"/>
      <c r="C41" s="221"/>
      <c r="D41" s="221"/>
      <c r="E41" s="221"/>
      <c r="F41" s="221"/>
      <c r="G41" s="221"/>
      <c r="H41" s="221"/>
      <c r="I41" s="221"/>
      <c r="J41" s="221"/>
      <c r="K41" s="221"/>
      <c r="L41" s="221"/>
    </row>
    <row r="43" spans="1:12" ht="15" customHeight="1" x14ac:dyDescent="0.25">
      <c r="A43" s="222" t="s">
        <v>67</v>
      </c>
      <c r="B43" s="222"/>
      <c r="C43" s="222"/>
      <c r="D43" s="222"/>
      <c r="E43" s="84" t="s">
        <v>68</v>
      </c>
      <c r="F43" s="91" t="s">
        <v>69</v>
      </c>
      <c r="G43" s="91" t="s">
        <v>70</v>
      </c>
      <c r="H43" s="222" t="s">
        <v>3</v>
      </c>
      <c r="I43" s="222"/>
      <c r="J43" s="222"/>
      <c r="K43" s="222"/>
      <c r="L43" s="222"/>
    </row>
    <row r="44" spans="1:12" ht="30" customHeight="1" x14ac:dyDescent="0.25">
      <c r="A44" s="223" t="s">
        <v>97</v>
      </c>
      <c r="B44" s="224"/>
      <c r="C44" s="224"/>
      <c r="D44" s="225"/>
      <c r="E44" s="85"/>
      <c r="F44" s="1"/>
      <c r="G44" s="1"/>
      <c r="H44" s="211"/>
      <c r="I44" s="211"/>
      <c r="J44" s="211"/>
      <c r="K44" s="211"/>
      <c r="L44" s="211"/>
    </row>
    <row r="45" spans="1:12" ht="15" customHeight="1" x14ac:dyDescent="0.25">
      <c r="A45" s="208" t="s">
        <v>98</v>
      </c>
      <c r="B45" s="209"/>
      <c r="C45" s="209"/>
      <c r="D45" s="210"/>
      <c r="E45" s="86"/>
      <c r="F45" s="1"/>
      <c r="G45" s="1"/>
      <c r="H45" s="211"/>
      <c r="I45" s="211"/>
      <c r="J45" s="211"/>
      <c r="K45" s="211"/>
      <c r="L45" s="211"/>
    </row>
    <row r="46" spans="1:12" ht="15" customHeight="1" x14ac:dyDescent="0.25">
      <c r="A46" s="208" t="s">
        <v>137</v>
      </c>
      <c r="B46" s="209"/>
      <c r="C46" s="209"/>
      <c r="D46" s="210"/>
      <c r="E46" s="86"/>
      <c r="F46" s="1"/>
      <c r="G46" s="1"/>
      <c r="H46" s="211"/>
      <c r="I46" s="211"/>
      <c r="J46" s="211"/>
      <c r="K46" s="211"/>
      <c r="L46" s="211"/>
    </row>
    <row r="47" spans="1:12" ht="15" customHeight="1" x14ac:dyDescent="0.25">
      <c r="A47" s="218" t="s">
        <v>71</v>
      </c>
      <c r="B47" s="219"/>
      <c r="C47" s="219"/>
      <c r="D47" s="220"/>
      <c r="E47" s="87"/>
      <c r="F47" s="1"/>
      <c r="G47" s="1"/>
      <c r="H47" s="211"/>
      <c r="I47" s="211"/>
      <c r="J47" s="211"/>
      <c r="K47" s="211"/>
      <c r="L47" s="211"/>
    </row>
    <row r="48" spans="1:12" ht="15" customHeight="1" x14ac:dyDescent="0.25">
      <c r="A48" s="218" t="s">
        <v>92</v>
      </c>
      <c r="B48" s="219"/>
      <c r="C48" s="219"/>
      <c r="D48" s="220"/>
      <c r="E48" s="87"/>
      <c r="F48" s="1"/>
      <c r="G48" s="1"/>
      <c r="H48" s="212"/>
      <c r="I48" s="213"/>
      <c r="J48" s="213"/>
      <c r="K48" s="213"/>
      <c r="L48" s="214"/>
    </row>
    <row r="49" spans="1:12" ht="37.5" customHeight="1" x14ac:dyDescent="0.25">
      <c r="A49" s="218" t="s">
        <v>138</v>
      </c>
      <c r="B49" s="219"/>
      <c r="C49" s="219"/>
      <c r="D49" s="220"/>
      <c r="E49" s="87"/>
      <c r="F49" s="1"/>
      <c r="G49" s="1"/>
      <c r="H49" s="211"/>
      <c r="I49" s="211"/>
      <c r="J49" s="211"/>
      <c r="K49" s="211"/>
      <c r="L49" s="211"/>
    </row>
    <row r="50" spans="1:12" ht="15" customHeight="1" x14ac:dyDescent="0.25">
      <c r="A50" s="218" t="s">
        <v>95</v>
      </c>
      <c r="B50" s="219"/>
      <c r="C50" s="219"/>
      <c r="D50" s="220"/>
      <c r="E50" s="87"/>
      <c r="F50" s="1"/>
      <c r="G50" s="1"/>
      <c r="H50" s="212"/>
      <c r="I50" s="213"/>
      <c r="J50" s="213"/>
      <c r="K50" s="213"/>
      <c r="L50" s="214"/>
    </row>
    <row r="51" spans="1:12" ht="15" customHeight="1" x14ac:dyDescent="0.25">
      <c r="A51" s="208" t="s">
        <v>72</v>
      </c>
      <c r="B51" s="209"/>
      <c r="C51" s="209"/>
      <c r="D51" s="210"/>
      <c r="E51" s="86"/>
      <c r="F51" s="1"/>
      <c r="G51" s="1"/>
      <c r="H51" s="211"/>
      <c r="I51" s="211"/>
      <c r="J51" s="211"/>
      <c r="K51" s="211"/>
      <c r="L51" s="211"/>
    </row>
    <row r="52" spans="1:12" ht="15" customHeight="1" x14ac:dyDescent="0.25">
      <c r="A52" s="208" t="s">
        <v>73</v>
      </c>
      <c r="B52" s="209"/>
      <c r="C52" s="209"/>
      <c r="D52" s="210"/>
      <c r="E52" s="86"/>
      <c r="F52" s="1"/>
      <c r="G52" s="1"/>
      <c r="H52" s="211"/>
      <c r="I52" s="211"/>
      <c r="J52" s="211"/>
      <c r="K52" s="211"/>
      <c r="L52" s="211"/>
    </row>
    <row r="53" spans="1:12" ht="15" customHeight="1" x14ac:dyDescent="0.25">
      <c r="A53" s="208" t="s">
        <v>74</v>
      </c>
      <c r="B53" s="209"/>
      <c r="C53" s="209"/>
      <c r="D53" s="210"/>
      <c r="E53" s="86"/>
      <c r="F53" s="1"/>
      <c r="G53" s="1"/>
      <c r="H53" s="211"/>
      <c r="I53" s="211"/>
      <c r="J53" s="211"/>
      <c r="K53" s="211"/>
      <c r="L53" s="211"/>
    </row>
    <row r="54" spans="1:12" ht="15" customHeight="1" x14ac:dyDescent="0.25">
      <c r="A54" s="208" t="s">
        <v>75</v>
      </c>
      <c r="B54" s="209"/>
      <c r="C54" s="209"/>
      <c r="D54" s="210"/>
      <c r="E54" s="86"/>
      <c r="F54" s="1"/>
      <c r="G54" s="1"/>
      <c r="H54" s="211"/>
      <c r="I54" s="211"/>
      <c r="J54" s="211"/>
      <c r="K54" s="211"/>
      <c r="L54" s="211"/>
    </row>
    <row r="55" spans="1:12" ht="15" customHeight="1" x14ac:dyDescent="0.25">
      <c r="A55" s="208" t="s">
        <v>76</v>
      </c>
      <c r="B55" s="209"/>
      <c r="C55" s="209"/>
      <c r="D55" s="210"/>
      <c r="E55" s="86"/>
      <c r="F55" s="1"/>
      <c r="G55" s="1"/>
      <c r="H55" s="211"/>
      <c r="I55" s="211"/>
      <c r="J55" s="211"/>
      <c r="K55" s="211"/>
      <c r="L55" s="211"/>
    </row>
    <row r="56" spans="1:12" ht="15" customHeight="1" x14ac:dyDescent="0.25">
      <c r="A56" s="215" t="s">
        <v>94</v>
      </c>
      <c r="B56" s="216"/>
      <c r="C56" s="216"/>
      <c r="D56" s="217"/>
      <c r="E56" s="86"/>
      <c r="F56" s="1"/>
      <c r="G56" s="1"/>
      <c r="H56" s="212"/>
      <c r="I56" s="213"/>
      <c r="J56" s="213"/>
      <c r="K56" s="213"/>
      <c r="L56" s="214"/>
    </row>
    <row r="57" spans="1:12" ht="15" customHeight="1" x14ac:dyDescent="0.25">
      <c r="A57" s="208" t="s">
        <v>99</v>
      </c>
      <c r="B57" s="209"/>
      <c r="C57" s="209"/>
      <c r="D57" s="210"/>
      <c r="E57" s="86"/>
      <c r="F57" s="1"/>
      <c r="G57" s="1"/>
      <c r="H57" s="212"/>
      <c r="I57" s="213"/>
      <c r="J57" s="213"/>
      <c r="K57" s="213"/>
      <c r="L57" s="214"/>
    </row>
    <row r="58" spans="1:12" ht="15" customHeight="1" x14ac:dyDescent="0.25">
      <c r="A58" s="208" t="s">
        <v>100</v>
      </c>
      <c r="B58" s="209"/>
      <c r="C58" s="209"/>
      <c r="D58" s="210"/>
      <c r="E58" s="88"/>
      <c r="F58" s="1"/>
      <c r="G58" s="1"/>
      <c r="H58" s="211"/>
      <c r="I58" s="211"/>
      <c r="J58" s="211"/>
      <c r="K58" s="211"/>
      <c r="L58" s="211"/>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opLeftCell="A11" zoomScale="70" zoomScaleNormal="70" workbookViewId="0">
      <selection activeCell="D54" sqref="D5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6" t="s">
        <v>63</v>
      </c>
      <c r="C2" s="237"/>
      <c r="D2" s="237"/>
      <c r="E2" s="237"/>
      <c r="F2" s="237"/>
      <c r="G2" s="237"/>
      <c r="H2" s="237"/>
      <c r="I2" s="237"/>
      <c r="J2" s="237"/>
      <c r="K2" s="237"/>
      <c r="L2" s="237"/>
      <c r="M2" s="237"/>
      <c r="N2" s="237"/>
      <c r="O2" s="237"/>
      <c r="P2" s="237"/>
    </row>
    <row r="4" spans="2:16" ht="26.25" x14ac:dyDescent="0.25">
      <c r="B4" s="236" t="s">
        <v>48</v>
      </c>
      <c r="C4" s="237"/>
      <c r="D4" s="237"/>
      <c r="E4" s="237"/>
      <c r="F4" s="237"/>
      <c r="G4" s="237"/>
      <c r="H4" s="237"/>
      <c r="I4" s="237"/>
      <c r="J4" s="237"/>
      <c r="K4" s="237"/>
      <c r="L4" s="237"/>
      <c r="M4" s="237"/>
      <c r="N4" s="237"/>
      <c r="O4" s="237"/>
      <c r="P4" s="237"/>
    </row>
    <row r="5" spans="2:16" ht="15.75" thickBot="1" x14ac:dyDescent="0.3"/>
    <row r="6" spans="2:16" ht="21.75" thickBot="1" x14ac:dyDescent="0.3">
      <c r="B6" s="11" t="s">
        <v>4</v>
      </c>
      <c r="C6" s="234" t="s">
        <v>168</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40"/>
      <c r="D10" s="240"/>
      <c r="E10" s="24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42" t="s">
        <v>101</v>
      </c>
      <c r="C14" s="242"/>
      <c r="D14" s="172" t="s">
        <v>12</v>
      </c>
      <c r="E14" s="172" t="s">
        <v>13</v>
      </c>
      <c r="F14" s="172" t="s">
        <v>29</v>
      </c>
      <c r="G14" s="94"/>
      <c r="I14" s="38"/>
      <c r="J14" s="38"/>
      <c r="K14" s="38"/>
      <c r="L14" s="38"/>
      <c r="M14" s="38"/>
      <c r="N14" s="111"/>
    </row>
    <row r="15" spans="2:16" x14ac:dyDescent="0.25">
      <c r="B15" s="242"/>
      <c r="C15" s="242"/>
      <c r="D15" s="172">
        <v>1</v>
      </c>
      <c r="E15" s="36">
        <v>1898582560</v>
      </c>
      <c r="F15" s="36">
        <f>576+80</f>
        <v>656</v>
      </c>
      <c r="G15" s="95"/>
      <c r="I15" s="39"/>
      <c r="J15" s="39"/>
      <c r="K15" s="39"/>
      <c r="L15" s="39"/>
      <c r="M15" s="39"/>
      <c r="N15" s="111"/>
    </row>
    <row r="16" spans="2:16" x14ac:dyDescent="0.25">
      <c r="B16" s="242"/>
      <c r="C16" s="242"/>
      <c r="D16" s="172"/>
      <c r="E16" s="36"/>
      <c r="F16" s="36"/>
      <c r="G16" s="95"/>
      <c r="I16" s="39"/>
      <c r="J16" s="39"/>
      <c r="K16" s="39"/>
      <c r="L16" s="39"/>
      <c r="M16" s="39"/>
      <c r="N16" s="111"/>
    </row>
    <row r="17" spans="1:14" x14ac:dyDescent="0.25">
      <c r="B17" s="242"/>
      <c r="C17" s="242"/>
      <c r="D17" s="172"/>
      <c r="E17" s="36"/>
      <c r="F17" s="36"/>
      <c r="G17" s="95"/>
      <c r="I17" s="39"/>
      <c r="J17" s="39"/>
      <c r="K17" s="39"/>
      <c r="L17" s="39"/>
      <c r="M17" s="39"/>
      <c r="N17" s="111"/>
    </row>
    <row r="18" spans="1:14" x14ac:dyDescent="0.25">
      <c r="B18" s="242"/>
      <c r="C18" s="242"/>
      <c r="D18" s="172"/>
      <c r="E18" s="37"/>
      <c r="F18" s="36"/>
      <c r="G18" s="95"/>
      <c r="H18" s="22"/>
      <c r="I18" s="39"/>
      <c r="J18" s="39"/>
      <c r="K18" s="39"/>
      <c r="L18" s="39"/>
      <c r="M18" s="39"/>
      <c r="N18" s="20"/>
    </row>
    <row r="19" spans="1:14" x14ac:dyDescent="0.25">
      <c r="B19" s="242"/>
      <c r="C19" s="242"/>
      <c r="D19" s="172"/>
      <c r="E19" s="37"/>
      <c r="F19" s="36"/>
      <c r="G19" s="95"/>
      <c r="H19" s="22"/>
      <c r="I19" s="41"/>
      <c r="J19" s="41"/>
      <c r="K19" s="41"/>
      <c r="L19" s="41"/>
      <c r="M19" s="41"/>
      <c r="N19" s="20"/>
    </row>
    <row r="20" spans="1:14" x14ac:dyDescent="0.25">
      <c r="B20" s="242"/>
      <c r="C20" s="242"/>
      <c r="D20" s="172"/>
      <c r="E20" s="37"/>
      <c r="F20" s="36"/>
      <c r="G20" s="95"/>
      <c r="H20" s="22"/>
      <c r="I20" s="110"/>
      <c r="J20" s="110"/>
      <c r="K20" s="110"/>
      <c r="L20" s="110"/>
      <c r="M20" s="110"/>
      <c r="N20" s="20"/>
    </row>
    <row r="21" spans="1:14" x14ac:dyDescent="0.25">
      <c r="B21" s="242"/>
      <c r="C21" s="242"/>
      <c r="D21" s="172"/>
      <c r="E21" s="37"/>
      <c r="F21" s="36"/>
      <c r="G21" s="95"/>
      <c r="H21" s="22"/>
      <c r="I21" s="110"/>
      <c r="J21" s="110"/>
      <c r="K21" s="110"/>
      <c r="L21" s="110"/>
      <c r="M21" s="110"/>
      <c r="N21" s="20"/>
    </row>
    <row r="22" spans="1:14" ht="15.75" thickBot="1" x14ac:dyDescent="0.3">
      <c r="B22" s="243" t="s">
        <v>14</v>
      </c>
      <c r="C22" s="244"/>
      <c r="D22" s="172"/>
      <c r="E22" s="64"/>
      <c r="F22" s="36"/>
      <c r="G22" s="95"/>
      <c r="H22" s="22"/>
      <c r="I22" s="110"/>
      <c r="J22" s="110"/>
      <c r="K22" s="110"/>
      <c r="L22" s="110"/>
      <c r="M22" s="110"/>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524.80000000000007</v>
      </c>
      <c r="D24" s="42"/>
      <c r="E24" s="45">
        <f>E15</f>
        <v>1898582560</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139</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140</v>
      </c>
      <c r="D29" s="128" t="s">
        <v>141</v>
      </c>
      <c r="E29" s="107"/>
      <c r="F29" s="107"/>
      <c r="G29" s="107"/>
      <c r="H29" s="107"/>
      <c r="I29" s="110"/>
      <c r="J29" s="110"/>
      <c r="K29" s="110"/>
      <c r="L29" s="110"/>
      <c r="M29" s="110"/>
      <c r="N29" s="111"/>
    </row>
    <row r="30" spans="1:14" x14ac:dyDescent="0.25">
      <c r="A30" s="102"/>
      <c r="B30" s="124" t="s">
        <v>142</v>
      </c>
      <c r="C30" s="175" t="s">
        <v>188</v>
      </c>
      <c r="D30" s="175"/>
      <c r="E30" s="107"/>
      <c r="F30" s="107"/>
      <c r="G30" s="107"/>
      <c r="H30" s="107"/>
      <c r="I30" s="110"/>
      <c r="J30" s="110"/>
      <c r="K30" s="110"/>
      <c r="L30" s="110"/>
      <c r="M30" s="110"/>
      <c r="N30" s="111"/>
    </row>
    <row r="31" spans="1:14" x14ac:dyDescent="0.25">
      <c r="A31" s="102"/>
      <c r="B31" s="124" t="s">
        <v>143</v>
      </c>
      <c r="C31" s="175"/>
      <c r="D31" s="175" t="s">
        <v>188</v>
      </c>
      <c r="E31" s="107"/>
      <c r="F31" s="107"/>
      <c r="G31" s="107"/>
      <c r="H31" s="107"/>
      <c r="I31" s="110"/>
      <c r="J31" s="110"/>
      <c r="K31" s="110"/>
      <c r="L31" s="110"/>
      <c r="M31" s="110"/>
      <c r="N31" s="111"/>
    </row>
    <row r="32" spans="1:14" x14ac:dyDescent="0.25">
      <c r="A32" s="102"/>
      <c r="B32" s="124" t="s">
        <v>144</v>
      </c>
      <c r="C32" s="124"/>
      <c r="D32" s="180" t="s">
        <v>188</v>
      </c>
      <c r="E32" s="107"/>
      <c r="F32" s="107"/>
      <c r="G32" s="107"/>
      <c r="H32" s="107"/>
      <c r="I32" s="110"/>
      <c r="J32" s="110"/>
      <c r="K32" s="110"/>
      <c r="L32" s="110"/>
      <c r="M32" s="110"/>
      <c r="N32" s="111"/>
    </row>
    <row r="33" spans="1:17" x14ac:dyDescent="0.25">
      <c r="A33" s="102"/>
      <c r="B33" s="124" t="s">
        <v>145</v>
      </c>
      <c r="C33" s="194" t="s">
        <v>188</v>
      </c>
      <c r="D33" s="124"/>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146</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147</v>
      </c>
      <c r="C40" s="109">
        <v>40</v>
      </c>
      <c r="D40" s="174">
        <v>0</v>
      </c>
      <c r="E40" s="245">
        <f>+D40+D41</f>
        <v>0</v>
      </c>
      <c r="F40" s="107"/>
      <c r="G40" s="107"/>
      <c r="H40" s="107"/>
      <c r="I40" s="110"/>
      <c r="J40" s="110"/>
      <c r="K40" s="110"/>
      <c r="L40" s="110"/>
      <c r="M40" s="110"/>
      <c r="N40" s="111"/>
    </row>
    <row r="41" spans="1:17" ht="42.75" x14ac:dyDescent="0.25">
      <c r="A41" s="102"/>
      <c r="B41" s="108" t="s">
        <v>148</v>
      </c>
      <c r="C41" s="109">
        <v>60</v>
      </c>
      <c r="D41" s="174">
        <f>+F157</f>
        <v>0</v>
      </c>
      <c r="E41" s="246"/>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47" t="s">
        <v>35</v>
      </c>
      <c r="N45" s="247"/>
    </row>
    <row r="46" spans="1:17" x14ac:dyDescent="0.25">
      <c r="B46" s="125" t="s">
        <v>30</v>
      </c>
      <c r="M46" s="65"/>
      <c r="N46" s="65"/>
    </row>
    <row r="47" spans="1:17" ht="15.75" thickBot="1" x14ac:dyDescent="0.3">
      <c r="M47" s="65"/>
      <c r="N47" s="65"/>
    </row>
    <row r="48" spans="1:17" s="110" customFormat="1" ht="109.5" customHeight="1" x14ac:dyDescent="0.25">
      <c r="B48" s="121" t="s">
        <v>149</v>
      </c>
      <c r="C48" s="121" t="s">
        <v>150</v>
      </c>
      <c r="D48" s="121" t="s">
        <v>151</v>
      </c>
      <c r="E48" s="121" t="s">
        <v>45</v>
      </c>
      <c r="F48" s="121" t="s">
        <v>22</v>
      </c>
      <c r="G48" s="121" t="s">
        <v>103</v>
      </c>
      <c r="H48" s="121" t="s">
        <v>17</v>
      </c>
      <c r="I48" s="121" t="s">
        <v>10</v>
      </c>
      <c r="J48" s="121" t="s">
        <v>31</v>
      </c>
      <c r="K48" s="121" t="s">
        <v>61</v>
      </c>
      <c r="L48" s="121" t="s">
        <v>20</v>
      </c>
      <c r="M48" s="106" t="s">
        <v>26</v>
      </c>
      <c r="N48" s="121" t="s">
        <v>152</v>
      </c>
      <c r="O48" s="121" t="s">
        <v>36</v>
      </c>
      <c r="P48" s="122" t="s">
        <v>11</v>
      </c>
      <c r="Q48" s="122" t="s">
        <v>19</v>
      </c>
    </row>
    <row r="49" spans="1:26" s="116" customFormat="1" ht="60" x14ac:dyDescent="0.25">
      <c r="A49" s="47">
        <v>1</v>
      </c>
      <c r="B49" s="117" t="s">
        <v>168</v>
      </c>
      <c r="C49" s="118" t="s">
        <v>168</v>
      </c>
      <c r="D49" s="117" t="s">
        <v>166</v>
      </c>
      <c r="E49" s="112" t="s">
        <v>167</v>
      </c>
      <c r="F49" s="113" t="s">
        <v>140</v>
      </c>
      <c r="G49" s="152"/>
      <c r="H49" s="114">
        <v>40571</v>
      </c>
      <c r="I49" s="114">
        <v>40908</v>
      </c>
      <c r="J49" s="183"/>
      <c r="K49" s="183" t="s">
        <v>178</v>
      </c>
      <c r="L49" s="183" t="s">
        <v>171</v>
      </c>
      <c r="M49" s="184">
        <v>60</v>
      </c>
      <c r="N49" s="184">
        <v>60</v>
      </c>
      <c r="O49" s="27">
        <v>39116285</v>
      </c>
      <c r="P49" s="27">
        <v>51</v>
      </c>
      <c r="Q49" s="153"/>
      <c r="R49" s="115"/>
      <c r="S49" s="115"/>
      <c r="T49" s="115"/>
      <c r="U49" s="115"/>
      <c r="V49" s="115"/>
      <c r="W49" s="115"/>
      <c r="X49" s="115"/>
      <c r="Y49" s="115"/>
      <c r="Z49" s="115"/>
    </row>
    <row r="50" spans="1:26" s="116" customFormat="1" ht="60" x14ac:dyDescent="0.25">
      <c r="A50" s="47">
        <f>+A49+1</f>
        <v>2</v>
      </c>
      <c r="B50" s="117" t="s">
        <v>168</v>
      </c>
      <c r="C50" s="118" t="s">
        <v>168</v>
      </c>
      <c r="D50" s="117" t="s">
        <v>166</v>
      </c>
      <c r="E50" s="112" t="s">
        <v>169</v>
      </c>
      <c r="F50" s="113" t="s">
        <v>140</v>
      </c>
      <c r="G50" s="152"/>
      <c r="H50" s="120">
        <v>41102</v>
      </c>
      <c r="I50" s="114">
        <v>41274</v>
      </c>
      <c r="J50" s="114"/>
      <c r="K50" s="114" t="s">
        <v>171</v>
      </c>
      <c r="L50" s="114" t="s">
        <v>170</v>
      </c>
      <c r="M50" s="105">
        <v>108</v>
      </c>
      <c r="N50" s="105">
        <v>108</v>
      </c>
      <c r="O50" s="27">
        <v>145566720</v>
      </c>
      <c r="P50" s="27">
        <v>52</v>
      </c>
      <c r="Q50" s="153"/>
      <c r="R50" s="115"/>
      <c r="S50" s="115"/>
      <c r="T50" s="115"/>
      <c r="U50" s="115"/>
      <c r="V50" s="115"/>
      <c r="W50" s="115"/>
      <c r="X50" s="115"/>
      <c r="Y50" s="115"/>
      <c r="Z50" s="115"/>
    </row>
    <row r="51" spans="1:26" s="116" customFormat="1" ht="60" x14ac:dyDescent="0.25">
      <c r="A51" s="47">
        <f t="shared" ref="A51:A56" si="0">+A50+1</f>
        <v>3</v>
      </c>
      <c r="B51" s="117" t="s">
        <v>168</v>
      </c>
      <c r="C51" s="118" t="s">
        <v>168</v>
      </c>
      <c r="D51" s="117" t="s">
        <v>166</v>
      </c>
      <c r="E51" s="112" t="s">
        <v>172</v>
      </c>
      <c r="F51" s="113" t="s">
        <v>140</v>
      </c>
      <c r="G51" s="113"/>
      <c r="H51" s="120">
        <v>41208</v>
      </c>
      <c r="I51" s="114">
        <v>41274</v>
      </c>
      <c r="J51" s="114"/>
      <c r="K51" s="114" t="s">
        <v>171</v>
      </c>
      <c r="L51" s="114" t="s">
        <v>173</v>
      </c>
      <c r="M51" s="105">
        <v>108</v>
      </c>
      <c r="N51" s="105">
        <v>108</v>
      </c>
      <c r="O51" s="27">
        <v>145566720</v>
      </c>
      <c r="P51" s="27">
        <v>53</v>
      </c>
      <c r="Q51" s="153"/>
      <c r="R51" s="115"/>
      <c r="S51" s="115"/>
      <c r="T51" s="115"/>
      <c r="U51" s="115"/>
      <c r="V51" s="115"/>
      <c r="W51" s="115"/>
      <c r="X51" s="115"/>
      <c r="Y51" s="115"/>
      <c r="Z51" s="115"/>
    </row>
    <row r="52" spans="1:26" s="116" customFormat="1" ht="15" customHeight="1" x14ac:dyDescent="0.25">
      <c r="A52" s="47">
        <f t="shared" si="0"/>
        <v>4</v>
      </c>
      <c r="B52" s="117" t="s">
        <v>168</v>
      </c>
      <c r="C52" s="118" t="s">
        <v>168</v>
      </c>
      <c r="D52" s="117" t="s">
        <v>166</v>
      </c>
      <c r="E52" s="112" t="s">
        <v>174</v>
      </c>
      <c r="F52" s="113" t="s">
        <v>140</v>
      </c>
      <c r="G52" s="113"/>
      <c r="H52" s="120">
        <v>41099</v>
      </c>
      <c r="I52" s="114">
        <v>41274</v>
      </c>
      <c r="J52" s="114"/>
      <c r="K52" s="114" t="s">
        <v>175</v>
      </c>
      <c r="L52" s="114" t="s">
        <v>171</v>
      </c>
      <c r="M52" s="105">
        <v>132</v>
      </c>
      <c r="N52" s="105">
        <v>132</v>
      </c>
      <c r="O52" s="27">
        <v>181232640</v>
      </c>
      <c r="P52" s="27">
        <v>54</v>
      </c>
      <c r="Q52" s="153"/>
      <c r="R52" s="115"/>
      <c r="S52" s="115"/>
      <c r="T52" s="115"/>
      <c r="U52" s="115"/>
      <c r="V52" s="115"/>
      <c r="W52" s="115"/>
      <c r="X52" s="115"/>
      <c r="Y52" s="115"/>
      <c r="Z52" s="115"/>
    </row>
    <row r="53" spans="1:26" s="116" customFormat="1" ht="60" x14ac:dyDescent="0.25">
      <c r="A53" s="47">
        <f t="shared" si="0"/>
        <v>5</v>
      </c>
      <c r="B53" s="117" t="s">
        <v>168</v>
      </c>
      <c r="C53" s="118" t="s">
        <v>168</v>
      </c>
      <c r="D53" s="117" t="s">
        <v>166</v>
      </c>
      <c r="E53" s="112" t="s">
        <v>176</v>
      </c>
      <c r="F53" s="113" t="s">
        <v>140</v>
      </c>
      <c r="G53" s="113"/>
      <c r="H53" s="120">
        <v>41518</v>
      </c>
      <c r="I53" s="114">
        <v>41912</v>
      </c>
      <c r="J53" s="114"/>
      <c r="K53" s="114" t="s">
        <v>177</v>
      </c>
      <c r="L53" s="114" t="s">
        <v>171</v>
      </c>
      <c r="M53" s="105">
        <v>120</v>
      </c>
      <c r="N53" s="105">
        <v>120</v>
      </c>
      <c r="O53" s="27">
        <v>366237791</v>
      </c>
      <c r="P53" s="27">
        <v>55</v>
      </c>
      <c r="Q53" s="153"/>
      <c r="R53" s="115"/>
      <c r="S53" s="115"/>
      <c r="T53" s="115"/>
      <c r="U53" s="115"/>
      <c r="V53" s="115"/>
      <c r="W53" s="115"/>
      <c r="X53" s="115"/>
      <c r="Y53" s="115"/>
      <c r="Z53" s="115"/>
    </row>
    <row r="54" spans="1:26" s="116" customFormat="1" x14ac:dyDescent="0.25">
      <c r="A54" s="47">
        <f t="shared" si="0"/>
        <v>6</v>
      </c>
      <c r="B54" s="117"/>
      <c r="C54" s="118"/>
      <c r="D54" s="117"/>
      <c r="E54" s="112"/>
      <c r="F54" s="113"/>
      <c r="G54" s="113"/>
      <c r="H54" s="113"/>
      <c r="I54" s="114"/>
      <c r="J54" s="114"/>
      <c r="K54" s="114"/>
      <c r="L54" s="114"/>
      <c r="M54" s="105"/>
      <c r="N54" s="105"/>
      <c r="O54" s="27"/>
      <c r="P54" s="27"/>
      <c r="Q54" s="153"/>
      <c r="R54" s="115"/>
      <c r="S54" s="115"/>
      <c r="T54" s="115"/>
      <c r="U54" s="115"/>
      <c r="V54" s="115"/>
      <c r="W54" s="115"/>
      <c r="X54" s="115"/>
      <c r="Y54" s="115"/>
      <c r="Z54" s="115"/>
    </row>
    <row r="55" spans="1:26" s="116" customFormat="1" x14ac:dyDescent="0.25">
      <c r="A55" s="47">
        <f t="shared" si="0"/>
        <v>7</v>
      </c>
      <c r="B55" s="117"/>
      <c r="C55" s="118"/>
      <c r="D55" s="117"/>
      <c r="E55" s="112"/>
      <c r="F55" s="113"/>
      <c r="G55" s="113"/>
      <c r="H55" s="113"/>
      <c r="I55" s="114"/>
      <c r="J55" s="114"/>
      <c r="K55" s="114"/>
      <c r="L55" s="114"/>
      <c r="M55" s="105"/>
      <c r="N55" s="105"/>
      <c r="O55" s="27"/>
      <c r="P55" s="27"/>
      <c r="Q55" s="153"/>
      <c r="R55" s="115"/>
      <c r="S55" s="115"/>
      <c r="T55" s="115"/>
      <c r="U55" s="115"/>
      <c r="V55" s="115"/>
      <c r="W55" s="115"/>
      <c r="X55" s="115"/>
      <c r="Y55" s="115"/>
      <c r="Z55" s="115"/>
    </row>
    <row r="56" spans="1:26" s="116" customFormat="1" x14ac:dyDescent="0.25">
      <c r="A56" s="47">
        <f t="shared" si="0"/>
        <v>8</v>
      </c>
      <c r="B56" s="117"/>
      <c r="C56" s="118"/>
      <c r="D56" s="117"/>
      <c r="E56" s="112"/>
      <c r="F56" s="113"/>
      <c r="G56" s="113"/>
      <c r="H56" s="113"/>
      <c r="I56" s="114"/>
      <c r="J56" s="114"/>
      <c r="K56" s="114"/>
      <c r="L56" s="114"/>
      <c r="M56" s="105"/>
      <c r="N56" s="105"/>
      <c r="O56" s="27"/>
      <c r="P56" s="27"/>
      <c r="Q56" s="153"/>
      <c r="R56" s="115"/>
      <c r="S56" s="115"/>
      <c r="T56" s="115"/>
      <c r="U56" s="115"/>
      <c r="V56" s="115"/>
      <c r="W56" s="115"/>
      <c r="X56" s="115"/>
      <c r="Y56" s="115"/>
      <c r="Z56" s="115"/>
    </row>
    <row r="57" spans="1:26" s="116" customFormat="1" ht="34.5" customHeight="1" x14ac:dyDescent="0.25">
      <c r="A57" s="47"/>
      <c r="B57" s="50" t="s">
        <v>16</v>
      </c>
      <c r="C57" s="118"/>
      <c r="D57" s="117"/>
      <c r="E57" s="112"/>
      <c r="F57" s="113"/>
      <c r="G57" s="113"/>
      <c r="H57" s="113"/>
      <c r="I57" s="114"/>
      <c r="J57" s="114"/>
      <c r="K57" s="119" t="s">
        <v>201</v>
      </c>
      <c r="L57" s="119">
        <f t="shared" ref="L57" si="1">SUM(L49:L56)</f>
        <v>0</v>
      </c>
      <c r="M57" s="151">
        <v>348</v>
      </c>
      <c r="N57" s="119" t="s">
        <v>202</v>
      </c>
      <c r="O57" s="27"/>
      <c r="P57" s="27"/>
      <c r="Q57" s="154"/>
    </row>
    <row r="58" spans="1:26" s="30" customFormat="1" x14ac:dyDescent="0.25">
      <c r="E58" s="31"/>
    </row>
    <row r="59" spans="1:26" s="30" customFormat="1" x14ac:dyDescent="0.25">
      <c r="B59" s="248" t="s">
        <v>28</v>
      </c>
      <c r="C59" s="248" t="s">
        <v>27</v>
      </c>
      <c r="D59" s="250" t="s">
        <v>34</v>
      </c>
      <c r="E59" s="250"/>
    </row>
    <row r="60" spans="1:26" s="30" customFormat="1" x14ac:dyDescent="0.25">
      <c r="B60" s="249"/>
      <c r="C60" s="249"/>
      <c r="D60" s="173" t="s">
        <v>23</v>
      </c>
      <c r="E60" s="62" t="s">
        <v>24</v>
      </c>
    </row>
    <row r="61" spans="1:26" s="30" customFormat="1" ht="30.6" customHeight="1" x14ac:dyDescent="0.25">
      <c r="B61" s="59" t="s">
        <v>21</v>
      </c>
      <c r="C61" s="60" t="str">
        <f>+K57</f>
        <v>29 meses y 25 días</v>
      </c>
      <c r="D61" s="58" t="s">
        <v>188</v>
      </c>
      <c r="E61" s="58"/>
      <c r="F61" s="32"/>
      <c r="G61" s="32"/>
      <c r="H61" s="32"/>
      <c r="I61" s="32"/>
      <c r="J61" s="32"/>
      <c r="K61" s="32"/>
      <c r="L61" s="32"/>
      <c r="M61" s="32"/>
    </row>
    <row r="62" spans="1:26" s="30" customFormat="1" ht="30" customHeight="1" x14ac:dyDescent="0.25">
      <c r="B62" s="59" t="s">
        <v>25</v>
      </c>
      <c r="C62" s="60">
        <f>+M57</f>
        <v>348</v>
      </c>
      <c r="D62" s="58"/>
      <c r="E62" s="58" t="s">
        <v>188</v>
      </c>
    </row>
    <row r="63" spans="1:26" s="30" customFormat="1" x14ac:dyDescent="0.25">
      <c r="B63" s="33"/>
      <c r="C63" s="251"/>
      <c r="D63" s="251"/>
      <c r="E63" s="251"/>
      <c r="F63" s="251"/>
      <c r="G63" s="251"/>
      <c r="H63" s="251"/>
      <c r="I63" s="251"/>
      <c r="J63" s="251"/>
      <c r="K63" s="251"/>
      <c r="L63" s="251"/>
      <c r="M63" s="251"/>
      <c r="N63" s="251"/>
    </row>
    <row r="64" spans="1:26" ht="28.15" customHeight="1" thickBot="1" x14ac:dyDescent="0.3"/>
    <row r="65" spans="2:17" ht="27" thickBot="1" x14ac:dyDescent="0.3">
      <c r="B65" s="252" t="s">
        <v>104</v>
      </c>
      <c r="C65" s="252"/>
      <c r="D65" s="252"/>
      <c r="E65" s="252"/>
      <c r="F65" s="252"/>
      <c r="G65" s="252"/>
      <c r="H65" s="252"/>
      <c r="I65" s="252"/>
      <c r="J65" s="252"/>
      <c r="K65" s="252"/>
      <c r="L65" s="252"/>
      <c r="M65" s="252"/>
      <c r="N65" s="252"/>
    </row>
    <row r="68" spans="2:17" ht="109.5" customHeight="1" x14ac:dyDescent="0.25">
      <c r="B68" s="123"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53" t="s">
        <v>3</v>
      </c>
      <c r="P68" s="254"/>
      <c r="Q68" s="68" t="s">
        <v>18</v>
      </c>
    </row>
    <row r="69" spans="2:17" x14ac:dyDescent="0.25">
      <c r="B69" s="3"/>
      <c r="C69" s="3"/>
      <c r="D69" s="5"/>
      <c r="E69" s="5"/>
      <c r="F69" s="4"/>
      <c r="G69" s="4"/>
      <c r="H69" s="4"/>
      <c r="I69" s="99"/>
      <c r="J69" s="99"/>
      <c r="K69" s="124"/>
      <c r="L69" s="124"/>
      <c r="M69" s="124"/>
      <c r="N69" s="124"/>
      <c r="O69" s="238"/>
      <c r="P69" s="239"/>
      <c r="Q69" s="124"/>
    </row>
    <row r="70" spans="2:17" x14ac:dyDescent="0.25">
      <c r="B70" s="3"/>
      <c r="C70" s="3"/>
      <c r="D70" s="5"/>
      <c r="E70" s="5"/>
      <c r="F70" s="4"/>
      <c r="G70" s="4"/>
      <c r="H70" s="4"/>
      <c r="I70" s="99"/>
      <c r="J70" s="99"/>
      <c r="K70" s="124"/>
      <c r="L70" s="124"/>
      <c r="M70" s="124"/>
      <c r="N70" s="124"/>
      <c r="O70" s="238"/>
      <c r="P70" s="239"/>
      <c r="Q70" s="124"/>
    </row>
    <row r="71" spans="2:17" x14ac:dyDescent="0.25">
      <c r="B71" s="3"/>
      <c r="C71" s="3"/>
      <c r="D71" s="5"/>
      <c r="E71" s="5"/>
      <c r="F71" s="4"/>
      <c r="G71" s="4"/>
      <c r="H71" s="4"/>
      <c r="I71" s="99"/>
      <c r="J71" s="99"/>
      <c r="K71" s="124"/>
      <c r="L71" s="124"/>
      <c r="M71" s="124"/>
      <c r="N71" s="124"/>
      <c r="O71" s="181"/>
      <c r="P71" s="182"/>
      <c r="Q71" s="124"/>
    </row>
    <row r="72" spans="2:17" x14ac:dyDescent="0.25">
      <c r="B72" s="3"/>
      <c r="C72" s="3"/>
      <c r="D72" s="5"/>
      <c r="E72" s="5"/>
      <c r="F72" s="4"/>
      <c r="G72" s="4"/>
      <c r="H72" s="4"/>
      <c r="I72" s="99"/>
      <c r="J72" s="99"/>
      <c r="K72" s="124"/>
      <c r="L72" s="124"/>
      <c r="M72" s="124"/>
      <c r="N72" s="124"/>
      <c r="O72" s="181"/>
      <c r="P72" s="182"/>
      <c r="Q72" s="124"/>
    </row>
    <row r="73" spans="2:17" x14ac:dyDescent="0.25">
      <c r="B73" s="3"/>
      <c r="C73" s="3"/>
      <c r="D73" s="5"/>
      <c r="E73" s="5"/>
      <c r="F73" s="4"/>
      <c r="G73" s="4"/>
      <c r="H73" s="4"/>
      <c r="I73" s="99"/>
      <c r="J73" s="99"/>
      <c r="K73" s="124"/>
      <c r="L73" s="124"/>
      <c r="M73" s="124"/>
      <c r="N73" s="124"/>
      <c r="O73" s="181"/>
      <c r="P73" s="182"/>
      <c r="Q73" s="124"/>
    </row>
    <row r="74" spans="2:17" x14ac:dyDescent="0.25">
      <c r="B74" s="3"/>
      <c r="C74" s="3"/>
      <c r="D74" s="5"/>
      <c r="E74" s="5"/>
      <c r="F74" s="4"/>
      <c r="G74" s="4"/>
      <c r="H74" s="4"/>
      <c r="I74" s="99"/>
      <c r="J74" s="99"/>
      <c r="K74" s="124"/>
      <c r="L74" s="124"/>
      <c r="M74" s="124"/>
      <c r="N74" s="124"/>
      <c r="O74" s="181"/>
      <c r="P74" s="182"/>
      <c r="Q74" s="124"/>
    </row>
    <row r="75" spans="2:17" x14ac:dyDescent="0.25">
      <c r="B75" s="3"/>
      <c r="C75" s="3"/>
      <c r="D75" s="5"/>
      <c r="E75" s="5"/>
      <c r="F75" s="4"/>
      <c r="G75" s="4"/>
      <c r="H75" s="4"/>
      <c r="I75" s="99"/>
      <c r="J75" s="99"/>
      <c r="K75" s="124"/>
      <c r="L75" s="124"/>
      <c r="M75" s="124"/>
      <c r="N75" s="124"/>
      <c r="O75" s="238"/>
      <c r="P75" s="239"/>
      <c r="Q75" s="124"/>
    </row>
    <row r="76" spans="2:17" x14ac:dyDescent="0.25">
      <c r="B76" s="3"/>
      <c r="C76" s="3"/>
      <c r="D76" s="5"/>
      <c r="E76" s="5"/>
      <c r="F76" s="4"/>
      <c r="G76" s="4"/>
      <c r="H76" s="4"/>
      <c r="I76" s="99"/>
      <c r="J76" s="99"/>
      <c r="K76" s="124"/>
      <c r="L76" s="124"/>
      <c r="M76" s="124"/>
      <c r="N76" s="124"/>
      <c r="O76" s="238"/>
      <c r="P76" s="239"/>
      <c r="Q76" s="124"/>
    </row>
    <row r="77" spans="2:17" x14ac:dyDescent="0.25">
      <c r="B77" s="3"/>
      <c r="C77" s="3"/>
      <c r="D77" s="5"/>
      <c r="E77" s="5"/>
      <c r="F77" s="4"/>
      <c r="G77" s="4"/>
      <c r="H77" s="4"/>
      <c r="I77" s="99"/>
      <c r="J77" s="99"/>
      <c r="K77" s="124"/>
      <c r="L77" s="124"/>
      <c r="M77" s="124"/>
      <c r="N77" s="124"/>
      <c r="O77" s="238"/>
      <c r="P77" s="239"/>
      <c r="Q77" s="124"/>
    </row>
    <row r="78" spans="2:17" x14ac:dyDescent="0.25">
      <c r="B78" s="3"/>
      <c r="C78" s="3"/>
      <c r="D78" s="5"/>
      <c r="E78" s="5"/>
      <c r="F78" s="4"/>
      <c r="G78" s="4"/>
      <c r="H78" s="4"/>
      <c r="I78" s="99"/>
      <c r="J78" s="99"/>
      <c r="K78" s="124"/>
      <c r="L78" s="124"/>
      <c r="M78" s="124"/>
      <c r="N78" s="124"/>
      <c r="O78" s="238"/>
      <c r="P78" s="239"/>
      <c r="Q78" s="124"/>
    </row>
    <row r="79" spans="2:17" x14ac:dyDescent="0.25">
      <c r="B79" s="124"/>
      <c r="C79" s="124"/>
      <c r="D79" s="124"/>
      <c r="E79" s="124"/>
      <c r="F79" s="124"/>
      <c r="G79" s="124"/>
      <c r="H79" s="124"/>
      <c r="I79" s="124"/>
      <c r="J79" s="124"/>
      <c r="K79" s="124"/>
      <c r="L79" s="124"/>
      <c r="M79" s="124"/>
      <c r="N79" s="124"/>
      <c r="O79" s="238"/>
      <c r="P79" s="239"/>
      <c r="Q79" s="124"/>
    </row>
    <row r="80" spans="2:17" x14ac:dyDescent="0.25">
      <c r="B80" s="9" t="s">
        <v>1</v>
      </c>
    </row>
    <row r="81" spans="2:17" x14ac:dyDescent="0.25">
      <c r="B81" s="9" t="s">
        <v>37</v>
      </c>
    </row>
    <row r="82" spans="2:17" x14ac:dyDescent="0.25">
      <c r="B82" s="9" t="s">
        <v>62</v>
      </c>
    </row>
    <row r="84" spans="2:17" ht="15.75" thickBot="1" x14ac:dyDescent="0.3"/>
    <row r="85" spans="2:17" ht="27" thickBot="1" x14ac:dyDescent="0.3">
      <c r="B85" s="255" t="s">
        <v>38</v>
      </c>
      <c r="C85" s="256"/>
      <c r="D85" s="256"/>
      <c r="E85" s="256"/>
      <c r="F85" s="256"/>
      <c r="G85" s="256"/>
      <c r="H85" s="256"/>
      <c r="I85" s="256"/>
      <c r="J85" s="256"/>
      <c r="K85" s="256"/>
      <c r="L85" s="256"/>
      <c r="M85" s="256"/>
      <c r="N85" s="257"/>
    </row>
    <row r="90" spans="2:17" ht="76.5" customHeight="1" x14ac:dyDescent="0.25">
      <c r="B90" s="123" t="s">
        <v>0</v>
      </c>
      <c r="C90" s="123" t="s">
        <v>39</v>
      </c>
      <c r="D90" s="123" t="s">
        <v>40</v>
      </c>
      <c r="E90" s="123" t="s">
        <v>116</v>
      </c>
      <c r="F90" s="123" t="s">
        <v>118</v>
      </c>
      <c r="G90" s="123" t="s">
        <v>119</v>
      </c>
      <c r="H90" s="123" t="s">
        <v>120</v>
      </c>
      <c r="I90" s="123" t="s">
        <v>117</v>
      </c>
      <c r="J90" s="253" t="s">
        <v>121</v>
      </c>
      <c r="K90" s="258"/>
      <c r="L90" s="254"/>
      <c r="M90" s="123" t="s">
        <v>125</v>
      </c>
      <c r="N90" s="123" t="s">
        <v>41</v>
      </c>
      <c r="O90" s="123" t="s">
        <v>42</v>
      </c>
      <c r="P90" s="253" t="s">
        <v>3</v>
      </c>
      <c r="Q90" s="254"/>
    </row>
    <row r="91" spans="2:17" ht="60.75" customHeight="1" x14ac:dyDescent="0.25">
      <c r="B91" s="171" t="s">
        <v>43</v>
      </c>
      <c r="C91" s="171">
        <f>656/200</f>
        <v>3.28</v>
      </c>
      <c r="D91" s="195" t="s">
        <v>206</v>
      </c>
      <c r="E91" s="195">
        <v>37001112</v>
      </c>
      <c r="F91" s="195" t="s">
        <v>207</v>
      </c>
      <c r="G91" s="3" t="s">
        <v>208</v>
      </c>
      <c r="H91" s="196">
        <v>39052</v>
      </c>
      <c r="I91" s="5" t="s">
        <v>141</v>
      </c>
      <c r="J91" s="1" t="s">
        <v>209</v>
      </c>
      <c r="K91" s="197" t="s">
        <v>210</v>
      </c>
      <c r="L91" s="99" t="s">
        <v>211</v>
      </c>
      <c r="M91" s="124" t="s">
        <v>140</v>
      </c>
      <c r="N91" s="124" t="s">
        <v>140</v>
      </c>
      <c r="O91" s="124" t="s">
        <v>140</v>
      </c>
      <c r="P91" s="259"/>
      <c r="Q91" s="259"/>
    </row>
    <row r="92" spans="2:17" ht="60.75" customHeight="1" x14ac:dyDescent="0.25">
      <c r="B92" s="188" t="s">
        <v>43</v>
      </c>
      <c r="C92" s="193">
        <f t="shared" ref="C92:C99" si="2">656/200</f>
        <v>3.28</v>
      </c>
      <c r="D92" s="195" t="s">
        <v>206</v>
      </c>
      <c r="E92" s="195">
        <v>37001112</v>
      </c>
      <c r="F92" s="195" t="s">
        <v>207</v>
      </c>
      <c r="G92" s="3" t="s">
        <v>208</v>
      </c>
      <c r="H92" s="196">
        <v>39052</v>
      </c>
      <c r="I92" s="5" t="s">
        <v>141</v>
      </c>
      <c r="J92" s="1" t="s">
        <v>209</v>
      </c>
      <c r="K92" s="100" t="s">
        <v>212</v>
      </c>
      <c r="L92" s="99" t="s">
        <v>213</v>
      </c>
      <c r="M92" s="124" t="s">
        <v>140</v>
      </c>
      <c r="N92" s="124" t="s">
        <v>140</v>
      </c>
      <c r="O92" s="124" t="s">
        <v>140</v>
      </c>
      <c r="P92" s="189"/>
      <c r="Q92" s="189"/>
    </row>
    <row r="93" spans="2:17" ht="60.75" customHeight="1" x14ac:dyDescent="0.25">
      <c r="B93" s="188" t="s">
        <v>43</v>
      </c>
      <c r="C93" s="193">
        <f t="shared" si="2"/>
        <v>3.28</v>
      </c>
      <c r="D93" s="195" t="s">
        <v>214</v>
      </c>
      <c r="E93" s="195">
        <v>98344828</v>
      </c>
      <c r="F93" s="195" t="s">
        <v>215</v>
      </c>
      <c r="G93" s="196" t="s">
        <v>216</v>
      </c>
      <c r="H93" s="196">
        <v>41545</v>
      </c>
      <c r="I93" s="5" t="s">
        <v>141</v>
      </c>
      <c r="J93" s="1" t="s">
        <v>209</v>
      </c>
      <c r="K93" s="100" t="s">
        <v>217</v>
      </c>
      <c r="L93" s="99" t="s">
        <v>215</v>
      </c>
      <c r="M93" s="124" t="s">
        <v>140</v>
      </c>
      <c r="N93" s="124" t="s">
        <v>140</v>
      </c>
      <c r="O93" s="124" t="s">
        <v>140</v>
      </c>
      <c r="P93" s="189"/>
      <c r="Q93" s="189"/>
    </row>
    <row r="94" spans="2:17" ht="60.75" customHeight="1" x14ac:dyDescent="0.25">
      <c r="B94" s="193" t="s">
        <v>43</v>
      </c>
      <c r="C94" s="193">
        <f t="shared" si="2"/>
        <v>3.28</v>
      </c>
      <c r="D94" s="3" t="s">
        <v>219</v>
      </c>
      <c r="E94" s="3">
        <v>30728266</v>
      </c>
      <c r="F94" s="3" t="s">
        <v>218</v>
      </c>
      <c r="G94" s="3" t="s">
        <v>220</v>
      </c>
      <c r="H94" s="196">
        <v>39717</v>
      </c>
      <c r="I94" s="5" t="s">
        <v>141</v>
      </c>
      <c r="J94" s="1" t="s">
        <v>221</v>
      </c>
      <c r="K94" s="197" t="s">
        <v>222</v>
      </c>
      <c r="L94" s="99" t="s">
        <v>223</v>
      </c>
      <c r="M94" s="124" t="s">
        <v>140</v>
      </c>
      <c r="N94" s="124" t="s">
        <v>140</v>
      </c>
      <c r="O94" s="124" t="s">
        <v>140</v>
      </c>
      <c r="P94" s="189"/>
      <c r="Q94" s="189"/>
    </row>
    <row r="95" spans="2:17" ht="60.75" customHeight="1" x14ac:dyDescent="0.25">
      <c r="B95" s="193" t="s">
        <v>43</v>
      </c>
      <c r="C95" s="193">
        <f t="shared" si="2"/>
        <v>3.28</v>
      </c>
      <c r="D95" s="3" t="s">
        <v>219</v>
      </c>
      <c r="E95" s="3">
        <v>30728266</v>
      </c>
      <c r="F95" s="3" t="s">
        <v>218</v>
      </c>
      <c r="G95" s="3" t="s">
        <v>220</v>
      </c>
      <c r="H95" s="196">
        <v>39717</v>
      </c>
      <c r="I95" s="5" t="s">
        <v>141</v>
      </c>
      <c r="J95" s="1" t="s">
        <v>224</v>
      </c>
      <c r="K95" s="100" t="s">
        <v>225</v>
      </c>
      <c r="L95" s="99" t="s">
        <v>226</v>
      </c>
      <c r="M95" s="124" t="s">
        <v>140</v>
      </c>
      <c r="N95" s="124" t="s">
        <v>140</v>
      </c>
      <c r="O95" s="124" t="s">
        <v>140</v>
      </c>
      <c r="P95" s="189"/>
      <c r="Q95" s="189"/>
    </row>
    <row r="96" spans="2:17" ht="60.75" customHeight="1" x14ac:dyDescent="0.25">
      <c r="B96" s="193" t="s">
        <v>43</v>
      </c>
      <c r="C96" s="193">
        <f t="shared" si="2"/>
        <v>3.28</v>
      </c>
      <c r="D96" s="195" t="s">
        <v>236</v>
      </c>
      <c r="E96" s="195">
        <v>30732574</v>
      </c>
      <c r="F96" s="195" t="s">
        <v>237</v>
      </c>
      <c r="G96" s="3" t="s">
        <v>238</v>
      </c>
      <c r="H96" s="196">
        <v>32570</v>
      </c>
      <c r="I96" s="5" t="s">
        <v>141</v>
      </c>
      <c r="J96" s="1" t="s">
        <v>239</v>
      </c>
      <c r="K96" s="100" t="s">
        <v>241</v>
      </c>
      <c r="L96" s="99" t="s">
        <v>240</v>
      </c>
      <c r="M96" s="124" t="s">
        <v>140</v>
      </c>
      <c r="N96" s="124" t="s">
        <v>140</v>
      </c>
      <c r="O96" s="124" t="s">
        <v>140</v>
      </c>
      <c r="P96" s="194"/>
      <c r="Q96" s="194"/>
    </row>
    <row r="97" spans="2:17" ht="60.75" customHeight="1" x14ac:dyDescent="0.25">
      <c r="B97" s="188" t="s">
        <v>228</v>
      </c>
      <c r="C97" s="193">
        <f t="shared" si="2"/>
        <v>3.28</v>
      </c>
      <c r="D97" s="3" t="s">
        <v>227</v>
      </c>
      <c r="E97" s="3">
        <v>18195369</v>
      </c>
      <c r="F97" s="3" t="s">
        <v>215</v>
      </c>
      <c r="G97" s="3" t="s">
        <v>208</v>
      </c>
      <c r="H97" s="196">
        <v>38940</v>
      </c>
      <c r="I97" s="5" t="s">
        <v>140</v>
      </c>
      <c r="J97" s="1" t="s">
        <v>229</v>
      </c>
      <c r="K97" s="100" t="s">
        <v>230</v>
      </c>
      <c r="L97" s="99" t="s">
        <v>215</v>
      </c>
      <c r="M97" s="124" t="s">
        <v>140</v>
      </c>
      <c r="N97" s="124" t="s">
        <v>140</v>
      </c>
      <c r="O97" s="124" t="s">
        <v>140</v>
      </c>
      <c r="P97" s="189"/>
      <c r="Q97" s="189"/>
    </row>
    <row r="98" spans="2:17" ht="60.75" customHeight="1" x14ac:dyDescent="0.25">
      <c r="B98" s="193" t="s">
        <v>228</v>
      </c>
      <c r="C98" s="193">
        <f t="shared" si="2"/>
        <v>3.28</v>
      </c>
      <c r="D98" s="195" t="s">
        <v>231</v>
      </c>
      <c r="E98" s="195">
        <v>36934767</v>
      </c>
      <c r="F98" s="195" t="s">
        <v>215</v>
      </c>
      <c r="G98" s="3" t="s">
        <v>208</v>
      </c>
      <c r="H98" s="196">
        <v>39304</v>
      </c>
      <c r="I98" s="5" t="s">
        <v>141</v>
      </c>
      <c r="J98" s="1" t="s">
        <v>232</v>
      </c>
      <c r="K98" s="100" t="s">
        <v>233</v>
      </c>
      <c r="L98" s="99" t="s">
        <v>218</v>
      </c>
      <c r="M98" s="124" t="s">
        <v>140</v>
      </c>
      <c r="N98" s="124" t="s">
        <v>140</v>
      </c>
      <c r="O98" s="124" t="s">
        <v>140</v>
      </c>
      <c r="P98" s="189"/>
      <c r="Q98" s="189"/>
    </row>
    <row r="99" spans="2:17" ht="60.75" customHeight="1" x14ac:dyDescent="0.25">
      <c r="B99" s="193" t="s">
        <v>228</v>
      </c>
      <c r="C99" s="193">
        <f t="shared" si="2"/>
        <v>3.28</v>
      </c>
      <c r="D99" s="195" t="s">
        <v>231</v>
      </c>
      <c r="E99" s="195">
        <v>36934767</v>
      </c>
      <c r="F99" s="195" t="s">
        <v>215</v>
      </c>
      <c r="G99" s="3" t="s">
        <v>208</v>
      </c>
      <c r="H99" s="196">
        <v>39304</v>
      </c>
      <c r="I99" s="5" t="s">
        <v>141</v>
      </c>
      <c r="J99" s="1" t="s">
        <v>234</v>
      </c>
      <c r="K99" s="100" t="s">
        <v>235</v>
      </c>
      <c r="L99" s="99" t="s">
        <v>218</v>
      </c>
      <c r="M99" s="124" t="s">
        <v>140</v>
      </c>
      <c r="N99" s="124" t="s">
        <v>140</v>
      </c>
      <c r="O99" s="124" t="s">
        <v>140</v>
      </c>
      <c r="P99" s="189"/>
      <c r="Q99" s="189"/>
    </row>
    <row r="101" spans="2:17" ht="15.75" thickBot="1" x14ac:dyDescent="0.3"/>
    <row r="102" spans="2:17" ht="27" thickBot="1" x14ac:dyDescent="0.3">
      <c r="B102" s="255" t="s">
        <v>46</v>
      </c>
      <c r="C102" s="256"/>
      <c r="D102" s="256"/>
      <c r="E102" s="256"/>
      <c r="F102" s="256"/>
      <c r="G102" s="256"/>
      <c r="H102" s="256"/>
      <c r="I102" s="256"/>
      <c r="J102" s="256"/>
      <c r="K102" s="256"/>
      <c r="L102" s="256"/>
      <c r="M102" s="256"/>
      <c r="N102" s="257"/>
    </row>
    <row r="105" spans="2:17" ht="46.15" customHeight="1" x14ac:dyDescent="0.25">
      <c r="B105" s="68" t="s">
        <v>33</v>
      </c>
      <c r="C105" s="68" t="s">
        <v>47</v>
      </c>
      <c r="D105" s="253" t="s">
        <v>3</v>
      </c>
      <c r="E105" s="254"/>
    </row>
    <row r="106" spans="2:17" ht="46.9" customHeight="1" x14ac:dyDescent="0.25">
      <c r="B106" s="69" t="s">
        <v>126</v>
      </c>
      <c r="C106" s="174" t="s">
        <v>141</v>
      </c>
      <c r="D106" s="260" t="s">
        <v>165</v>
      </c>
      <c r="E106" s="261"/>
    </row>
    <row r="109" spans="2:17" ht="26.25" x14ac:dyDescent="0.25">
      <c r="B109" s="236" t="s">
        <v>64</v>
      </c>
      <c r="C109" s="237"/>
      <c r="D109" s="237"/>
      <c r="E109" s="237"/>
      <c r="F109" s="237"/>
      <c r="G109" s="237"/>
      <c r="H109" s="237"/>
      <c r="I109" s="237"/>
      <c r="J109" s="237"/>
      <c r="K109" s="237"/>
      <c r="L109" s="237"/>
      <c r="M109" s="237"/>
      <c r="N109" s="237"/>
      <c r="O109" s="237"/>
      <c r="P109" s="237"/>
    </row>
    <row r="111" spans="2:17" ht="15.75" thickBot="1" x14ac:dyDescent="0.3"/>
    <row r="112" spans="2:17" ht="27" thickBot="1" x14ac:dyDescent="0.3">
      <c r="B112" s="255" t="s">
        <v>54</v>
      </c>
      <c r="C112" s="256"/>
      <c r="D112" s="256"/>
      <c r="E112" s="256"/>
      <c r="F112" s="256"/>
      <c r="G112" s="256"/>
      <c r="H112" s="256"/>
      <c r="I112" s="256"/>
      <c r="J112" s="256"/>
      <c r="K112" s="256"/>
      <c r="L112" s="256"/>
      <c r="M112" s="256"/>
      <c r="N112" s="257"/>
    </row>
    <row r="114" spans="1:26" ht="15.75" thickBot="1" x14ac:dyDescent="0.3">
      <c r="M114" s="65"/>
      <c r="N114" s="65"/>
    </row>
    <row r="115" spans="1:26" s="110" customFormat="1" ht="109.5" customHeight="1" x14ac:dyDescent="0.25">
      <c r="B115" s="121" t="s">
        <v>149</v>
      </c>
      <c r="C115" s="121" t="s">
        <v>150</v>
      </c>
      <c r="D115" s="121" t="s">
        <v>151</v>
      </c>
      <c r="E115" s="121" t="s">
        <v>45</v>
      </c>
      <c r="F115" s="121" t="s">
        <v>22</v>
      </c>
      <c r="G115" s="121" t="s">
        <v>103</v>
      </c>
      <c r="H115" s="121" t="s">
        <v>17</v>
      </c>
      <c r="I115" s="121" t="s">
        <v>10</v>
      </c>
      <c r="J115" s="121" t="s">
        <v>31</v>
      </c>
      <c r="K115" s="121" t="s">
        <v>61</v>
      </c>
      <c r="L115" s="121" t="s">
        <v>20</v>
      </c>
      <c r="M115" s="106" t="s">
        <v>26</v>
      </c>
      <c r="N115" s="121" t="s">
        <v>152</v>
      </c>
      <c r="O115" s="121" t="s">
        <v>36</v>
      </c>
      <c r="P115" s="122" t="s">
        <v>11</v>
      </c>
      <c r="Q115" s="122" t="s">
        <v>19</v>
      </c>
    </row>
    <row r="116" spans="1:26" s="116" customFormat="1" x14ac:dyDescent="0.25">
      <c r="A116" s="47">
        <v>1</v>
      </c>
      <c r="B116" s="117"/>
      <c r="C116" s="118"/>
      <c r="D116" s="117"/>
      <c r="E116" s="112"/>
      <c r="F116" s="113"/>
      <c r="G116" s="152"/>
      <c r="H116" s="120"/>
      <c r="I116" s="114"/>
      <c r="J116" s="114"/>
      <c r="K116" s="114"/>
      <c r="L116" s="114"/>
      <c r="M116" s="105"/>
      <c r="N116" s="105">
        <f>+M116*G116</f>
        <v>0</v>
      </c>
      <c r="O116" s="27"/>
      <c r="P116" s="27"/>
      <c r="Q116" s="153"/>
      <c r="R116" s="115"/>
      <c r="S116" s="115"/>
      <c r="T116" s="115"/>
      <c r="U116" s="115"/>
      <c r="V116" s="115"/>
      <c r="W116" s="115"/>
      <c r="X116" s="115"/>
      <c r="Y116" s="115"/>
      <c r="Z116" s="115"/>
    </row>
    <row r="117" spans="1:26" s="116" customFormat="1" x14ac:dyDescent="0.25">
      <c r="A117" s="47">
        <f>+A116+1</f>
        <v>2</v>
      </c>
      <c r="B117" s="117"/>
      <c r="C117" s="118"/>
      <c r="D117" s="117"/>
      <c r="E117" s="112"/>
      <c r="F117" s="113"/>
      <c r="G117" s="113"/>
      <c r="H117" s="113"/>
      <c r="I117" s="114"/>
      <c r="J117" s="114"/>
      <c r="K117" s="114"/>
      <c r="L117" s="114"/>
      <c r="M117" s="105"/>
      <c r="N117" s="105"/>
      <c r="O117" s="27"/>
      <c r="P117" s="27"/>
      <c r="Q117" s="153"/>
      <c r="R117" s="115"/>
      <c r="S117" s="115"/>
      <c r="T117" s="115"/>
      <c r="U117" s="115"/>
      <c r="V117" s="115"/>
      <c r="W117" s="115"/>
      <c r="X117" s="115"/>
      <c r="Y117" s="115"/>
      <c r="Z117" s="115"/>
    </row>
    <row r="118" spans="1:26" s="116" customFormat="1" x14ac:dyDescent="0.25">
      <c r="A118" s="47">
        <f t="shared" ref="A118:A123" si="3">+A117+1</f>
        <v>3</v>
      </c>
      <c r="B118" s="117"/>
      <c r="C118" s="118"/>
      <c r="D118" s="117"/>
      <c r="E118" s="112"/>
      <c r="F118" s="113"/>
      <c r="G118" s="113"/>
      <c r="H118" s="113"/>
      <c r="I118" s="114"/>
      <c r="J118" s="114"/>
      <c r="K118" s="114"/>
      <c r="L118" s="114"/>
      <c r="M118" s="105"/>
      <c r="N118" s="105"/>
      <c r="O118" s="27"/>
      <c r="P118" s="27"/>
      <c r="Q118" s="153"/>
      <c r="R118" s="115"/>
      <c r="S118" s="115"/>
      <c r="T118" s="115"/>
      <c r="U118" s="115"/>
      <c r="V118" s="115"/>
      <c r="W118" s="115"/>
      <c r="X118" s="115"/>
      <c r="Y118" s="115"/>
      <c r="Z118" s="115"/>
    </row>
    <row r="119" spans="1:26" s="116" customFormat="1" x14ac:dyDescent="0.25">
      <c r="A119" s="47">
        <f t="shared" si="3"/>
        <v>4</v>
      </c>
      <c r="B119" s="117"/>
      <c r="C119" s="118"/>
      <c r="D119" s="117"/>
      <c r="E119" s="112"/>
      <c r="F119" s="113"/>
      <c r="G119" s="113"/>
      <c r="H119" s="113"/>
      <c r="I119" s="114"/>
      <c r="J119" s="114"/>
      <c r="K119" s="114"/>
      <c r="L119" s="114"/>
      <c r="M119" s="105"/>
      <c r="N119" s="105"/>
      <c r="O119" s="27"/>
      <c r="P119" s="27"/>
      <c r="Q119" s="153"/>
      <c r="R119" s="115"/>
      <c r="S119" s="115"/>
      <c r="T119" s="115"/>
      <c r="U119" s="115"/>
      <c r="V119" s="115"/>
      <c r="W119" s="115"/>
      <c r="X119" s="115"/>
      <c r="Y119" s="115"/>
      <c r="Z119" s="115"/>
    </row>
    <row r="120" spans="1:26" s="116" customFormat="1" x14ac:dyDescent="0.25">
      <c r="A120" s="47">
        <f t="shared" si="3"/>
        <v>5</v>
      </c>
      <c r="B120" s="117"/>
      <c r="C120" s="118"/>
      <c r="D120" s="117"/>
      <c r="E120" s="112"/>
      <c r="F120" s="113"/>
      <c r="G120" s="113"/>
      <c r="H120" s="113"/>
      <c r="I120" s="114"/>
      <c r="J120" s="114"/>
      <c r="K120" s="114"/>
      <c r="L120" s="114"/>
      <c r="M120" s="105"/>
      <c r="N120" s="105"/>
      <c r="O120" s="27"/>
      <c r="P120" s="27"/>
      <c r="Q120" s="153"/>
      <c r="R120" s="115"/>
      <c r="S120" s="115"/>
      <c r="T120" s="115"/>
      <c r="U120" s="115"/>
      <c r="V120" s="115"/>
      <c r="W120" s="115"/>
      <c r="X120" s="115"/>
      <c r="Y120" s="115"/>
      <c r="Z120" s="115"/>
    </row>
    <row r="121" spans="1:26" s="116" customFormat="1" x14ac:dyDescent="0.25">
      <c r="A121" s="47">
        <f t="shared" si="3"/>
        <v>6</v>
      </c>
      <c r="B121" s="117"/>
      <c r="C121" s="118"/>
      <c r="D121" s="117"/>
      <c r="E121" s="112"/>
      <c r="F121" s="113"/>
      <c r="G121" s="113"/>
      <c r="H121" s="113"/>
      <c r="I121" s="114"/>
      <c r="J121" s="114"/>
      <c r="K121" s="114"/>
      <c r="L121" s="114"/>
      <c r="M121" s="105"/>
      <c r="N121" s="105"/>
      <c r="O121" s="27"/>
      <c r="P121" s="27"/>
      <c r="Q121" s="153"/>
      <c r="R121" s="115"/>
      <c r="S121" s="115"/>
      <c r="T121" s="115"/>
      <c r="U121" s="115"/>
      <c r="V121" s="115"/>
      <c r="W121" s="115"/>
      <c r="X121" s="115"/>
      <c r="Y121" s="115"/>
      <c r="Z121" s="115"/>
    </row>
    <row r="122" spans="1:26" s="116" customFormat="1" x14ac:dyDescent="0.25">
      <c r="A122" s="47">
        <f t="shared" si="3"/>
        <v>7</v>
      </c>
      <c r="B122" s="117"/>
      <c r="C122" s="118"/>
      <c r="D122" s="117"/>
      <c r="E122" s="112"/>
      <c r="F122" s="113"/>
      <c r="G122" s="113"/>
      <c r="H122" s="113"/>
      <c r="I122" s="114"/>
      <c r="J122" s="114"/>
      <c r="K122" s="114"/>
      <c r="L122" s="114"/>
      <c r="M122" s="105"/>
      <c r="N122" s="105"/>
      <c r="O122" s="27"/>
      <c r="P122" s="27"/>
      <c r="Q122" s="153"/>
      <c r="R122" s="115"/>
      <c r="S122" s="115"/>
      <c r="T122" s="115"/>
      <c r="U122" s="115"/>
      <c r="V122" s="115"/>
      <c r="W122" s="115"/>
      <c r="X122" s="115"/>
      <c r="Y122" s="115"/>
      <c r="Z122" s="115"/>
    </row>
    <row r="123" spans="1:26" s="116" customFormat="1" x14ac:dyDescent="0.25">
      <c r="A123" s="47">
        <f t="shared" si="3"/>
        <v>8</v>
      </c>
      <c r="B123" s="117"/>
      <c r="C123" s="118"/>
      <c r="D123" s="117"/>
      <c r="E123" s="112"/>
      <c r="F123" s="113"/>
      <c r="G123" s="113"/>
      <c r="H123" s="113"/>
      <c r="I123" s="114"/>
      <c r="J123" s="114"/>
      <c r="K123" s="114"/>
      <c r="L123" s="114"/>
      <c r="M123" s="105"/>
      <c r="N123" s="105"/>
      <c r="O123" s="27"/>
      <c r="P123" s="27"/>
      <c r="Q123" s="153"/>
      <c r="R123" s="115"/>
      <c r="S123" s="115"/>
      <c r="T123" s="115"/>
      <c r="U123" s="115"/>
      <c r="V123" s="115"/>
      <c r="W123" s="115"/>
      <c r="X123" s="115"/>
      <c r="Y123" s="115"/>
      <c r="Z123" s="115"/>
    </row>
    <row r="124" spans="1:26" s="116" customFormat="1" x14ac:dyDescent="0.25">
      <c r="A124" s="47"/>
      <c r="B124" s="50" t="s">
        <v>16</v>
      </c>
      <c r="C124" s="118"/>
      <c r="D124" s="117"/>
      <c r="E124" s="112"/>
      <c r="F124" s="113"/>
      <c r="G124" s="113"/>
      <c r="H124" s="113"/>
      <c r="I124" s="114"/>
      <c r="J124" s="114"/>
      <c r="K124" s="119">
        <f t="shared" ref="K124:N124" si="4">SUM(K116:K123)</f>
        <v>0</v>
      </c>
      <c r="L124" s="119">
        <f t="shared" si="4"/>
        <v>0</v>
      </c>
      <c r="M124" s="151">
        <f t="shared" si="4"/>
        <v>0</v>
      </c>
      <c r="N124" s="119">
        <f t="shared" si="4"/>
        <v>0</v>
      </c>
      <c r="O124" s="27"/>
      <c r="P124" s="27"/>
      <c r="Q124" s="154"/>
    </row>
    <row r="125" spans="1:26" x14ac:dyDescent="0.25">
      <c r="B125" s="30"/>
      <c r="C125" s="30"/>
      <c r="D125" s="30"/>
      <c r="E125" s="31"/>
      <c r="F125" s="30"/>
      <c r="G125" s="30"/>
      <c r="H125" s="30"/>
      <c r="I125" s="30"/>
      <c r="J125" s="30"/>
      <c r="K125" s="30"/>
      <c r="L125" s="30"/>
      <c r="M125" s="30"/>
      <c r="N125" s="30"/>
      <c r="O125" s="30"/>
      <c r="P125" s="30"/>
    </row>
    <row r="126" spans="1:26" ht="18.75" x14ac:dyDescent="0.25">
      <c r="B126" s="59" t="s">
        <v>32</v>
      </c>
      <c r="C126" s="73">
        <f>+K124</f>
        <v>0</v>
      </c>
      <c r="H126" s="32"/>
      <c r="I126" s="32"/>
      <c r="J126" s="32"/>
      <c r="K126" s="32"/>
      <c r="L126" s="32"/>
      <c r="M126" s="32"/>
      <c r="N126" s="30"/>
      <c r="O126" s="30"/>
      <c r="P126" s="30"/>
    </row>
    <row r="128" spans="1:26" ht="15.75" thickBot="1" x14ac:dyDescent="0.3"/>
    <row r="129" spans="2:17" ht="37.15" customHeight="1" thickBot="1" x14ac:dyDescent="0.3">
      <c r="B129" s="76" t="s">
        <v>49</v>
      </c>
      <c r="C129" s="77" t="s">
        <v>50</v>
      </c>
      <c r="D129" s="76" t="s">
        <v>51</v>
      </c>
      <c r="E129" s="77" t="s">
        <v>55</v>
      </c>
    </row>
    <row r="130" spans="2:17" ht="41.45" customHeight="1" x14ac:dyDescent="0.25">
      <c r="B130" s="67" t="s">
        <v>127</v>
      </c>
      <c r="C130" s="70">
        <v>20</v>
      </c>
      <c r="D130" s="70"/>
      <c r="E130" s="266">
        <f>+D130+D131+D132</f>
        <v>0</v>
      </c>
    </row>
    <row r="131" spans="2:17" x14ac:dyDescent="0.25">
      <c r="B131" s="67" t="s">
        <v>128</v>
      </c>
      <c r="C131" s="58">
        <v>30</v>
      </c>
      <c r="D131" s="174">
        <v>0</v>
      </c>
      <c r="E131" s="267"/>
    </row>
    <row r="132" spans="2:17" ht="15.75" thickBot="1" x14ac:dyDescent="0.3">
      <c r="B132" s="67" t="s">
        <v>129</v>
      </c>
      <c r="C132" s="72">
        <v>40</v>
      </c>
      <c r="D132" s="72">
        <v>0</v>
      </c>
      <c r="E132" s="268"/>
    </row>
    <row r="134" spans="2:17" ht="15.75" thickBot="1" x14ac:dyDescent="0.3"/>
    <row r="135" spans="2:17" ht="27" thickBot="1" x14ac:dyDescent="0.3">
      <c r="B135" s="255" t="s">
        <v>52</v>
      </c>
      <c r="C135" s="256"/>
      <c r="D135" s="256"/>
      <c r="E135" s="256"/>
      <c r="F135" s="256"/>
      <c r="G135" s="256"/>
      <c r="H135" s="256"/>
      <c r="I135" s="256"/>
      <c r="J135" s="256"/>
      <c r="K135" s="256"/>
      <c r="L135" s="256"/>
      <c r="M135" s="256"/>
      <c r="N135" s="257"/>
    </row>
    <row r="137" spans="2:17" ht="76.5" customHeight="1" x14ac:dyDescent="0.25">
      <c r="B137" s="123" t="s">
        <v>0</v>
      </c>
      <c r="C137" s="123" t="s">
        <v>39</v>
      </c>
      <c r="D137" s="123" t="s">
        <v>40</v>
      </c>
      <c r="E137" s="123" t="s">
        <v>116</v>
      </c>
      <c r="F137" s="123" t="s">
        <v>118</v>
      </c>
      <c r="G137" s="123" t="s">
        <v>119</v>
      </c>
      <c r="H137" s="123" t="s">
        <v>120</v>
      </c>
      <c r="I137" s="123" t="s">
        <v>117</v>
      </c>
      <c r="J137" s="253" t="s">
        <v>121</v>
      </c>
      <c r="K137" s="258"/>
      <c r="L137" s="254"/>
      <c r="M137" s="123" t="s">
        <v>125</v>
      </c>
      <c r="N137" s="123" t="s">
        <v>41</v>
      </c>
      <c r="O137" s="123" t="s">
        <v>42</v>
      </c>
      <c r="P137" s="253" t="s">
        <v>3</v>
      </c>
      <c r="Q137" s="254"/>
    </row>
    <row r="138" spans="2:17" ht="76.5" customHeight="1" x14ac:dyDescent="0.25">
      <c r="B138" s="123"/>
      <c r="C138" s="123"/>
      <c r="D138" s="123"/>
      <c r="E138" s="123"/>
      <c r="F138" s="123"/>
      <c r="G138" s="123"/>
      <c r="H138" s="123"/>
      <c r="I138" s="123"/>
      <c r="J138" s="190"/>
      <c r="K138" s="191"/>
      <c r="L138" s="192"/>
      <c r="M138" s="123"/>
      <c r="N138" s="123"/>
      <c r="O138" s="123"/>
      <c r="P138" s="190"/>
      <c r="Q138" s="192"/>
    </row>
    <row r="139" spans="2:17" ht="76.5" customHeight="1" x14ac:dyDescent="0.25">
      <c r="B139" s="123"/>
      <c r="C139" s="123"/>
      <c r="D139" s="123"/>
      <c r="E139" s="123"/>
      <c r="F139" s="123"/>
      <c r="G139" s="123"/>
      <c r="H139" s="123"/>
      <c r="I139" s="123"/>
      <c r="J139" s="190"/>
      <c r="K139" s="191"/>
      <c r="L139" s="192"/>
      <c r="M139" s="123"/>
      <c r="N139" s="123"/>
      <c r="O139" s="123"/>
      <c r="P139" s="190"/>
      <c r="Q139" s="192"/>
    </row>
    <row r="140" spans="2:17" ht="60.75" customHeight="1" x14ac:dyDescent="0.25">
      <c r="B140" s="171" t="s">
        <v>133</v>
      </c>
      <c r="C140" s="171"/>
      <c r="D140" s="3"/>
      <c r="E140" s="3"/>
      <c r="F140" s="3"/>
      <c r="G140" s="3"/>
      <c r="H140" s="3"/>
      <c r="I140" s="5"/>
      <c r="J140" s="1" t="s">
        <v>122</v>
      </c>
      <c r="K140" s="100" t="s">
        <v>123</v>
      </c>
      <c r="L140" s="99" t="s">
        <v>124</v>
      </c>
      <c r="M140" s="124"/>
      <c r="N140" s="124"/>
      <c r="O140" s="124"/>
      <c r="P140" s="259"/>
      <c r="Q140" s="259"/>
    </row>
    <row r="141" spans="2:17" ht="60.75" customHeight="1" x14ac:dyDescent="0.25">
      <c r="B141" s="171" t="s">
        <v>134</v>
      </c>
      <c r="C141" s="171"/>
      <c r="D141" s="3"/>
      <c r="E141" s="3"/>
      <c r="F141" s="3"/>
      <c r="G141" s="3"/>
      <c r="H141" s="3"/>
      <c r="I141" s="5"/>
      <c r="J141" s="1"/>
      <c r="K141" s="100"/>
      <c r="L141" s="99"/>
      <c r="M141" s="124"/>
      <c r="N141" s="124"/>
      <c r="O141" s="124"/>
      <c r="P141" s="174"/>
      <c r="Q141" s="174"/>
    </row>
    <row r="142" spans="2:17" ht="33.6" customHeight="1" x14ac:dyDescent="0.25">
      <c r="B142" s="171" t="s">
        <v>135</v>
      </c>
      <c r="C142" s="171"/>
      <c r="D142" s="3"/>
      <c r="E142" s="3"/>
      <c r="F142" s="3"/>
      <c r="G142" s="3"/>
      <c r="H142" s="3"/>
      <c r="I142" s="5"/>
      <c r="J142" s="1"/>
      <c r="K142" s="99"/>
      <c r="L142" s="99"/>
      <c r="M142" s="124"/>
      <c r="N142" s="124"/>
      <c r="O142" s="124"/>
      <c r="P142" s="259"/>
      <c r="Q142" s="259"/>
    </row>
    <row r="145" spans="2:7" ht="15.75" thickBot="1" x14ac:dyDescent="0.3"/>
    <row r="146" spans="2:7" ht="54" customHeight="1" x14ac:dyDescent="0.25">
      <c r="B146" s="127" t="s">
        <v>33</v>
      </c>
      <c r="C146" s="127" t="s">
        <v>49</v>
      </c>
      <c r="D146" s="123" t="s">
        <v>50</v>
      </c>
      <c r="E146" s="127" t="s">
        <v>51</v>
      </c>
      <c r="F146" s="77" t="s">
        <v>56</v>
      </c>
      <c r="G146" s="96"/>
    </row>
    <row r="147" spans="2:7" ht="120.75" customHeight="1" x14ac:dyDescent="0.2">
      <c r="B147" s="262" t="s">
        <v>53</v>
      </c>
      <c r="C147" s="6" t="s">
        <v>130</v>
      </c>
      <c r="D147" s="174">
        <v>25</v>
      </c>
      <c r="E147" s="174">
        <v>0</v>
      </c>
      <c r="F147" s="263">
        <f>+E147+E148+E149</f>
        <v>0</v>
      </c>
      <c r="G147" s="97"/>
    </row>
    <row r="148" spans="2:7" ht="76.150000000000006" customHeight="1" x14ac:dyDescent="0.2">
      <c r="B148" s="262"/>
      <c r="C148" s="6" t="s">
        <v>131</v>
      </c>
      <c r="D148" s="74">
        <v>25</v>
      </c>
      <c r="E148" s="174">
        <v>0</v>
      </c>
      <c r="F148" s="264"/>
      <c r="G148" s="97"/>
    </row>
    <row r="149" spans="2:7" ht="69" customHeight="1" x14ac:dyDescent="0.2">
      <c r="B149" s="262"/>
      <c r="C149" s="6" t="s">
        <v>132</v>
      </c>
      <c r="D149" s="174">
        <v>10</v>
      </c>
      <c r="E149" s="174">
        <v>0</v>
      </c>
      <c r="F149" s="265"/>
      <c r="G149" s="97"/>
    </row>
    <row r="150" spans="2:7" x14ac:dyDescent="0.25">
      <c r="C150" s="107"/>
    </row>
    <row r="153" spans="2:7" x14ac:dyDescent="0.25">
      <c r="B153" s="125" t="s">
        <v>57</v>
      </c>
    </row>
    <row r="156" spans="2:7" x14ac:dyDescent="0.25">
      <c r="B156" s="128" t="s">
        <v>33</v>
      </c>
      <c r="C156" s="128" t="s">
        <v>58</v>
      </c>
      <c r="D156" s="127" t="s">
        <v>51</v>
      </c>
      <c r="E156" s="127" t="s">
        <v>16</v>
      </c>
    </row>
    <row r="157" spans="2:7" ht="28.5" x14ac:dyDescent="0.25">
      <c r="B157" s="108" t="s">
        <v>59</v>
      </c>
      <c r="C157" s="109">
        <v>40</v>
      </c>
      <c r="D157" s="174">
        <f>+E130</f>
        <v>0</v>
      </c>
      <c r="E157" s="245">
        <f>+D157+D158</f>
        <v>0</v>
      </c>
    </row>
    <row r="158" spans="2:7" ht="42.75" x14ac:dyDescent="0.25">
      <c r="B158" s="108" t="s">
        <v>60</v>
      </c>
      <c r="C158" s="109">
        <v>60</v>
      </c>
      <c r="D158" s="174">
        <f>+F147</f>
        <v>0</v>
      </c>
      <c r="E158" s="246"/>
    </row>
  </sheetData>
  <mergeCells count="42">
    <mergeCell ref="P142:Q142"/>
    <mergeCell ref="B147:B149"/>
    <mergeCell ref="F147:F149"/>
    <mergeCell ref="E157:E158"/>
    <mergeCell ref="B112:N112"/>
    <mergeCell ref="E130:E132"/>
    <mergeCell ref="B135:N135"/>
    <mergeCell ref="J137:L137"/>
    <mergeCell ref="P137:Q137"/>
    <mergeCell ref="P140:Q140"/>
    <mergeCell ref="B109:P109"/>
    <mergeCell ref="O76:P76"/>
    <mergeCell ref="O77:P77"/>
    <mergeCell ref="O78:P78"/>
    <mergeCell ref="O79:P79"/>
    <mergeCell ref="B85:N85"/>
    <mergeCell ref="J90:L90"/>
    <mergeCell ref="P90:Q90"/>
    <mergeCell ref="P91:Q91"/>
    <mergeCell ref="B102:N102"/>
    <mergeCell ref="D105:E105"/>
    <mergeCell ref="D106:E106"/>
    <mergeCell ref="O75:P75"/>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E91:E92">
    <cfRule type="duplicateValues" dxfId="87" priority="6"/>
  </conditionalFormatting>
  <conditionalFormatting sqref="E93">
    <cfRule type="duplicateValues" dxfId="86" priority="5"/>
  </conditionalFormatting>
  <conditionalFormatting sqref="E98:E99">
    <cfRule type="duplicateValues" dxfId="85" priority="4"/>
  </conditionalFormatting>
  <conditionalFormatting sqref="E98:E99">
    <cfRule type="duplicateValues" dxfId="84" priority="3"/>
  </conditionalFormatting>
  <conditionalFormatting sqref="E96">
    <cfRule type="duplicateValues" dxfId="83" priority="2"/>
  </conditionalFormatting>
  <conditionalFormatting sqref="E96">
    <cfRule type="duplicateValues" dxfId="82" priority="1"/>
  </conditionalFormatting>
  <dataValidations count="2">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opLeftCell="C11" zoomScale="70" zoomScaleNormal="70" workbookViewId="0">
      <selection activeCell="I50" sqref="I5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4.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6" t="s">
        <v>63</v>
      </c>
      <c r="C2" s="237"/>
      <c r="D2" s="237"/>
      <c r="E2" s="237"/>
      <c r="F2" s="237"/>
      <c r="G2" s="237"/>
      <c r="H2" s="237"/>
      <c r="I2" s="237"/>
      <c r="J2" s="237"/>
      <c r="K2" s="237"/>
      <c r="L2" s="237"/>
      <c r="M2" s="237"/>
      <c r="N2" s="237"/>
      <c r="O2" s="237"/>
      <c r="P2" s="237"/>
    </row>
    <row r="4" spans="2:16" ht="26.25" x14ac:dyDescent="0.25">
      <c r="B4" s="236" t="s">
        <v>48</v>
      </c>
      <c r="C4" s="237"/>
      <c r="D4" s="237"/>
      <c r="E4" s="237"/>
      <c r="F4" s="237"/>
      <c r="G4" s="237"/>
      <c r="H4" s="237"/>
      <c r="I4" s="237"/>
      <c r="J4" s="237"/>
      <c r="K4" s="237"/>
      <c r="L4" s="237"/>
      <c r="M4" s="237"/>
      <c r="N4" s="237"/>
      <c r="O4" s="237"/>
      <c r="P4" s="237"/>
    </row>
    <row r="5" spans="2:16" ht="15.75" thickBot="1" x14ac:dyDescent="0.3"/>
    <row r="6" spans="2:16" ht="21.75" thickBot="1" x14ac:dyDescent="0.3">
      <c r="B6" s="11" t="s">
        <v>4</v>
      </c>
      <c r="C6" s="234" t="s">
        <v>168</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40"/>
      <c r="D10" s="240"/>
      <c r="E10" s="24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42" t="s">
        <v>101</v>
      </c>
      <c r="C14" s="242"/>
      <c r="D14" s="172" t="s">
        <v>12</v>
      </c>
      <c r="E14" s="172" t="s">
        <v>13</v>
      </c>
      <c r="F14" s="172" t="s">
        <v>29</v>
      </c>
      <c r="G14" s="94"/>
      <c r="I14" s="38"/>
      <c r="J14" s="38"/>
      <c r="K14" s="38"/>
      <c r="L14" s="38"/>
      <c r="M14" s="38"/>
      <c r="N14" s="111"/>
    </row>
    <row r="15" spans="2:16" x14ac:dyDescent="0.25">
      <c r="B15" s="242"/>
      <c r="C15" s="242"/>
      <c r="D15" s="172">
        <v>3</v>
      </c>
      <c r="E15" s="36">
        <v>2283615360</v>
      </c>
      <c r="F15" s="176">
        <f>140+652</f>
        <v>792</v>
      </c>
      <c r="G15" s="95"/>
      <c r="I15" s="39"/>
      <c r="J15" s="39"/>
      <c r="K15" s="39"/>
      <c r="L15" s="39"/>
      <c r="M15" s="39"/>
      <c r="N15" s="111"/>
    </row>
    <row r="16" spans="2:16" x14ac:dyDescent="0.25">
      <c r="B16" s="242"/>
      <c r="C16" s="242"/>
      <c r="D16" s="172"/>
      <c r="E16" s="36"/>
      <c r="F16" s="36"/>
      <c r="G16" s="95"/>
      <c r="I16" s="39"/>
      <c r="J16" s="39"/>
      <c r="K16" s="39"/>
      <c r="L16" s="39"/>
      <c r="M16" s="39"/>
      <c r="N16" s="111"/>
    </row>
    <row r="17" spans="1:14" x14ac:dyDescent="0.25">
      <c r="B17" s="242"/>
      <c r="C17" s="242"/>
      <c r="D17" s="172"/>
      <c r="E17" s="36"/>
      <c r="F17" s="36"/>
      <c r="G17" s="95"/>
      <c r="I17" s="39"/>
      <c r="J17" s="39"/>
      <c r="K17" s="39"/>
      <c r="L17" s="39"/>
      <c r="M17" s="39"/>
      <c r="N17" s="111"/>
    </row>
    <row r="18" spans="1:14" x14ac:dyDescent="0.25">
      <c r="B18" s="242"/>
      <c r="C18" s="242"/>
      <c r="D18" s="172"/>
      <c r="E18" s="37"/>
      <c r="F18" s="36"/>
      <c r="G18" s="95"/>
      <c r="H18" s="22"/>
      <c r="I18" s="39"/>
      <c r="J18" s="39"/>
      <c r="K18" s="39"/>
      <c r="L18" s="39"/>
      <c r="M18" s="39"/>
      <c r="N18" s="20"/>
    </row>
    <row r="19" spans="1:14" x14ac:dyDescent="0.25">
      <c r="B19" s="242"/>
      <c r="C19" s="242"/>
      <c r="D19" s="172"/>
      <c r="E19" s="37"/>
      <c r="F19" s="36"/>
      <c r="G19" s="95"/>
      <c r="H19" s="22"/>
      <c r="I19" s="41"/>
      <c r="J19" s="41"/>
      <c r="K19" s="41"/>
      <c r="L19" s="41"/>
      <c r="M19" s="41"/>
      <c r="N19" s="20"/>
    </row>
    <row r="20" spans="1:14" x14ac:dyDescent="0.25">
      <c r="B20" s="242"/>
      <c r="C20" s="242"/>
      <c r="D20" s="172"/>
      <c r="E20" s="37"/>
      <c r="F20" s="36"/>
      <c r="G20" s="95"/>
      <c r="H20" s="22"/>
      <c r="I20" s="110"/>
      <c r="J20" s="110"/>
      <c r="K20" s="110"/>
      <c r="L20" s="110"/>
      <c r="M20" s="110"/>
      <c r="N20" s="20"/>
    </row>
    <row r="21" spans="1:14" x14ac:dyDescent="0.25">
      <c r="B21" s="242"/>
      <c r="C21" s="242"/>
      <c r="D21" s="172"/>
      <c r="E21" s="37"/>
      <c r="F21" s="36"/>
      <c r="G21" s="95"/>
      <c r="H21" s="22"/>
      <c r="I21" s="110"/>
      <c r="J21" s="110"/>
      <c r="K21" s="110"/>
      <c r="L21" s="110"/>
      <c r="M21" s="110"/>
      <c r="N21" s="20"/>
    </row>
    <row r="22" spans="1:14" ht="15.75" thickBot="1" x14ac:dyDescent="0.3">
      <c r="B22" s="243" t="s">
        <v>14</v>
      </c>
      <c r="C22" s="244"/>
      <c r="D22" s="172"/>
      <c r="E22" s="64"/>
      <c r="F22" s="36"/>
      <c r="G22" s="95"/>
      <c r="H22" s="22"/>
      <c r="I22" s="110"/>
      <c r="J22" s="110"/>
      <c r="K22" s="110"/>
      <c r="L22" s="110"/>
      <c r="M22" s="110"/>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633.6</v>
      </c>
      <c r="D24" s="42"/>
      <c r="E24" s="45">
        <f>E15</f>
        <v>2283615360</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139</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140</v>
      </c>
      <c r="D29" s="128" t="s">
        <v>141</v>
      </c>
      <c r="E29" s="107"/>
      <c r="F29" s="107"/>
      <c r="G29" s="107"/>
      <c r="H29" s="107"/>
      <c r="I29" s="110"/>
      <c r="J29" s="110"/>
      <c r="K29" s="110"/>
      <c r="L29" s="110"/>
      <c r="M29" s="110"/>
      <c r="N29" s="111"/>
    </row>
    <row r="30" spans="1:14" x14ac:dyDescent="0.25">
      <c r="A30" s="102"/>
      <c r="B30" s="124" t="s">
        <v>142</v>
      </c>
      <c r="C30" s="174" t="s">
        <v>188</v>
      </c>
      <c r="D30" s="174"/>
      <c r="E30" s="107"/>
      <c r="F30" s="107"/>
      <c r="G30" s="107"/>
      <c r="H30" s="107"/>
      <c r="I30" s="110"/>
      <c r="J30" s="110"/>
      <c r="K30" s="110"/>
      <c r="L30" s="110"/>
      <c r="M30" s="110"/>
      <c r="N30" s="111"/>
    </row>
    <row r="31" spans="1:14" x14ac:dyDescent="0.25">
      <c r="A31" s="102"/>
      <c r="B31" s="124" t="s">
        <v>143</v>
      </c>
      <c r="C31" s="174"/>
      <c r="D31" s="174" t="s">
        <v>188</v>
      </c>
      <c r="E31" s="107"/>
      <c r="F31" s="107"/>
      <c r="G31" s="107"/>
      <c r="H31" s="107"/>
      <c r="I31" s="110"/>
      <c r="J31" s="110"/>
      <c r="K31" s="110"/>
      <c r="L31" s="110"/>
      <c r="M31" s="110"/>
      <c r="N31" s="111"/>
    </row>
    <row r="32" spans="1:14" x14ac:dyDescent="0.25">
      <c r="A32" s="102"/>
      <c r="B32" s="124" t="s">
        <v>144</v>
      </c>
      <c r="C32" s="124"/>
      <c r="D32" s="180" t="s">
        <v>188</v>
      </c>
      <c r="E32" s="107"/>
      <c r="F32" s="107"/>
      <c r="G32" s="107"/>
      <c r="H32" s="107"/>
      <c r="I32" s="110"/>
      <c r="J32" s="110"/>
      <c r="K32" s="110"/>
      <c r="L32" s="110"/>
      <c r="M32" s="110"/>
      <c r="N32" s="111"/>
    </row>
    <row r="33" spans="1:17" x14ac:dyDescent="0.25">
      <c r="A33" s="102"/>
      <c r="B33" s="124" t="s">
        <v>145</v>
      </c>
      <c r="C33" s="124"/>
      <c r="D33" s="124" t="s">
        <v>188</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146</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147</v>
      </c>
      <c r="C40" s="109">
        <v>40</v>
      </c>
      <c r="D40" s="174">
        <v>0</v>
      </c>
      <c r="E40" s="245">
        <f>+D40+D41</f>
        <v>0</v>
      </c>
      <c r="F40" s="107"/>
      <c r="G40" s="107"/>
      <c r="H40" s="107"/>
      <c r="I40" s="110"/>
      <c r="J40" s="110"/>
      <c r="K40" s="110"/>
      <c r="L40" s="110"/>
      <c r="M40" s="110"/>
      <c r="N40" s="111"/>
    </row>
    <row r="41" spans="1:17" ht="42.75" x14ac:dyDescent="0.25">
      <c r="A41" s="102"/>
      <c r="B41" s="108" t="s">
        <v>148</v>
      </c>
      <c r="C41" s="109">
        <v>60</v>
      </c>
      <c r="D41" s="174">
        <f>+F157</f>
        <v>0</v>
      </c>
      <c r="E41" s="246"/>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47" t="s">
        <v>35</v>
      </c>
      <c r="N45" s="247"/>
    </row>
    <row r="46" spans="1:17" x14ac:dyDescent="0.25">
      <c r="B46" s="125" t="s">
        <v>30</v>
      </c>
      <c r="M46" s="65"/>
      <c r="N46" s="65"/>
    </row>
    <row r="47" spans="1:17" ht="15.75" thickBot="1" x14ac:dyDescent="0.3">
      <c r="M47" s="65"/>
      <c r="N47" s="65"/>
    </row>
    <row r="48" spans="1:17" s="110" customFormat="1" ht="109.5" customHeight="1" x14ac:dyDescent="0.25">
      <c r="B48" s="121" t="s">
        <v>149</v>
      </c>
      <c r="C48" s="121" t="s">
        <v>150</v>
      </c>
      <c r="D48" s="121" t="s">
        <v>151</v>
      </c>
      <c r="E48" s="121" t="s">
        <v>45</v>
      </c>
      <c r="F48" s="121" t="s">
        <v>22</v>
      </c>
      <c r="G48" s="121" t="s">
        <v>103</v>
      </c>
      <c r="H48" s="121" t="s">
        <v>17</v>
      </c>
      <c r="I48" s="121" t="s">
        <v>10</v>
      </c>
      <c r="J48" s="121" t="s">
        <v>31</v>
      </c>
      <c r="K48" s="121" t="s">
        <v>61</v>
      </c>
      <c r="L48" s="121" t="s">
        <v>20</v>
      </c>
      <c r="M48" s="106" t="s">
        <v>26</v>
      </c>
      <c r="N48" s="121" t="s">
        <v>152</v>
      </c>
      <c r="O48" s="121" t="s">
        <v>36</v>
      </c>
      <c r="P48" s="122" t="s">
        <v>11</v>
      </c>
      <c r="Q48" s="122" t="s">
        <v>19</v>
      </c>
    </row>
    <row r="49" spans="1:26" s="116" customFormat="1" ht="60" x14ac:dyDescent="0.25">
      <c r="A49" s="47">
        <v>1</v>
      </c>
      <c r="B49" s="117" t="s">
        <v>168</v>
      </c>
      <c r="C49" s="118" t="s">
        <v>168</v>
      </c>
      <c r="D49" s="117" t="s">
        <v>166</v>
      </c>
      <c r="E49" s="112" t="s">
        <v>179</v>
      </c>
      <c r="F49" s="113" t="s">
        <v>140</v>
      </c>
      <c r="G49" s="152"/>
      <c r="H49" s="120">
        <v>41282</v>
      </c>
      <c r="I49" s="114">
        <v>41912</v>
      </c>
      <c r="J49" s="114"/>
      <c r="K49" s="114" t="s">
        <v>180</v>
      </c>
      <c r="L49" s="114" t="s">
        <v>171</v>
      </c>
      <c r="M49" s="105">
        <v>434</v>
      </c>
      <c r="N49" s="105">
        <v>434</v>
      </c>
      <c r="O49" s="27">
        <v>1849802879</v>
      </c>
      <c r="P49" s="27">
        <v>58</v>
      </c>
      <c r="Q49" s="153"/>
      <c r="R49" s="115"/>
      <c r="S49" s="115"/>
      <c r="T49" s="115"/>
      <c r="U49" s="115"/>
      <c r="V49" s="115"/>
      <c r="W49" s="115"/>
      <c r="X49" s="115"/>
      <c r="Y49" s="115"/>
      <c r="Z49" s="115"/>
    </row>
    <row r="50" spans="1:26" s="116" customFormat="1" ht="60" x14ac:dyDescent="0.25">
      <c r="A50" s="47">
        <f>+A49+1</f>
        <v>2</v>
      </c>
      <c r="B50" s="117" t="s">
        <v>168</v>
      </c>
      <c r="C50" s="118" t="s">
        <v>168</v>
      </c>
      <c r="D50" s="117" t="s">
        <v>166</v>
      </c>
      <c r="E50" s="112" t="s">
        <v>181</v>
      </c>
      <c r="F50" s="113" t="s">
        <v>140</v>
      </c>
      <c r="G50" s="113"/>
      <c r="H50" s="120">
        <v>41518</v>
      </c>
      <c r="I50" s="114">
        <v>41851</v>
      </c>
      <c r="J50" s="114"/>
      <c r="K50" s="114" t="s">
        <v>171</v>
      </c>
      <c r="L50" s="114" t="s">
        <v>182</v>
      </c>
      <c r="M50" s="105">
        <v>96</v>
      </c>
      <c r="N50" s="105">
        <v>96</v>
      </c>
      <c r="O50" s="27">
        <v>262366448</v>
      </c>
      <c r="P50" s="27">
        <v>59</v>
      </c>
      <c r="Q50" s="153"/>
      <c r="R50" s="115"/>
      <c r="S50" s="115"/>
      <c r="T50" s="115"/>
      <c r="U50" s="115"/>
      <c r="V50" s="115"/>
      <c r="W50" s="115"/>
      <c r="X50" s="115"/>
      <c r="Y50" s="115"/>
      <c r="Z50" s="115"/>
    </row>
    <row r="51" spans="1:26" s="116" customFormat="1" ht="60" x14ac:dyDescent="0.25">
      <c r="A51" s="47">
        <f t="shared" ref="A51:A56" si="0">+A50+1</f>
        <v>3</v>
      </c>
      <c r="B51" s="117" t="s">
        <v>168</v>
      </c>
      <c r="C51" s="118" t="s">
        <v>168</v>
      </c>
      <c r="D51" s="117" t="s">
        <v>166</v>
      </c>
      <c r="E51" s="112" t="s">
        <v>183</v>
      </c>
      <c r="F51" s="113" t="s">
        <v>140</v>
      </c>
      <c r="G51" s="113"/>
      <c r="H51" s="120">
        <v>40940</v>
      </c>
      <c r="I51" s="114">
        <v>41090</v>
      </c>
      <c r="J51" s="114"/>
      <c r="K51" s="114" t="s">
        <v>184</v>
      </c>
      <c r="L51" s="114" t="s">
        <v>171</v>
      </c>
      <c r="M51" s="105">
        <v>228</v>
      </c>
      <c r="N51" s="105">
        <v>228</v>
      </c>
      <c r="O51" s="27">
        <v>86948864</v>
      </c>
      <c r="P51" s="27">
        <v>60</v>
      </c>
      <c r="Q51" s="153"/>
      <c r="R51" s="115"/>
      <c r="S51" s="115"/>
      <c r="T51" s="115"/>
      <c r="U51" s="115"/>
      <c r="V51" s="115"/>
      <c r="W51" s="115"/>
      <c r="X51" s="115"/>
      <c r="Y51" s="115"/>
      <c r="Z51" s="115"/>
    </row>
    <row r="52" spans="1:26" s="116" customFormat="1" x14ac:dyDescent="0.25">
      <c r="A52" s="47">
        <f t="shared" si="0"/>
        <v>4</v>
      </c>
      <c r="B52" s="117"/>
      <c r="C52" s="118"/>
      <c r="D52" s="117"/>
      <c r="E52" s="112"/>
      <c r="F52" s="113"/>
      <c r="G52" s="113"/>
      <c r="H52" s="113"/>
      <c r="I52" s="114"/>
      <c r="J52" s="114"/>
      <c r="K52" s="114"/>
      <c r="L52" s="114"/>
      <c r="M52" s="105"/>
      <c r="N52" s="105"/>
      <c r="O52" s="27"/>
      <c r="P52" s="27"/>
      <c r="Q52" s="153"/>
      <c r="R52" s="115"/>
      <c r="S52" s="115"/>
      <c r="T52" s="115"/>
      <c r="U52" s="115"/>
      <c r="V52" s="115"/>
      <c r="W52" s="115"/>
      <c r="X52" s="115"/>
      <c r="Y52" s="115"/>
      <c r="Z52" s="115"/>
    </row>
    <row r="53" spans="1:26" s="116" customFormat="1" x14ac:dyDescent="0.25">
      <c r="A53" s="47">
        <f t="shared" si="0"/>
        <v>5</v>
      </c>
      <c r="B53" s="117"/>
      <c r="C53" s="118"/>
      <c r="D53" s="117"/>
      <c r="E53" s="112"/>
      <c r="F53" s="113"/>
      <c r="G53" s="113"/>
      <c r="H53" s="113"/>
      <c r="I53" s="114"/>
      <c r="J53" s="114"/>
      <c r="K53" s="114"/>
      <c r="L53" s="114"/>
      <c r="M53" s="105"/>
      <c r="N53" s="105"/>
      <c r="O53" s="27"/>
      <c r="P53" s="27"/>
      <c r="Q53" s="153"/>
      <c r="R53" s="115"/>
      <c r="S53" s="115"/>
      <c r="T53" s="115"/>
      <c r="U53" s="115"/>
      <c r="V53" s="115"/>
      <c r="W53" s="115"/>
      <c r="X53" s="115"/>
      <c r="Y53" s="115"/>
      <c r="Z53" s="115"/>
    </row>
    <row r="54" spans="1:26" s="116" customFormat="1" x14ac:dyDescent="0.25">
      <c r="A54" s="47">
        <f t="shared" si="0"/>
        <v>6</v>
      </c>
      <c r="B54" s="117"/>
      <c r="C54" s="118"/>
      <c r="D54" s="117"/>
      <c r="E54" s="112"/>
      <c r="F54" s="113"/>
      <c r="G54" s="113"/>
      <c r="H54" s="113"/>
      <c r="I54" s="114"/>
      <c r="J54" s="114"/>
      <c r="K54" s="114"/>
      <c r="L54" s="114"/>
      <c r="M54" s="105"/>
      <c r="N54" s="105"/>
      <c r="O54" s="27"/>
      <c r="P54" s="27"/>
      <c r="Q54" s="153"/>
      <c r="R54" s="115"/>
      <c r="S54" s="115"/>
      <c r="T54" s="115"/>
      <c r="U54" s="115"/>
      <c r="V54" s="115"/>
      <c r="W54" s="115"/>
      <c r="X54" s="115"/>
      <c r="Y54" s="115"/>
      <c r="Z54" s="115"/>
    </row>
    <row r="55" spans="1:26" s="116" customFormat="1" x14ac:dyDescent="0.25">
      <c r="A55" s="47">
        <f t="shared" si="0"/>
        <v>7</v>
      </c>
      <c r="B55" s="117"/>
      <c r="C55" s="118"/>
      <c r="D55" s="117"/>
      <c r="E55" s="112"/>
      <c r="F55" s="113"/>
      <c r="G55" s="113"/>
      <c r="H55" s="113"/>
      <c r="I55" s="114"/>
      <c r="J55" s="114"/>
      <c r="K55" s="114"/>
      <c r="L55" s="114"/>
      <c r="M55" s="105"/>
      <c r="N55" s="105"/>
      <c r="O55" s="27"/>
      <c r="P55" s="27"/>
      <c r="Q55" s="153"/>
      <c r="R55" s="115"/>
      <c r="S55" s="115"/>
      <c r="T55" s="115"/>
      <c r="U55" s="115"/>
      <c r="V55" s="115"/>
      <c r="W55" s="115"/>
      <c r="X55" s="115"/>
      <c r="Y55" s="115"/>
      <c r="Z55" s="115"/>
    </row>
    <row r="56" spans="1:26" s="116" customFormat="1" x14ac:dyDescent="0.25">
      <c r="A56" s="47">
        <f t="shared" si="0"/>
        <v>8</v>
      </c>
      <c r="B56" s="117"/>
      <c r="C56" s="118"/>
      <c r="D56" s="117"/>
      <c r="E56" s="112"/>
      <c r="F56" s="113"/>
      <c r="G56" s="113"/>
      <c r="H56" s="113"/>
      <c r="I56" s="114"/>
      <c r="J56" s="114"/>
      <c r="K56" s="114"/>
      <c r="L56" s="114"/>
      <c r="M56" s="105"/>
      <c r="N56" s="105"/>
      <c r="O56" s="27"/>
      <c r="P56" s="27"/>
      <c r="Q56" s="153"/>
      <c r="R56" s="115"/>
      <c r="S56" s="115"/>
      <c r="T56" s="115"/>
      <c r="U56" s="115"/>
      <c r="V56" s="115"/>
      <c r="W56" s="115"/>
      <c r="X56" s="115"/>
      <c r="Y56" s="115"/>
      <c r="Z56" s="115"/>
    </row>
    <row r="57" spans="1:26" s="116" customFormat="1" ht="36.75" customHeight="1" x14ac:dyDescent="0.25">
      <c r="A57" s="47"/>
      <c r="B57" s="50" t="s">
        <v>16</v>
      </c>
      <c r="C57" s="118"/>
      <c r="D57" s="117"/>
      <c r="E57" s="112"/>
      <c r="F57" s="113"/>
      <c r="G57" s="113"/>
      <c r="H57" s="113"/>
      <c r="I57" s="114"/>
      <c r="J57" s="114"/>
      <c r="K57" s="119" t="s">
        <v>185</v>
      </c>
      <c r="L57" s="119" t="s">
        <v>186</v>
      </c>
      <c r="M57" s="151">
        <f>M49+M50</f>
        <v>530</v>
      </c>
      <c r="N57" s="119" t="s">
        <v>187</v>
      </c>
      <c r="O57" s="27"/>
      <c r="P57" s="27"/>
      <c r="Q57" s="154"/>
    </row>
    <row r="58" spans="1:26" s="30" customFormat="1" x14ac:dyDescent="0.25">
      <c r="E58" s="31"/>
    </row>
    <row r="59" spans="1:26" s="30" customFormat="1" x14ac:dyDescent="0.25">
      <c r="B59" s="248" t="s">
        <v>28</v>
      </c>
      <c r="C59" s="248" t="s">
        <v>27</v>
      </c>
      <c r="D59" s="250" t="s">
        <v>34</v>
      </c>
      <c r="E59" s="250"/>
    </row>
    <row r="60" spans="1:26" s="30" customFormat="1" x14ac:dyDescent="0.25">
      <c r="B60" s="249"/>
      <c r="C60" s="249"/>
      <c r="D60" s="173" t="s">
        <v>23</v>
      </c>
      <c r="E60" s="62" t="s">
        <v>24</v>
      </c>
    </row>
    <row r="61" spans="1:26" s="30" customFormat="1" ht="30.6" customHeight="1" x14ac:dyDescent="0.25">
      <c r="B61" s="59" t="s">
        <v>21</v>
      </c>
      <c r="C61" s="60" t="str">
        <f>+K57</f>
        <v>25 meses y 23 días</v>
      </c>
      <c r="D61" s="58" t="s">
        <v>188</v>
      </c>
      <c r="E61" s="58"/>
      <c r="F61" s="32"/>
      <c r="G61" s="32"/>
      <c r="H61" s="32"/>
      <c r="I61" s="32"/>
      <c r="J61" s="32"/>
      <c r="K61" s="32"/>
      <c r="L61" s="32"/>
      <c r="M61" s="32"/>
    </row>
    <row r="62" spans="1:26" s="30" customFormat="1" ht="30" customHeight="1" x14ac:dyDescent="0.25">
      <c r="B62" s="59" t="s">
        <v>25</v>
      </c>
      <c r="C62" s="60">
        <f>+M57</f>
        <v>530</v>
      </c>
      <c r="D62" s="58"/>
      <c r="E62" s="58" t="s">
        <v>188</v>
      </c>
    </row>
    <row r="63" spans="1:26" s="30" customFormat="1" x14ac:dyDescent="0.25">
      <c r="B63" s="33"/>
      <c r="C63" s="251"/>
      <c r="D63" s="251"/>
      <c r="E63" s="251"/>
      <c r="F63" s="251"/>
      <c r="G63" s="251"/>
      <c r="H63" s="251"/>
      <c r="I63" s="251"/>
      <c r="J63" s="251"/>
      <c r="K63" s="251"/>
      <c r="L63" s="251"/>
      <c r="M63" s="251"/>
      <c r="N63" s="251"/>
    </row>
    <row r="64" spans="1:26" ht="28.15" customHeight="1" thickBot="1" x14ac:dyDescent="0.3"/>
    <row r="65" spans="2:17" ht="27" thickBot="1" x14ac:dyDescent="0.3">
      <c r="B65" s="252" t="s">
        <v>104</v>
      </c>
      <c r="C65" s="252"/>
      <c r="D65" s="252"/>
      <c r="E65" s="252"/>
      <c r="F65" s="252"/>
      <c r="G65" s="252"/>
      <c r="H65" s="252"/>
      <c r="I65" s="252"/>
      <c r="J65" s="252"/>
      <c r="K65" s="252"/>
      <c r="L65" s="252"/>
      <c r="M65" s="252"/>
      <c r="N65" s="252"/>
    </row>
    <row r="68" spans="2:17" ht="109.5" customHeight="1" x14ac:dyDescent="0.25">
      <c r="B68" s="123"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53" t="s">
        <v>3</v>
      </c>
      <c r="P68" s="254"/>
      <c r="Q68" s="68" t="s">
        <v>18</v>
      </c>
    </row>
    <row r="69" spans="2:17" x14ac:dyDescent="0.25">
      <c r="B69" s="3"/>
      <c r="C69" s="3"/>
      <c r="D69" s="5"/>
      <c r="E69" s="5"/>
      <c r="F69" s="4"/>
      <c r="G69" s="4"/>
      <c r="H69" s="4"/>
      <c r="I69" s="99"/>
      <c r="J69" s="99"/>
      <c r="K69" s="124"/>
      <c r="L69" s="124"/>
      <c r="M69" s="124"/>
      <c r="N69" s="124"/>
      <c r="O69" s="238"/>
      <c r="P69" s="239"/>
      <c r="Q69" s="124"/>
    </row>
    <row r="70" spans="2:17" x14ac:dyDescent="0.25">
      <c r="B70" s="3"/>
      <c r="C70" s="3"/>
      <c r="D70" s="5"/>
      <c r="E70" s="5"/>
      <c r="F70" s="4"/>
      <c r="G70" s="4"/>
      <c r="H70" s="4"/>
      <c r="I70" s="99"/>
      <c r="J70" s="99"/>
      <c r="K70" s="124"/>
      <c r="L70" s="124"/>
      <c r="M70" s="124"/>
      <c r="N70" s="124"/>
      <c r="O70" s="238"/>
      <c r="P70" s="239"/>
      <c r="Q70" s="124"/>
    </row>
    <row r="71" spans="2:17" x14ac:dyDescent="0.25">
      <c r="B71" s="3"/>
      <c r="C71" s="3"/>
      <c r="D71" s="5"/>
      <c r="E71" s="5"/>
      <c r="F71" s="4"/>
      <c r="G71" s="4"/>
      <c r="H71" s="4"/>
      <c r="I71" s="99"/>
      <c r="J71" s="99"/>
      <c r="K71" s="124"/>
      <c r="L71" s="124"/>
      <c r="M71" s="124"/>
      <c r="N71" s="124"/>
      <c r="O71" s="238"/>
      <c r="P71" s="239"/>
      <c r="Q71" s="124"/>
    </row>
    <row r="72" spans="2:17" x14ac:dyDescent="0.25">
      <c r="B72" s="3"/>
      <c r="C72" s="3"/>
      <c r="D72" s="5"/>
      <c r="E72" s="5"/>
      <c r="F72" s="4"/>
      <c r="G72" s="4"/>
      <c r="H72" s="4"/>
      <c r="I72" s="99"/>
      <c r="J72" s="99"/>
      <c r="K72" s="124"/>
      <c r="L72" s="124"/>
      <c r="M72" s="124"/>
      <c r="N72" s="124"/>
      <c r="O72" s="238"/>
      <c r="P72" s="239"/>
      <c r="Q72" s="124"/>
    </row>
    <row r="73" spans="2:17" x14ac:dyDescent="0.25">
      <c r="B73" s="3"/>
      <c r="C73" s="3"/>
      <c r="D73" s="5"/>
      <c r="E73" s="5"/>
      <c r="F73" s="4"/>
      <c r="G73" s="4"/>
      <c r="H73" s="4"/>
      <c r="I73" s="99"/>
      <c r="J73" s="99"/>
      <c r="K73" s="124"/>
      <c r="L73" s="124"/>
      <c r="M73" s="124"/>
      <c r="N73" s="124"/>
      <c r="O73" s="238"/>
      <c r="P73" s="239"/>
      <c r="Q73" s="124"/>
    </row>
    <row r="74" spans="2:17" x14ac:dyDescent="0.25">
      <c r="B74" s="3"/>
      <c r="C74" s="3"/>
      <c r="D74" s="5"/>
      <c r="E74" s="5"/>
      <c r="F74" s="4"/>
      <c r="G74" s="4"/>
      <c r="H74" s="4"/>
      <c r="I74" s="99"/>
      <c r="J74" s="99"/>
      <c r="K74" s="124"/>
      <c r="L74" s="124"/>
      <c r="M74" s="124"/>
      <c r="N74" s="124"/>
      <c r="O74" s="238"/>
      <c r="P74" s="239"/>
      <c r="Q74" s="124"/>
    </row>
    <row r="75" spans="2:17" x14ac:dyDescent="0.25">
      <c r="B75" s="124"/>
      <c r="C75" s="124"/>
      <c r="D75" s="124"/>
      <c r="E75" s="124"/>
      <c r="F75" s="124"/>
      <c r="G75" s="124"/>
      <c r="H75" s="124"/>
      <c r="I75" s="124"/>
      <c r="J75" s="124"/>
      <c r="K75" s="124"/>
      <c r="L75" s="124"/>
      <c r="M75" s="124"/>
      <c r="N75" s="124"/>
      <c r="O75" s="238"/>
      <c r="P75" s="239"/>
      <c r="Q75" s="12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5" t="s">
        <v>38</v>
      </c>
      <c r="C81" s="256"/>
      <c r="D81" s="256"/>
      <c r="E81" s="256"/>
      <c r="F81" s="256"/>
      <c r="G81" s="256"/>
      <c r="H81" s="256"/>
      <c r="I81" s="256"/>
      <c r="J81" s="256"/>
      <c r="K81" s="256"/>
      <c r="L81" s="256"/>
      <c r="M81" s="256"/>
      <c r="N81" s="257"/>
    </row>
    <row r="86" spans="2:17" ht="76.5" customHeight="1" x14ac:dyDescent="0.25">
      <c r="B86" s="123" t="s">
        <v>0</v>
      </c>
      <c r="C86" s="123" t="s">
        <v>39</v>
      </c>
      <c r="D86" s="123" t="s">
        <v>40</v>
      </c>
      <c r="E86" s="123" t="s">
        <v>116</v>
      </c>
      <c r="F86" s="123" t="s">
        <v>118</v>
      </c>
      <c r="G86" s="123" t="s">
        <v>119</v>
      </c>
      <c r="H86" s="123" t="s">
        <v>120</v>
      </c>
      <c r="I86" s="123" t="s">
        <v>117</v>
      </c>
      <c r="J86" s="253" t="s">
        <v>121</v>
      </c>
      <c r="K86" s="258"/>
      <c r="L86" s="254"/>
      <c r="M86" s="123" t="s">
        <v>125</v>
      </c>
      <c r="N86" s="123" t="s">
        <v>41</v>
      </c>
      <c r="O86" s="123" t="s">
        <v>42</v>
      </c>
      <c r="P86" s="253" t="s">
        <v>3</v>
      </c>
      <c r="Q86" s="254"/>
    </row>
    <row r="87" spans="2:17" ht="60.75" customHeight="1" x14ac:dyDescent="0.25">
      <c r="B87" s="193" t="s">
        <v>43</v>
      </c>
      <c r="C87" s="193">
        <f>(652+140)/200</f>
        <v>3.96</v>
      </c>
      <c r="D87" s="199" t="s">
        <v>242</v>
      </c>
      <c r="E87" s="200">
        <v>59585990</v>
      </c>
      <c r="F87" s="200" t="s">
        <v>218</v>
      </c>
      <c r="G87" s="3" t="s">
        <v>243</v>
      </c>
      <c r="H87" s="196">
        <v>40355</v>
      </c>
      <c r="I87" s="5" t="s">
        <v>140</v>
      </c>
      <c r="J87" s="1" t="s">
        <v>244</v>
      </c>
      <c r="K87" s="197" t="s">
        <v>245</v>
      </c>
      <c r="L87" s="99" t="s">
        <v>246</v>
      </c>
      <c r="M87" s="124" t="s">
        <v>140</v>
      </c>
      <c r="N87" s="124" t="s">
        <v>140</v>
      </c>
      <c r="O87" s="124" t="s">
        <v>140</v>
      </c>
      <c r="P87" s="194"/>
      <c r="Q87" s="194"/>
    </row>
    <row r="88" spans="2:17" ht="60.75" customHeight="1" x14ac:dyDescent="0.25">
      <c r="B88" s="193" t="s">
        <v>43</v>
      </c>
      <c r="C88" s="203">
        <f t="shared" ref="C88:C98" si="1">(652+140)/200</f>
        <v>3.96</v>
      </c>
      <c r="D88" s="195" t="s">
        <v>247</v>
      </c>
      <c r="E88" s="195">
        <v>36757654</v>
      </c>
      <c r="F88" s="195" t="s">
        <v>237</v>
      </c>
      <c r="G88" s="3" t="s">
        <v>208</v>
      </c>
      <c r="H88" s="196">
        <v>37851</v>
      </c>
      <c r="I88" s="5" t="s">
        <v>141</v>
      </c>
      <c r="J88" s="1" t="s">
        <v>248</v>
      </c>
      <c r="K88" s="100" t="s">
        <v>250</v>
      </c>
      <c r="L88" s="99" t="s">
        <v>249</v>
      </c>
      <c r="M88" s="124" t="s">
        <v>140</v>
      </c>
      <c r="N88" s="124" t="s">
        <v>141</v>
      </c>
      <c r="O88" s="124" t="s">
        <v>140</v>
      </c>
      <c r="P88" s="194"/>
      <c r="Q88" s="194"/>
    </row>
    <row r="89" spans="2:17" ht="60.75" customHeight="1" x14ac:dyDescent="0.25">
      <c r="B89" s="193" t="s">
        <v>43</v>
      </c>
      <c r="C89" s="203">
        <f t="shared" si="1"/>
        <v>3.96</v>
      </c>
      <c r="D89" s="195" t="s">
        <v>251</v>
      </c>
      <c r="E89" s="195">
        <v>12961915</v>
      </c>
      <c r="F89" s="195" t="s">
        <v>252</v>
      </c>
      <c r="G89" s="3" t="s">
        <v>216</v>
      </c>
      <c r="H89" s="196">
        <v>37240</v>
      </c>
      <c r="I89" s="5" t="s">
        <v>141</v>
      </c>
      <c r="J89" s="1" t="s">
        <v>253</v>
      </c>
      <c r="K89" s="100" t="s">
        <v>254</v>
      </c>
      <c r="L89" s="99" t="s">
        <v>255</v>
      </c>
      <c r="M89" s="124" t="s">
        <v>140</v>
      </c>
      <c r="N89" s="124" t="s">
        <v>141</v>
      </c>
      <c r="O89" s="124" t="s">
        <v>140</v>
      </c>
      <c r="P89" s="194"/>
      <c r="Q89" s="194"/>
    </row>
    <row r="90" spans="2:17" ht="60.75" customHeight="1" x14ac:dyDescent="0.25">
      <c r="B90" s="193" t="s">
        <v>43</v>
      </c>
      <c r="C90" s="203">
        <f t="shared" si="1"/>
        <v>3.96</v>
      </c>
      <c r="D90" s="195" t="s">
        <v>251</v>
      </c>
      <c r="E90" s="195">
        <v>12961915</v>
      </c>
      <c r="F90" s="195" t="s">
        <v>252</v>
      </c>
      <c r="G90" s="3" t="s">
        <v>216</v>
      </c>
      <c r="H90" s="196">
        <v>37240</v>
      </c>
      <c r="I90" s="5" t="s">
        <v>141</v>
      </c>
      <c r="J90" s="1" t="s">
        <v>256</v>
      </c>
      <c r="K90" s="100" t="s">
        <v>257</v>
      </c>
      <c r="L90" s="99" t="s">
        <v>258</v>
      </c>
      <c r="M90" s="124" t="s">
        <v>140</v>
      </c>
      <c r="N90" s="124" t="s">
        <v>141</v>
      </c>
      <c r="O90" s="124" t="s">
        <v>140</v>
      </c>
      <c r="P90" s="194"/>
      <c r="Q90" s="194"/>
    </row>
    <row r="91" spans="2:17" ht="60.75" customHeight="1" x14ac:dyDescent="0.25">
      <c r="B91" s="193" t="s">
        <v>43</v>
      </c>
      <c r="C91" s="203">
        <f t="shared" si="1"/>
        <v>3.96</v>
      </c>
      <c r="D91" s="195" t="s">
        <v>259</v>
      </c>
      <c r="E91" s="195">
        <v>27219556</v>
      </c>
      <c r="F91" s="195" t="s">
        <v>260</v>
      </c>
      <c r="G91" s="3" t="s">
        <v>261</v>
      </c>
      <c r="H91" s="196">
        <v>39305</v>
      </c>
      <c r="I91" s="5" t="s">
        <v>141</v>
      </c>
      <c r="J91" s="1" t="s">
        <v>262</v>
      </c>
      <c r="K91" s="100" t="s">
        <v>263</v>
      </c>
      <c r="L91" s="99" t="s">
        <v>264</v>
      </c>
      <c r="M91" s="124" t="s">
        <v>140</v>
      </c>
      <c r="N91" s="124" t="s">
        <v>141</v>
      </c>
      <c r="O91" s="124" t="s">
        <v>140</v>
      </c>
      <c r="P91" s="194"/>
      <c r="Q91" s="194"/>
    </row>
    <row r="92" spans="2:17" ht="60.75" customHeight="1" x14ac:dyDescent="0.25">
      <c r="B92" s="193" t="s">
        <v>43</v>
      </c>
      <c r="C92" s="203">
        <f t="shared" si="1"/>
        <v>3.96</v>
      </c>
      <c r="D92" s="195" t="s">
        <v>259</v>
      </c>
      <c r="E92" s="195">
        <v>27219556</v>
      </c>
      <c r="F92" s="195" t="s">
        <v>260</v>
      </c>
      <c r="G92" s="3" t="s">
        <v>261</v>
      </c>
      <c r="H92" s="196">
        <v>39305</v>
      </c>
      <c r="I92" s="5" t="s">
        <v>141</v>
      </c>
      <c r="J92" s="1" t="s">
        <v>261</v>
      </c>
      <c r="K92" s="100" t="s">
        <v>265</v>
      </c>
      <c r="L92" s="99" t="s">
        <v>266</v>
      </c>
      <c r="M92" s="124" t="s">
        <v>140</v>
      </c>
      <c r="N92" s="124" t="s">
        <v>141</v>
      </c>
      <c r="O92" s="124" t="s">
        <v>140</v>
      </c>
      <c r="P92" s="194"/>
      <c r="Q92" s="194"/>
    </row>
    <row r="93" spans="2:17" ht="60.75" customHeight="1" x14ac:dyDescent="0.25">
      <c r="B93" s="193" t="s">
        <v>43</v>
      </c>
      <c r="C93" s="203">
        <f t="shared" si="1"/>
        <v>3.96</v>
      </c>
      <c r="D93" s="195" t="s">
        <v>259</v>
      </c>
      <c r="E93" s="195">
        <v>27219556</v>
      </c>
      <c r="F93" s="195" t="s">
        <v>260</v>
      </c>
      <c r="G93" s="3" t="s">
        <v>261</v>
      </c>
      <c r="H93" s="196">
        <v>39305</v>
      </c>
      <c r="I93" s="5" t="s">
        <v>141</v>
      </c>
      <c r="J93" s="1" t="s">
        <v>267</v>
      </c>
      <c r="K93" s="100" t="s">
        <v>268</v>
      </c>
      <c r="L93" s="99" t="s">
        <v>269</v>
      </c>
      <c r="M93" s="124" t="s">
        <v>140</v>
      </c>
      <c r="N93" s="124" t="s">
        <v>141</v>
      </c>
      <c r="O93" s="124" t="s">
        <v>140</v>
      </c>
      <c r="P93" s="194"/>
      <c r="Q93" s="194"/>
    </row>
    <row r="94" spans="2:17" ht="60.75" customHeight="1" x14ac:dyDescent="0.25">
      <c r="B94" s="193" t="s">
        <v>43</v>
      </c>
      <c r="C94" s="203">
        <f t="shared" si="1"/>
        <v>3.96</v>
      </c>
      <c r="D94" s="195" t="s">
        <v>273</v>
      </c>
      <c r="E94" s="195">
        <v>37088268</v>
      </c>
      <c r="F94" s="195" t="s">
        <v>218</v>
      </c>
      <c r="G94" s="3" t="s">
        <v>216</v>
      </c>
      <c r="H94" s="196">
        <v>2008</v>
      </c>
      <c r="I94" s="5" t="s">
        <v>141</v>
      </c>
      <c r="J94" s="1" t="s">
        <v>277</v>
      </c>
      <c r="K94" s="100" t="s">
        <v>278</v>
      </c>
      <c r="L94" s="99" t="s">
        <v>279</v>
      </c>
      <c r="M94" s="124" t="s">
        <v>140</v>
      </c>
      <c r="N94" s="124" t="s">
        <v>140</v>
      </c>
      <c r="O94" s="124" t="s">
        <v>141</v>
      </c>
      <c r="P94" s="194"/>
      <c r="Q94" s="74" t="s">
        <v>280</v>
      </c>
    </row>
    <row r="95" spans="2:17" ht="60.75" customHeight="1" x14ac:dyDescent="0.25">
      <c r="B95" s="193" t="s">
        <v>44</v>
      </c>
      <c r="C95" s="203">
        <f t="shared" si="1"/>
        <v>3.96</v>
      </c>
      <c r="D95" s="195" t="s">
        <v>271</v>
      </c>
      <c r="E95" s="195">
        <v>1085255258</v>
      </c>
      <c r="F95" s="195" t="s">
        <v>237</v>
      </c>
      <c r="G95" s="3" t="s">
        <v>208</v>
      </c>
      <c r="H95" s="196">
        <v>40515</v>
      </c>
      <c r="I95" s="5" t="s">
        <v>140</v>
      </c>
      <c r="J95" s="1" t="s">
        <v>274</v>
      </c>
      <c r="K95" s="100" t="s">
        <v>275</v>
      </c>
      <c r="L95" s="99" t="s">
        <v>237</v>
      </c>
      <c r="M95" s="124" t="s">
        <v>140</v>
      </c>
      <c r="N95" s="124" t="s">
        <v>140</v>
      </c>
      <c r="O95" s="124" t="s">
        <v>141</v>
      </c>
      <c r="P95" s="194"/>
      <c r="Q95" s="74" t="s">
        <v>272</v>
      </c>
    </row>
    <row r="96" spans="2:17" ht="60.75" customHeight="1" x14ac:dyDescent="0.25">
      <c r="B96" s="193" t="s">
        <v>44</v>
      </c>
      <c r="C96" s="203">
        <f t="shared" si="1"/>
        <v>3.96</v>
      </c>
      <c r="D96" s="195" t="s">
        <v>276</v>
      </c>
      <c r="E96" s="195">
        <v>1085285599</v>
      </c>
      <c r="F96" s="195" t="s">
        <v>237</v>
      </c>
      <c r="G96" s="3" t="s">
        <v>208</v>
      </c>
      <c r="H96" s="196" t="s">
        <v>141</v>
      </c>
      <c r="I96" s="5" t="s">
        <v>141</v>
      </c>
      <c r="J96" s="1" t="s">
        <v>282</v>
      </c>
      <c r="K96" s="100" t="s">
        <v>283</v>
      </c>
      <c r="L96" s="99" t="s">
        <v>237</v>
      </c>
      <c r="M96" s="124" t="s">
        <v>284</v>
      </c>
      <c r="N96" s="124" t="s">
        <v>140</v>
      </c>
      <c r="O96" s="124" t="s">
        <v>141</v>
      </c>
      <c r="P96" s="194"/>
      <c r="Q96" s="74" t="s">
        <v>281</v>
      </c>
    </row>
    <row r="97" spans="2:17" ht="60.75" customHeight="1" x14ac:dyDescent="0.25">
      <c r="B97" s="193" t="s">
        <v>44</v>
      </c>
      <c r="C97" s="203">
        <f t="shared" si="1"/>
        <v>3.96</v>
      </c>
      <c r="D97" s="195" t="s">
        <v>285</v>
      </c>
      <c r="E97" s="195">
        <v>79341608</v>
      </c>
      <c r="F97" s="195" t="s">
        <v>215</v>
      </c>
      <c r="G97" s="3" t="s">
        <v>243</v>
      </c>
      <c r="H97" s="196" t="s">
        <v>141</v>
      </c>
      <c r="I97" s="5" t="s">
        <v>141</v>
      </c>
      <c r="J97" s="1" t="s">
        <v>286</v>
      </c>
      <c r="K97" s="100" t="s">
        <v>287</v>
      </c>
      <c r="L97" s="99" t="s">
        <v>215</v>
      </c>
      <c r="M97" s="124" t="s">
        <v>284</v>
      </c>
      <c r="N97" s="124" t="s">
        <v>140</v>
      </c>
      <c r="O97" s="124" t="s">
        <v>141</v>
      </c>
      <c r="P97" s="194"/>
      <c r="Q97" s="194"/>
    </row>
    <row r="98" spans="2:17" ht="60.75" customHeight="1" x14ac:dyDescent="0.25">
      <c r="B98" s="193" t="s">
        <v>44</v>
      </c>
      <c r="C98" s="203">
        <f t="shared" si="1"/>
        <v>3.96</v>
      </c>
      <c r="D98" s="195" t="s">
        <v>285</v>
      </c>
      <c r="E98" s="195">
        <v>79341608</v>
      </c>
      <c r="F98" s="195" t="s">
        <v>215</v>
      </c>
      <c r="G98" s="3" t="s">
        <v>243</v>
      </c>
      <c r="H98" s="196" t="s">
        <v>141</v>
      </c>
      <c r="I98" s="5" t="s">
        <v>141</v>
      </c>
      <c r="J98" s="1" t="s">
        <v>288</v>
      </c>
      <c r="K98" s="100" t="s">
        <v>289</v>
      </c>
      <c r="L98" s="99" t="s">
        <v>215</v>
      </c>
      <c r="M98" s="124" t="s">
        <v>284</v>
      </c>
      <c r="N98" s="124" t="s">
        <v>140</v>
      </c>
      <c r="O98" s="124" t="s">
        <v>141</v>
      </c>
      <c r="P98" s="194"/>
      <c r="Q98" s="194"/>
    </row>
    <row r="99" spans="2:17" ht="60.75" customHeight="1" x14ac:dyDescent="0.25">
      <c r="B99" s="193"/>
      <c r="C99" s="193"/>
      <c r="D99" s="3"/>
      <c r="E99" s="3"/>
      <c r="F99" s="3"/>
      <c r="G99" s="3"/>
      <c r="H99" s="3"/>
      <c r="I99" s="5"/>
      <c r="J99" s="1"/>
      <c r="K99" s="100"/>
      <c r="L99" s="99"/>
      <c r="M99" s="124"/>
      <c r="N99" s="124"/>
      <c r="O99" s="124"/>
      <c r="P99" s="194"/>
      <c r="Q99" s="194"/>
    </row>
    <row r="100" spans="2:17" ht="60.75" customHeight="1" x14ac:dyDescent="0.25">
      <c r="B100" s="193"/>
      <c r="C100" s="193" t="s">
        <v>270</v>
      </c>
      <c r="D100" s="3"/>
      <c r="E100" s="3"/>
      <c r="F100" s="3"/>
      <c r="G100" s="3"/>
      <c r="H100" s="3"/>
      <c r="I100" s="5"/>
      <c r="J100" s="1"/>
      <c r="K100" s="100"/>
      <c r="L100" s="99"/>
      <c r="M100" s="124"/>
      <c r="N100" s="124"/>
      <c r="O100" s="124"/>
      <c r="P100" s="194"/>
      <c r="Q100" s="194"/>
    </row>
    <row r="101" spans="2:17" ht="33.6" customHeight="1" x14ac:dyDescent="0.25">
      <c r="B101" s="171" t="s">
        <v>44</v>
      </c>
      <c r="C101" s="171"/>
      <c r="D101" s="3"/>
      <c r="E101" s="3"/>
      <c r="F101" s="3"/>
      <c r="G101" s="3"/>
      <c r="H101" s="3"/>
      <c r="I101" s="5"/>
      <c r="J101" s="1"/>
      <c r="K101" s="99"/>
      <c r="L101" s="99"/>
      <c r="M101" s="124"/>
      <c r="N101" s="124"/>
      <c r="O101" s="124"/>
      <c r="P101" s="259"/>
      <c r="Q101" s="259"/>
    </row>
    <row r="103" spans="2:17" ht="15.75" thickBot="1" x14ac:dyDescent="0.3"/>
    <row r="104" spans="2:17" ht="27" thickBot="1" x14ac:dyDescent="0.3">
      <c r="B104" s="255" t="s">
        <v>46</v>
      </c>
      <c r="C104" s="256"/>
      <c r="D104" s="256"/>
      <c r="E104" s="256"/>
      <c r="F104" s="256"/>
      <c r="G104" s="256"/>
      <c r="H104" s="256"/>
      <c r="I104" s="256"/>
      <c r="J104" s="256"/>
      <c r="K104" s="256"/>
      <c r="L104" s="256"/>
      <c r="M104" s="256"/>
      <c r="N104" s="257"/>
    </row>
    <row r="107" spans="2:17" ht="46.15" customHeight="1" x14ac:dyDescent="0.25">
      <c r="B107" s="68" t="s">
        <v>33</v>
      </c>
      <c r="C107" s="68" t="s">
        <v>47</v>
      </c>
      <c r="D107" s="253" t="s">
        <v>3</v>
      </c>
      <c r="E107" s="254"/>
    </row>
    <row r="108" spans="2:17" ht="46.9" customHeight="1" x14ac:dyDescent="0.25">
      <c r="B108" s="69" t="s">
        <v>126</v>
      </c>
      <c r="C108" s="174" t="s">
        <v>141</v>
      </c>
      <c r="D108" s="260" t="s">
        <v>165</v>
      </c>
      <c r="E108" s="261"/>
    </row>
    <row r="111" spans="2:17" ht="26.25" x14ac:dyDescent="0.25">
      <c r="B111" s="236" t="s">
        <v>64</v>
      </c>
      <c r="C111" s="237"/>
      <c r="D111" s="237"/>
      <c r="E111" s="237"/>
      <c r="F111" s="237"/>
      <c r="G111" s="237"/>
      <c r="H111" s="237"/>
      <c r="I111" s="237"/>
      <c r="J111" s="237"/>
      <c r="K111" s="237"/>
      <c r="L111" s="237"/>
      <c r="M111" s="237"/>
      <c r="N111" s="237"/>
      <c r="O111" s="237"/>
      <c r="P111" s="237"/>
    </row>
    <row r="113" spans="1:26" ht="15.75" thickBot="1" x14ac:dyDescent="0.3"/>
    <row r="114" spans="1:26" ht="27" thickBot="1" x14ac:dyDescent="0.3">
      <c r="B114" s="255" t="s">
        <v>54</v>
      </c>
      <c r="C114" s="256"/>
      <c r="D114" s="256"/>
      <c r="E114" s="256"/>
      <c r="F114" s="256"/>
      <c r="G114" s="256"/>
      <c r="H114" s="256"/>
      <c r="I114" s="256"/>
      <c r="J114" s="256"/>
      <c r="K114" s="256"/>
      <c r="L114" s="256"/>
      <c r="M114" s="256"/>
      <c r="N114" s="257"/>
    </row>
    <row r="116" spans="1:26" ht="15.75" thickBot="1" x14ac:dyDescent="0.3">
      <c r="M116" s="65"/>
      <c r="N116" s="65"/>
    </row>
    <row r="117" spans="1:26" s="110" customFormat="1" ht="109.5" customHeight="1" x14ac:dyDescent="0.25">
      <c r="B117" s="121" t="s">
        <v>149</v>
      </c>
      <c r="C117" s="121" t="s">
        <v>150</v>
      </c>
      <c r="D117" s="121" t="s">
        <v>151</v>
      </c>
      <c r="E117" s="121" t="s">
        <v>45</v>
      </c>
      <c r="F117" s="121" t="s">
        <v>22</v>
      </c>
      <c r="G117" s="121" t="s">
        <v>103</v>
      </c>
      <c r="H117" s="121" t="s">
        <v>17</v>
      </c>
      <c r="I117" s="121" t="s">
        <v>10</v>
      </c>
      <c r="J117" s="121" t="s">
        <v>31</v>
      </c>
      <c r="K117" s="121" t="s">
        <v>61</v>
      </c>
      <c r="L117" s="121" t="s">
        <v>20</v>
      </c>
      <c r="M117" s="106" t="s">
        <v>26</v>
      </c>
      <c r="N117" s="121" t="s">
        <v>152</v>
      </c>
      <c r="O117" s="121" t="s">
        <v>36</v>
      </c>
      <c r="P117" s="122" t="s">
        <v>11</v>
      </c>
      <c r="Q117" s="122" t="s">
        <v>19</v>
      </c>
    </row>
    <row r="118" spans="1:26" s="116" customFormat="1" x14ac:dyDescent="0.25">
      <c r="A118" s="47">
        <v>1</v>
      </c>
      <c r="B118" s="117"/>
      <c r="C118" s="118"/>
      <c r="D118" s="117"/>
      <c r="E118" s="112"/>
      <c r="F118" s="113"/>
      <c r="G118" s="152"/>
      <c r="H118" s="120"/>
      <c r="I118" s="114"/>
      <c r="J118" s="114"/>
      <c r="K118" s="114"/>
      <c r="L118" s="114"/>
      <c r="M118" s="105"/>
      <c r="N118" s="105">
        <f>+M118*G118</f>
        <v>0</v>
      </c>
      <c r="O118" s="27"/>
      <c r="P118" s="27"/>
      <c r="Q118" s="153"/>
      <c r="R118" s="115"/>
      <c r="S118" s="115"/>
      <c r="T118" s="115"/>
      <c r="U118" s="115"/>
      <c r="V118" s="115"/>
      <c r="W118" s="115"/>
      <c r="X118" s="115"/>
      <c r="Y118" s="115"/>
      <c r="Z118" s="115"/>
    </row>
    <row r="119" spans="1:26" s="116" customFormat="1" x14ac:dyDescent="0.25">
      <c r="A119" s="47">
        <f>+A118+1</f>
        <v>2</v>
      </c>
      <c r="B119" s="117"/>
      <c r="C119" s="118"/>
      <c r="D119" s="117"/>
      <c r="E119" s="112"/>
      <c r="F119" s="113"/>
      <c r="G119" s="113"/>
      <c r="H119" s="113"/>
      <c r="I119" s="114"/>
      <c r="J119" s="114"/>
      <c r="K119" s="114"/>
      <c r="L119" s="114"/>
      <c r="M119" s="105"/>
      <c r="N119" s="105"/>
      <c r="O119" s="27"/>
      <c r="P119" s="27"/>
      <c r="Q119" s="153"/>
      <c r="R119" s="115"/>
      <c r="S119" s="115"/>
      <c r="T119" s="115"/>
      <c r="U119" s="115"/>
      <c r="V119" s="115"/>
      <c r="W119" s="115"/>
      <c r="X119" s="115"/>
      <c r="Y119" s="115"/>
      <c r="Z119" s="115"/>
    </row>
    <row r="120" spans="1:26" s="116" customFormat="1" x14ac:dyDescent="0.25">
      <c r="A120" s="47">
        <f t="shared" ref="A120:A125" si="2">+A119+1</f>
        <v>3</v>
      </c>
      <c r="B120" s="117"/>
      <c r="C120" s="118"/>
      <c r="D120" s="117"/>
      <c r="E120" s="112"/>
      <c r="F120" s="113"/>
      <c r="G120" s="113"/>
      <c r="H120" s="113"/>
      <c r="I120" s="114"/>
      <c r="J120" s="114"/>
      <c r="K120" s="114"/>
      <c r="L120" s="114"/>
      <c r="M120" s="105"/>
      <c r="N120" s="105"/>
      <c r="O120" s="27"/>
      <c r="P120" s="27"/>
      <c r="Q120" s="153"/>
      <c r="R120" s="115"/>
      <c r="S120" s="115"/>
      <c r="T120" s="115"/>
      <c r="U120" s="115"/>
      <c r="V120" s="115"/>
      <c r="W120" s="115"/>
      <c r="X120" s="115"/>
      <c r="Y120" s="115"/>
      <c r="Z120" s="115"/>
    </row>
    <row r="121" spans="1:26" s="116" customFormat="1" x14ac:dyDescent="0.25">
      <c r="A121" s="47">
        <f t="shared" si="2"/>
        <v>4</v>
      </c>
      <c r="B121" s="117"/>
      <c r="C121" s="118"/>
      <c r="D121" s="117"/>
      <c r="E121" s="112"/>
      <c r="F121" s="113"/>
      <c r="G121" s="113"/>
      <c r="H121" s="113"/>
      <c r="I121" s="114"/>
      <c r="J121" s="114"/>
      <c r="K121" s="114"/>
      <c r="L121" s="114"/>
      <c r="M121" s="105"/>
      <c r="N121" s="105"/>
      <c r="O121" s="27"/>
      <c r="P121" s="27"/>
      <c r="Q121" s="153"/>
      <c r="R121" s="115"/>
      <c r="S121" s="115"/>
      <c r="T121" s="115"/>
      <c r="U121" s="115"/>
      <c r="V121" s="115"/>
      <c r="W121" s="115"/>
      <c r="X121" s="115"/>
      <c r="Y121" s="115"/>
      <c r="Z121" s="115"/>
    </row>
    <row r="122" spans="1:26" s="116" customFormat="1" x14ac:dyDescent="0.25">
      <c r="A122" s="47">
        <f t="shared" si="2"/>
        <v>5</v>
      </c>
      <c r="B122" s="117"/>
      <c r="C122" s="118"/>
      <c r="D122" s="117"/>
      <c r="E122" s="112"/>
      <c r="F122" s="113"/>
      <c r="G122" s="113"/>
      <c r="H122" s="113"/>
      <c r="I122" s="114"/>
      <c r="J122" s="114"/>
      <c r="K122" s="114"/>
      <c r="L122" s="114"/>
      <c r="M122" s="105"/>
      <c r="N122" s="105"/>
      <c r="O122" s="27"/>
      <c r="P122" s="27"/>
      <c r="Q122" s="153"/>
      <c r="R122" s="115"/>
      <c r="S122" s="115"/>
      <c r="T122" s="115"/>
      <c r="U122" s="115"/>
      <c r="V122" s="115"/>
      <c r="W122" s="115"/>
      <c r="X122" s="115"/>
      <c r="Y122" s="115"/>
      <c r="Z122" s="115"/>
    </row>
    <row r="123" spans="1:26" s="116" customFormat="1" x14ac:dyDescent="0.25">
      <c r="A123" s="47">
        <f t="shared" si="2"/>
        <v>6</v>
      </c>
      <c r="B123" s="117"/>
      <c r="C123" s="118"/>
      <c r="D123" s="117"/>
      <c r="E123" s="112"/>
      <c r="F123" s="113"/>
      <c r="G123" s="113"/>
      <c r="H123" s="113"/>
      <c r="I123" s="114"/>
      <c r="J123" s="114"/>
      <c r="K123" s="114"/>
      <c r="L123" s="114"/>
      <c r="M123" s="105"/>
      <c r="N123" s="105"/>
      <c r="O123" s="27"/>
      <c r="P123" s="27"/>
      <c r="Q123" s="153"/>
      <c r="R123" s="115"/>
      <c r="S123" s="115"/>
      <c r="T123" s="115"/>
      <c r="U123" s="115"/>
      <c r="V123" s="115"/>
      <c r="W123" s="115"/>
      <c r="X123" s="115"/>
      <c r="Y123" s="115"/>
      <c r="Z123" s="115"/>
    </row>
    <row r="124" spans="1:26" s="116" customFormat="1" x14ac:dyDescent="0.25">
      <c r="A124" s="47">
        <f t="shared" si="2"/>
        <v>7</v>
      </c>
      <c r="B124" s="117"/>
      <c r="C124" s="118"/>
      <c r="D124" s="117"/>
      <c r="E124" s="112"/>
      <c r="F124" s="113"/>
      <c r="G124" s="113"/>
      <c r="H124" s="113"/>
      <c r="I124" s="114"/>
      <c r="J124" s="114"/>
      <c r="K124" s="114"/>
      <c r="L124" s="114"/>
      <c r="M124" s="105"/>
      <c r="N124" s="105"/>
      <c r="O124" s="27"/>
      <c r="P124" s="27"/>
      <c r="Q124" s="153"/>
      <c r="R124" s="115"/>
      <c r="S124" s="115"/>
      <c r="T124" s="115"/>
      <c r="U124" s="115"/>
      <c r="V124" s="115"/>
      <c r="W124" s="115"/>
      <c r="X124" s="115"/>
      <c r="Y124" s="115"/>
      <c r="Z124" s="115"/>
    </row>
    <row r="125" spans="1:26" s="116" customFormat="1" x14ac:dyDescent="0.25">
      <c r="A125" s="47">
        <f t="shared" si="2"/>
        <v>8</v>
      </c>
      <c r="B125" s="117"/>
      <c r="C125" s="118"/>
      <c r="D125" s="117"/>
      <c r="E125" s="112"/>
      <c r="F125" s="113"/>
      <c r="G125" s="113"/>
      <c r="H125" s="113"/>
      <c r="I125" s="114"/>
      <c r="J125" s="114"/>
      <c r="K125" s="114"/>
      <c r="L125" s="114"/>
      <c r="M125" s="105"/>
      <c r="N125" s="105"/>
      <c r="O125" s="27"/>
      <c r="P125" s="27"/>
      <c r="Q125" s="153"/>
      <c r="R125" s="115"/>
      <c r="S125" s="115"/>
      <c r="T125" s="115"/>
      <c r="U125" s="115"/>
      <c r="V125" s="115"/>
      <c r="W125" s="115"/>
      <c r="X125" s="115"/>
      <c r="Y125" s="115"/>
      <c r="Z125" s="115"/>
    </row>
    <row r="126" spans="1:26" s="116" customFormat="1" x14ac:dyDescent="0.25">
      <c r="A126" s="47"/>
      <c r="B126" s="50" t="s">
        <v>16</v>
      </c>
      <c r="C126" s="118"/>
      <c r="D126" s="117"/>
      <c r="E126" s="112"/>
      <c r="F126" s="113"/>
      <c r="G126" s="113"/>
      <c r="H126" s="113"/>
      <c r="I126" s="114"/>
      <c r="J126" s="114"/>
      <c r="K126" s="119">
        <f t="shared" ref="K126:N126" si="3">SUM(K118:K125)</f>
        <v>0</v>
      </c>
      <c r="L126" s="119">
        <f t="shared" si="3"/>
        <v>0</v>
      </c>
      <c r="M126" s="151">
        <f t="shared" si="3"/>
        <v>0</v>
      </c>
      <c r="N126" s="119">
        <f t="shared" si="3"/>
        <v>0</v>
      </c>
      <c r="O126" s="27"/>
      <c r="P126" s="27"/>
      <c r="Q126" s="154"/>
    </row>
    <row r="127" spans="1:26" x14ac:dyDescent="0.25">
      <c r="B127" s="30"/>
      <c r="C127" s="30"/>
      <c r="D127" s="30"/>
      <c r="E127" s="31"/>
      <c r="F127" s="30"/>
      <c r="G127" s="30"/>
      <c r="H127" s="30"/>
      <c r="I127" s="30"/>
      <c r="J127" s="30"/>
      <c r="K127" s="30"/>
      <c r="L127" s="30"/>
      <c r="M127" s="30"/>
      <c r="N127" s="30"/>
      <c r="O127" s="30"/>
      <c r="P127" s="30"/>
    </row>
    <row r="128" spans="1:26" ht="18.75" x14ac:dyDescent="0.25">
      <c r="B128" s="59" t="s">
        <v>32</v>
      </c>
      <c r="C128" s="73">
        <f>+K126</f>
        <v>0</v>
      </c>
      <c r="H128" s="32"/>
      <c r="I128" s="32"/>
      <c r="J128" s="32"/>
      <c r="K128" s="32"/>
      <c r="L128" s="32"/>
      <c r="M128" s="32"/>
      <c r="N128" s="30"/>
      <c r="O128" s="30"/>
      <c r="P128" s="30"/>
    </row>
    <row r="130" spans="2:17" ht="15.75" thickBot="1" x14ac:dyDescent="0.3"/>
    <row r="131" spans="2:17" ht="37.15" customHeight="1" thickBot="1" x14ac:dyDescent="0.3">
      <c r="B131" s="76" t="s">
        <v>49</v>
      </c>
      <c r="C131" s="77" t="s">
        <v>50</v>
      </c>
      <c r="D131" s="76" t="s">
        <v>51</v>
      </c>
      <c r="E131" s="77" t="s">
        <v>55</v>
      </c>
    </row>
    <row r="132" spans="2:17" ht="41.45" customHeight="1" x14ac:dyDescent="0.25">
      <c r="B132" s="67" t="s">
        <v>127</v>
      </c>
      <c r="C132" s="70">
        <v>20</v>
      </c>
      <c r="D132" s="70"/>
      <c r="E132" s="266">
        <f>+D132+D133+D134</f>
        <v>0</v>
      </c>
    </row>
    <row r="133" spans="2:17" x14ac:dyDescent="0.25">
      <c r="B133" s="67" t="s">
        <v>128</v>
      </c>
      <c r="C133" s="58">
        <v>30</v>
      </c>
      <c r="D133" s="174">
        <v>0</v>
      </c>
      <c r="E133" s="267"/>
    </row>
    <row r="134" spans="2:17" ht="15.75" thickBot="1" x14ac:dyDescent="0.3">
      <c r="B134" s="67" t="s">
        <v>129</v>
      </c>
      <c r="C134" s="72">
        <v>40</v>
      </c>
      <c r="D134" s="72">
        <v>0</v>
      </c>
      <c r="E134" s="268"/>
    </row>
    <row r="136" spans="2:17" ht="15.75" thickBot="1" x14ac:dyDescent="0.3"/>
    <row r="137" spans="2:17" ht="27" thickBot="1" x14ac:dyDescent="0.3">
      <c r="B137" s="255" t="s">
        <v>52</v>
      </c>
      <c r="C137" s="256"/>
      <c r="D137" s="256"/>
      <c r="E137" s="256"/>
      <c r="F137" s="256"/>
      <c r="G137" s="256"/>
      <c r="H137" s="256"/>
      <c r="I137" s="256"/>
      <c r="J137" s="256"/>
      <c r="K137" s="256"/>
      <c r="L137" s="256"/>
      <c r="M137" s="256"/>
      <c r="N137" s="257"/>
    </row>
    <row r="139" spans="2:17" ht="76.5" customHeight="1" x14ac:dyDescent="0.25">
      <c r="B139" s="123" t="s">
        <v>0</v>
      </c>
      <c r="C139" s="123" t="s">
        <v>39</v>
      </c>
      <c r="D139" s="123" t="s">
        <v>40</v>
      </c>
      <c r="E139" s="123" t="s">
        <v>116</v>
      </c>
      <c r="F139" s="123" t="s">
        <v>118</v>
      </c>
      <c r="G139" s="123" t="s">
        <v>119</v>
      </c>
      <c r="H139" s="123" t="s">
        <v>120</v>
      </c>
      <c r="I139" s="123" t="s">
        <v>117</v>
      </c>
      <c r="J139" s="253" t="s">
        <v>121</v>
      </c>
      <c r="K139" s="258"/>
      <c r="L139" s="254"/>
      <c r="M139" s="123" t="s">
        <v>125</v>
      </c>
      <c r="N139" s="123" t="s">
        <v>41</v>
      </c>
      <c r="O139" s="123" t="s">
        <v>42</v>
      </c>
      <c r="P139" s="253" t="s">
        <v>3</v>
      </c>
      <c r="Q139" s="254"/>
    </row>
    <row r="140" spans="2:17" ht="60.75" customHeight="1" x14ac:dyDescent="0.25">
      <c r="B140" s="171" t="s">
        <v>133</v>
      </c>
      <c r="C140" s="171"/>
      <c r="D140" s="3"/>
      <c r="E140" s="3"/>
      <c r="F140" s="3"/>
      <c r="G140" s="3"/>
      <c r="H140" s="3"/>
      <c r="I140" s="5"/>
      <c r="J140" s="1" t="s">
        <v>122</v>
      </c>
      <c r="K140" s="100" t="s">
        <v>123</v>
      </c>
      <c r="L140" s="99" t="s">
        <v>124</v>
      </c>
      <c r="M140" s="124"/>
      <c r="N140" s="124"/>
      <c r="O140" s="124"/>
      <c r="P140" s="259"/>
      <c r="Q140" s="259"/>
    </row>
    <row r="141" spans="2:17" ht="60.75" customHeight="1" x14ac:dyDescent="0.25">
      <c r="B141" s="171" t="s">
        <v>134</v>
      </c>
      <c r="C141" s="171"/>
      <c r="D141" s="3"/>
      <c r="E141" s="3"/>
      <c r="F141" s="3"/>
      <c r="G141" s="3"/>
      <c r="H141" s="3"/>
      <c r="I141" s="5"/>
      <c r="J141" s="1"/>
      <c r="K141" s="100"/>
      <c r="L141" s="99"/>
      <c r="M141" s="124"/>
      <c r="N141" s="124"/>
      <c r="O141" s="124"/>
      <c r="P141" s="174"/>
      <c r="Q141" s="174"/>
    </row>
    <row r="142" spans="2:17" ht="33.6" customHeight="1" x14ac:dyDescent="0.25">
      <c r="B142" s="171" t="s">
        <v>135</v>
      </c>
      <c r="C142" s="171"/>
      <c r="D142" s="3"/>
      <c r="E142" s="3"/>
      <c r="F142" s="3"/>
      <c r="G142" s="3"/>
      <c r="H142" s="3"/>
      <c r="I142" s="5"/>
      <c r="J142" s="1"/>
      <c r="K142" s="99"/>
      <c r="L142" s="99"/>
      <c r="M142" s="124"/>
      <c r="N142" s="124"/>
      <c r="O142" s="124"/>
      <c r="P142" s="259"/>
      <c r="Q142" s="259"/>
    </row>
    <row r="145" spans="2:7" ht="15.75" thickBot="1" x14ac:dyDescent="0.3"/>
    <row r="146" spans="2:7" ht="54" customHeight="1" x14ac:dyDescent="0.25">
      <c r="B146" s="127" t="s">
        <v>33</v>
      </c>
      <c r="C146" s="127" t="s">
        <v>49</v>
      </c>
      <c r="D146" s="123" t="s">
        <v>50</v>
      </c>
      <c r="E146" s="127" t="s">
        <v>51</v>
      </c>
      <c r="F146" s="77" t="s">
        <v>56</v>
      </c>
      <c r="G146" s="96"/>
    </row>
    <row r="147" spans="2:7" ht="120.75" customHeight="1" x14ac:dyDescent="0.2">
      <c r="B147" s="262" t="s">
        <v>53</v>
      </c>
      <c r="C147" s="6" t="s">
        <v>130</v>
      </c>
      <c r="D147" s="174">
        <v>25</v>
      </c>
      <c r="E147" s="174">
        <v>0</v>
      </c>
      <c r="F147" s="263">
        <f>+E147+E148+E149</f>
        <v>0</v>
      </c>
      <c r="G147" s="97"/>
    </row>
    <row r="148" spans="2:7" ht="76.150000000000006" customHeight="1" x14ac:dyDescent="0.2">
      <c r="B148" s="262"/>
      <c r="C148" s="6" t="s">
        <v>131</v>
      </c>
      <c r="D148" s="74">
        <v>25</v>
      </c>
      <c r="E148" s="174">
        <v>0</v>
      </c>
      <c r="F148" s="264"/>
      <c r="G148" s="97"/>
    </row>
    <row r="149" spans="2:7" ht="69" customHeight="1" x14ac:dyDescent="0.2">
      <c r="B149" s="262"/>
      <c r="C149" s="6" t="s">
        <v>132</v>
      </c>
      <c r="D149" s="174">
        <v>10</v>
      </c>
      <c r="E149" s="174">
        <v>0</v>
      </c>
      <c r="F149" s="265"/>
      <c r="G149" s="97"/>
    </row>
    <row r="150" spans="2:7" x14ac:dyDescent="0.25">
      <c r="C150" s="107"/>
    </row>
    <row r="153" spans="2:7" x14ac:dyDescent="0.25">
      <c r="B153" s="125" t="s">
        <v>57</v>
      </c>
    </row>
    <row r="156" spans="2:7" x14ac:dyDescent="0.25">
      <c r="B156" s="128" t="s">
        <v>33</v>
      </c>
      <c r="C156" s="128" t="s">
        <v>58</v>
      </c>
      <c r="D156" s="127" t="s">
        <v>51</v>
      </c>
      <c r="E156" s="127" t="s">
        <v>16</v>
      </c>
    </row>
    <row r="157" spans="2:7" ht="28.5" x14ac:dyDescent="0.25">
      <c r="B157" s="108" t="s">
        <v>59</v>
      </c>
      <c r="C157" s="109">
        <v>40</v>
      </c>
      <c r="D157" s="174">
        <f>+E132</f>
        <v>0</v>
      </c>
      <c r="E157" s="245">
        <f>+D157+D158</f>
        <v>0</v>
      </c>
    </row>
    <row r="158" spans="2:7" ht="42.75" x14ac:dyDescent="0.25">
      <c r="B158" s="108" t="s">
        <v>60</v>
      </c>
      <c r="C158" s="109">
        <v>60</v>
      </c>
      <c r="D158" s="174">
        <f>+F147</f>
        <v>0</v>
      </c>
      <c r="E158" s="246"/>
    </row>
  </sheetData>
  <mergeCells count="42">
    <mergeCell ref="P142:Q142"/>
    <mergeCell ref="B147:B149"/>
    <mergeCell ref="F147:F149"/>
    <mergeCell ref="E157:E158"/>
    <mergeCell ref="B114:N114"/>
    <mergeCell ref="E132:E134"/>
    <mergeCell ref="B137:N137"/>
    <mergeCell ref="J139:L139"/>
    <mergeCell ref="P139:Q139"/>
    <mergeCell ref="P140:Q140"/>
    <mergeCell ref="B111:P111"/>
    <mergeCell ref="O72:P72"/>
    <mergeCell ref="O73:P73"/>
    <mergeCell ref="O74:P74"/>
    <mergeCell ref="O75:P75"/>
    <mergeCell ref="B81:N81"/>
    <mergeCell ref="J86:L86"/>
    <mergeCell ref="P86:Q86"/>
    <mergeCell ref="P101:Q101"/>
    <mergeCell ref="B104:N104"/>
    <mergeCell ref="D107:E107"/>
    <mergeCell ref="D108:E10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E88">
    <cfRule type="duplicateValues" dxfId="81" priority="13"/>
  </conditionalFormatting>
  <conditionalFormatting sqref="E88">
    <cfRule type="duplicateValues" dxfId="80" priority="12"/>
  </conditionalFormatting>
  <conditionalFormatting sqref="E87">
    <cfRule type="duplicateValues" dxfId="79" priority="18"/>
  </conditionalFormatting>
  <conditionalFormatting sqref="E89">
    <cfRule type="duplicateValues" dxfId="78" priority="10"/>
  </conditionalFormatting>
  <conditionalFormatting sqref="E89">
    <cfRule type="duplicateValues" dxfId="77" priority="11"/>
  </conditionalFormatting>
  <conditionalFormatting sqref="E90">
    <cfRule type="duplicateValues" dxfId="76" priority="8"/>
  </conditionalFormatting>
  <conditionalFormatting sqref="E90">
    <cfRule type="duplicateValues" dxfId="75" priority="9"/>
  </conditionalFormatting>
  <conditionalFormatting sqref="E98 E91:E94">
    <cfRule type="duplicateValues" dxfId="74" priority="7"/>
  </conditionalFormatting>
  <conditionalFormatting sqref="E95">
    <cfRule type="duplicateValues" dxfId="73" priority="5"/>
  </conditionalFormatting>
  <conditionalFormatting sqref="E95">
    <cfRule type="duplicateValues" dxfId="72" priority="4"/>
  </conditionalFormatting>
  <conditionalFormatting sqref="E96">
    <cfRule type="duplicateValues" dxfId="71" priority="3"/>
  </conditionalFormatting>
  <conditionalFormatting sqref="E96">
    <cfRule type="duplicateValues" dxfId="70" priority="2"/>
  </conditionalFormatting>
  <conditionalFormatting sqref="E97:E98">
    <cfRule type="duplicateValues" dxfId="69" priority="1"/>
  </conditionalFormatting>
  <conditionalFormatting sqref="E91:E94">
    <cfRule type="duplicateValues" dxfId="68" priority="20"/>
  </conditionalFormatting>
  <dataValidations count="2">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C17" zoomScale="70" zoomScaleNormal="70" workbookViewId="0">
      <selection activeCell="H56" sqref="H5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6" t="s">
        <v>63</v>
      </c>
      <c r="C2" s="237"/>
      <c r="D2" s="237"/>
      <c r="E2" s="237"/>
      <c r="F2" s="237"/>
      <c r="G2" s="237"/>
      <c r="H2" s="237"/>
      <c r="I2" s="237"/>
      <c r="J2" s="237"/>
      <c r="K2" s="237"/>
      <c r="L2" s="237"/>
      <c r="M2" s="237"/>
      <c r="N2" s="237"/>
      <c r="O2" s="237"/>
      <c r="P2" s="237"/>
    </row>
    <row r="4" spans="2:16" ht="26.25" x14ac:dyDescent="0.25">
      <c r="B4" s="236" t="s">
        <v>48</v>
      </c>
      <c r="C4" s="237"/>
      <c r="D4" s="237"/>
      <c r="E4" s="237"/>
      <c r="F4" s="237"/>
      <c r="G4" s="237"/>
      <c r="H4" s="237"/>
      <c r="I4" s="237"/>
      <c r="J4" s="237"/>
      <c r="K4" s="237"/>
      <c r="L4" s="237"/>
      <c r="M4" s="237"/>
      <c r="N4" s="237"/>
      <c r="O4" s="237"/>
      <c r="P4" s="237"/>
    </row>
    <row r="5" spans="2:16" ht="15.75" thickBot="1" x14ac:dyDescent="0.3"/>
    <row r="6" spans="2:16" ht="21.75" thickBot="1" x14ac:dyDescent="0.3">
      <c r="B6" s="11" t="s">
        <v>4</v>
      </c>
      <c r="C6" s="234" t="s">
        <v>168</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40"/>
      <c r="D10" s="240"/>
      <c r="E10" s="24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42" t="s">
        <v>101</v>
      </c>
      <c r="C14" s="242"/>
      <c r="D14" s="172" t="s">
        <v>12</v>
      </c>
      <c r="E14" s="172" t="s">
        <v>13</v>
      </c>
      <c r="F14" s="172" t="s">
        <v>29</v>
      </c>
      <c r="G14" s="94"/>
      <c r="I14" s="38"/>
      <c r="J14" s="38"/>
      <c r="K14" s="38"/>
      <c r="L14" s="38"/>
      <c r="M14" s="38"/>
      <c r="N14" s="111"/>
    </row>
    <row r="15" spans="2:16" x14ac:dyDescent="0.25">
      <c r="B15" s="242"/>
      <c r="C15" s="242"/>
      <c r="D15" s="172">
        <v>28</v>
      </c>
      <c r="E15" s="36">
        <v>1078917736</v>
      </c>
      <c r="F15" s="176">
        <f>228+152</f>
        <v>380</v>
      </c>
      <c r="G15" s="95"/>
      <c r="I15" s="39"/>
      <c r="J15" s="39"/>
      <c r="K15" s="39"/>
      <c r="L15" s="39"/>
      <c r="M15" s="39"/>
      <c r="N15" s="111"/>
    </row>
    <row r="16" spans="2:16" x14ac:dyDescent="0.25">
      <c r="B16" s="242"/>
      <c r="C16" s="242"/>
      <c r="D16" s="172"/>
      <c r="E16" s="36"/>
      <c r="F16" s="36"/>
      <c r="G16" s="95"/>
      <c r="I16" s="39"/>
      <c r="J16" s="39"/>
      <c r="K16" s="39"/>
      <c r="L16" s="39"/>
      <c r="M16" s="39"/>
      <c r="N16" s="111"/>
    </row>
    <row r="17" spans="1:14" x14ac:dyDescent="0.25">
      <c r="B17" s="242"/>
      <c r="C17" s="242"/>
      <c r="D17" s="172"/>
      <c r="E17" s="36"/>
      <c r="F17" s="36"/>
      <c r="G17" s="95"/>
      <c r="I17" s="39"/>
      <c r="J17" s="39"/>
      <c r="K17" s="39"/>
      <c r="L17" s="39"/>
      <c r="M17" s="39"/>
      <c r="N17" s="111"/>
    </row>
    <row r="18" spans="1:14" x14ac:dyDescent="0.25">
      <c r="B18" s="242"/>
      <c r="C18" s="242"/>
      <c r="D18" s="172"/>
      <c r="E18" s="37"/>
      <c r="F18" s="36"/>
      <c r="G18" s="95"/>
      <c r="H18" s="22"/>
      <c r="I18" s="39"/>
      <c r="J18" s="39"/>
      <c r="K18" s="39"/>
      <c r="L18" s="39"/>
      <c r="M18" s="39"/>
      <c r="N18" s="20"/>
    </row>
    <row r="19" spans="1:14" x14ac:dyDescent="0.25">
      <c r="B19" s="242"/>
      <c r="C19" s="242"/>
      <c r="D19" s="172"/>
      <c r="E19" s="37"/>
      <c r="F19" s="36"/>
      <c r="G19" s="95"/>
      <c r="H19" s="22"/>
      <c r="I19" s="41"/>
      <c r="J19" s="41"/>
      <c r="K19" s="41"/>
      <c r="L19" s="41"/>
      <c r="M19" s="41"/>
      <c r="N19" s="20"/>
    </row>
    <row r="20" spans="1:14" x14ac:dyDescent="0.25">
      <c r="B20" s="242"/>
      <c r="C20" s="242"/>
      <c r="D20" s="172"/>
      <c r="E20" s="37"/>
      <c r="F20" s="36"/>
      <c r="G20" s="95"/>
      <c r="H20" s="22"/>
      <c r="I20" s="110"/>
      <c r="J20" s="110"/>
      <c r="K20" s="110"/>
      <c r="L20" s="110"/>
      <c r="M20" s="110"/>
      <c r="N20" s="20"/>
    </row>
    <row r="21" spans="1:14" x14ac:dyDescent="0.25">
      <c r="B21" s="242"/>
      <c r="C21" s="242"/>
      <c r="D21" s="172"/>
      <c r="E21" s="37"/>
      <c r="F21" s="36"/>
      <c r="G21" s="95"/>
      <c r="H21" s="22"/>
      <c r="I21" s="110"/>
      <c r="J21" s="110"/>
      <c r="K21" s="110"/>
      <c r="L21" s="110"/>
      <c r="M21" s="110"/>
      <c r="N21" s="20"/>
    </row>
    <row r="22" spans="1:14" ht="15.75" thickBot="1" x14ac:dyDescent="0.3">
      <c r="B22" s="243" t="s">
        <v>14</v>
      </c>
      <c r="C22" s="244"/>
      <c r="D22" s="172"/>
      <c r="E22" s="64"/>
      <c r="F22" s="36"/>
      <c r="G22" s="95"/>
      <c r="H22" s="22"/>
      <c r="I22" s="110"/>
      <c r="J22" s="110"/>
      <c r="K22" s="110"/>
      <c r="L22" s="110"/>
      <c r="M22" s="110"/>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304</v>
      </c>
      <c r="D24" s="42"/>
      <c r="E24" s="45">
        <f>E15</f>
        <v>1078917736</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139</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140</v>
      </c>
      <c r="D29" s="128" t="s">
        <v>141</v>
      </c>
      <c r="E29" s="107"/>
      <c r="F29" s="107"/>
      <c r="G29" s="107"/>
      <c r="H29" s="107"/>
      <c r="I29" s="110"/>
      <c r="J29" s="110"/>
      <c r="K29" s="110"/>
      <c r="L29" s="110"/>
      <c r="M29" s="110"/>
      <c r="N29" s="111"/>
    </row>
    <row r="30" spans="1:14" x14ac:dyDescent="0.25">
      <c r="A30" s="102"/>
      <c r="B30" s="124" t="s">
        <v>142</v>
      </c>
      <c r="C30" s="174"/>
      <c r="D30" s="174" t="s">
        <v>188</v>
      </c>
      <c r="E30" s="107"/>
      <c r="F30" s="107"/>
      <c r="G30" s="107"/>
      <c r="H30" s="107"/>
      <c r="I30" s="110"/>
      <c r="J30" s="110"/>
      <c r="K30" s="110"/>
      <c r="L30" s="110"/>
      <c r="M30" s="110"/>
      <c r="N30" s="111"/>
    </row>
    <row r="31" spans="1:14" x14ac:dyDescent="0.25">
      <c r="A31" s="102"/>
      <c r="B31" s="124" t="s">
        <v>143</v>
      </c>
      <c r="C31" s="174" t="s">
        <v>188</v>
      </c>
      <c r="D31" s="174"/>
      <c r="E31" s="107"/>
      <c r="F31" s="107"/>
      <c r="G31" s="107"/>
      <c r="H31" s="107"/>
      <c r="I31" s="110"/>
      <c r="J31" s="110"/>
      <c r="K31" s="110"/>
      <c r="L31" s="110"/>
      <c r="M31" s="110"/>
      <c r="N31" s="111"/>
    </row>
    <row r="32" spans="1:14" x14ac:dyDescent="0.25">
      <c r="A32" s="102"/>
      <c r="B32" s="124" t="s">
        <v>144</v>
      </c>
      <c r="C32" s="124"/>
      <c r="D32" s="180" t="s">
        <v>188</v>
      </c>
      <c r="E32" s="107"/>
      <c r="F32" s="107"/>
      <c r="G32" s="107"/>
      <c r="H32" s="107"/>
      <c r="I32" s="110"/>
      <c r="J32" s="110"/>
      <c r="K32" s="110"/>
      <c r="L32" s="110"/>
      <c r="M32" s="110"/>
      <c r="N32" s="111"/>
    </row>
    <row r="33" spans="1:17" x14ac:dyDescent="0.25">
      <c r="A33" s="102"/>
      <c r="B33" s="124" t="s">
        <v>145</v>
      </c>
      <c r="C33" s="124"/>
      <c r="D33" s="202" t="s">
        <v>188</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146</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147</v>
      </c>
      <c r="C40" s="109">
        <v>40</v>
      </c>
      <c r="D40" s="174">
        <v>0</v>
      </c>
      <c r="E40" s="245">
        <f>+D40+D41</f>
        <v>0</v>
      </c>
      <c r="F40" s="107"/>
      <c r="G40" s="107"/>
      <c r="H40" s="107"/>
      <c r="I40" s="110"/>
      <c r="J40" s="110"/>
      <c r="K40" s="110"/>
      <c r="L40" s="110"/>
      <c r="M40" s="110"/>
      <c r="N40" s="111"/>
    </row>
    <row r="41" spans="1:17" ht="42.75" x14ac:dyDescent="0.25">
      <c r="A41" s="102"/>
      <c r="B41" s="108" t="s">
        <v>148</v>
      </c>
      <c r="C41" s="109">
        <v>60</v>
      </c>
      <c r="D41" s="174">
        <f>+F147</f>
        <v>0</v>
      </c>
      <c r="E41" s="246"/>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47" t="s">
        <v>35</v>
      </c>
      <c r="N45" s="247"/>
    </row>
    <row r="46" spans="1:17" x14ac:dyDescent="0.25">
      <c r="B46" s="125" t="s">
        <v>30</v>
      </c>
      <c r="M46" s="65"/>
      <c r="N46" s="65"/>
    </row>
    <row r="47" spans="1:17" ht="15.75" thickBot="1" x14ac:dyDescent="0.3">
      <c r="M47" s="65"/>
      <c r="N47" s="65"/>
    </row>
    <row r="48" spans="1:17" s="110" customFormat="1" ht="109.5" customHeight="1" x14ac:dyDescent="0.25">
      <c r="B48" s="121" t="s">
        <v>149</v>
      </c>
      <c r="C48" s="121" t="s">
        <v>150</v>
      </c>
      <c r="D48" s="121" t="s">
        <v>151</v>
      </c>
      <c r="E48" s="121" t="s">
        <v>45</v>
      </c>
      <c r="F48" s="121" t="s">
        <v>22</v>
      </c>
      <c r="G48" s="121" t="s">
        <v>103</v>
      </c>
      <c r="H48" s="121" t="s">
        <v>17</v>
      </c>
      <c r="I48" s="121" t="s">
        <v>10</v>
      </c>
      <c r="J48" s="121" t="s">
        <v>31</v>
      </c>
      <c r="K48" s="121" t="s">
        <v>61</v>
      </c>
      <c r="L48" s="121" t="s">
        <v>20</v>
      </c>
      <c r="M48" s="106" t="s">
        <v>26</v>
      </c>
      <c r="N48" s="121" t="s">
        <v>152</v>
      </c>
      <c r="O48" s="121" t="s">
        <v>36</v>
      </c>
      <c r="P48" s="122" t="s">
        <v>11</v>
      </c>
      <c r="Q48" s="122" t="s">
        <v>19</v>
      </c>
    </row>
    <row r="49" spans="1:26" s="116" customFormat="1" ht="60" x14ac:dyDescent="0.25">
      <c r="A49" s="47">
        <v>1</v>
      </c>
      <c r="B49" s="117" t="s">
        <v>168</v>
      </c>
      <c r="C49" s="118" t="s">
        <v>168</v>
      </c>
      <c r="D49" s="117" t="s">
        <v>166</v>
      </c>
      <c r="E49" s="112" t="s">
        <v>189</v>
      </c>
      <c r="F49" s="113" t="s">
        <v>140</v>
      </c>
      <c r="G49" s="152"/>
      <c r="H49" s="120">
        <v>40936</v>
      </c>
      <c r="I49" s="114">
        <v>41274</v>
      </c>
      <c r="J49" s="114"/>
      <c r="K49" s="114" t="s">
        <v>190</v>
      </c>
      <c r="L49" s="114" t="s">
        <v>171</v>
      </c>
      <c r="M49" s="105">
        <v>888</v>
      </c>
      <c r="N49" s="105">
        <v>888</v>
      </c>
      <c r="O49" s="27">
        <v>977618198</v>
      </c>
      <c r="P49" s="27">
        <v>63</v>
      </c>
      <c r="Q49" s="153"/>
      <c r="R49" s="115"/>
      <c r="S49" s="115"/>
      <c r="T49" s="115"/>
      <c r="U49" s="115"/>
      <c r="V49" s="115"/>
      <c r="W49" s="115"/>
      <c r="X49" s="115"/>
      <c r="Y49" s="115"/>
      <c r="Z49" s="115"/>
    </row>
    <row r="50" spans="1:26" s="116" customFormat="1" x14ac:dyDescent="0.25">
      <c r="A50" s="47">
        <f>+A49+1</f>
        <v>2</v>
      </c>
      <c r="B50" s="117"/>
      <c r="C50" s="118"/>
      <c r="D50" s="117"/>
      <c r="E50" s="112"/>
      <c r="F50" s="113"/>
      <c r="G50" s="113"/>
      <c r="H50" s="113"/>
      <c r="I50" s="114"/>
      <c r="J50" s="114"/>
      <c r="K50" s="114"/>
      <c r="L50" s="114"/>
      <c r="M50" s="105"/>
      <c r="N50" s="105"/>
      <c r="O50" s="27"/>
      <c r="P50" s="27"/>
      <c r="Q50" s="153"/>
      <c r="R50" s="115"/>
      <c r="S50" s="115"/>
      <c r="T50" s="115"/>
      <c r="U50" s="115"/>
      <c r="V50" s="115"/>
      <c r="W50" s="115"/>
      <c r="X50" s="115"/>
      <c r="Y50" s="115"/>
      <c r="Z50" s="115"/>
    </row>
    <row r="51" spans="1:26" s="116" customFormat="1" x14ac:dyDescent="0.25">
      <c r="A51" s="47">
        <f t="shared" ref="A51:A56" si="0">+A50+1</f>
        <v>3</v>
      </c>
      <c r="B51" s="117"/>
      <c r="C51" s="118"/>
      <c r="D51" s="117"/>
      <c r="E51" s="112"/>
      <c r="F51" s="113"/>
      <c r="G51" s="113"/>
      <c r="H51" s="113"/>
      <c r="I51" s="114"/>
      <c r="J51" s="114"/>
      <c r="K51" s="114"/>
      <c r="L51" s="114"/>
      <c r="M51" s="105"/>
      <c r="N51" s="105"/>
      <c r="O51" s="27"/>
      <c r="P51" s="27"/>
      <c r="Q51" s="153"/>
      <c r="R51" s="115"/>
      <c r="S51" s="115"/>
      <c r="T51" s="115"/>
      <c r="U51" s="115"/>
      <c r="V51" s="115"/>
      <c r="W51" s="115"/>
      <c r="X51" s="115"/>
      <c r="Y51" s="115"/>
      <c r="Z51" s="115"/>
    </row>
    <row r="52" spans="1:26" s="116" customFormat="1" x14ac:dyDescent="0.25">
      <c r="A52" s="47">
        <f t="shared" si="0"/>
        <v>4</v>
      </c>
      <c r="B52" s="117"/>
      <c r="C52" s="118"/>
      <c r="D52" s="117"/>
      <c r="E52" s="112"/>
      <c r="F52" s="113"/>
      <c r="G52" s="113"/>
      <c r="H52" s="113"/>
      <c r="I52" s="114"/>
      <c r="J52" s="114"/>
      <c r="K52" s="114"/>
      <c r="L52" s="114"/>
      <c r="M52" s="105"/>
      <c r="N52" s="105"/>
      <c r="O52" s="27"/>
      <c r="P52" s="27"/>
      <c r="Q52" s="153"/>
      <c r="R52" s="115"/>
      <c r="S52" s="115"/>
      <c r="T52" s="115"/>
      <c r="U52" s="115"/>
      <c r="V52" s="115"/>
      <c r="W52" s="115"/>
      <c r="X52" s="115"/>
      <c r="Y52" s="115"/>
      <c r="Z52" s="115"/>
    </row>
    <row r="53" spans="1:26" s="116" customFormat="1" x14ac:dyDescent="0.25">
      <c r="A53" s="47">
        <f t="shared" si="0"/>
        <v>5</v>
      </c>
      <c r="B53" s="117"/>
      <c r="C53" s="118"/>
      <c r="D53" s="117"/>
      <c r="E53" s="112"/>
      <c r="F53" s="113"/>
      <c r="G53" s="113"/>
      <c r="H53" s="113"/>
      <c r="I53" s="114"/>
      <c r="J53" s="114"/>
      <c r="K53" s="114"/>
      <c r="L53" s="114"/>
      <c r="M53" s="105"/>
      <c r="N53" s="105"/>
      <c r="O53" s="27"/>
      <c r="P53" s="27"/>
      <c r="Q53" s="153"/>
      <c r="R53" s="115"/>
      <c r="S53" s="115"/>
      <c r="T53" s="115"/>
      <c r="U53" s="115"/>
      <c r="V53" s="115"/>
      <c r="W53" s="115"/>
      <c r="X53" s="115"/>
      <c r="Y53" s="115"/>
      <c r="Z53" s="115"/>
    </row>
    <row r="54" spans="1:26" s="116" customFormat="1" x14ac:dyDescent="0.25">
      <c r="A54" s="47">
        <f t="shared" si="0"/>
        <v>6</v>
      </c>
      <c r="B54" s="117"/>
      <c r="C54" s="118"/>
      <c r="D54" s="117"/>
      <c r="E54" s="112"/>
      <c r="F54" s="113"/>
      <c r="G54" s="113"/>
      <c r="H54" s="113"/>
      <c r="I54" s="114"/>
      <c r="J54" s="114"/>
      <c r="K54" s="114"/>
      <c r="L54" s="114"/>
      <c r="M54" s="105"/>
      <c r="N54" s="105"/>
      <c r="O54" s="27"/>
      <c r="P54" s="27"/>
      <c r="Q54" s="153"/>
      <c r="R54" s="115"/>
      <c r="S54" s="115"/>
      <c r="T54" s="115"/>
      <c r="U54" s="115"/>
      <c r="V54" s="115"/>
      <c r="W54" s="115"/>
      <c r="X54" s="115"/>
      <c r="Y54" s="115"/>
      <c r="Z54" s="115"/>
    </row>
    <row r="55" spans="1:26" s="116" customFormat="1" x14ac:dyDescent="0.25">
      <c r="A55" s="47">
        <f t="shared" si="0"/>
        <v>7</v>
      </c>
      <c r="B55" s="117"/>
      <c r="C55" s="118"/>
      <c r="D55" s="117"/>
      <c r="E55" s="112"/>
      <c r="F55" s="113"/>
      <c r="G55" s="113"/>
      <c r="H55" s="113"/>
      <c r="I55" s="114"/>
      <c r="J55" s="114"/>
      <c r="K55" s="114"/>
      <c r="L55" s="114"/>
      <c r="M55" s="105"/>
      <c r="N55" s="105"/>
      <c r="O55" s="27"/>
      <c r="P55" s="27"/>
      <c r="Q55" s="153"/>
      <c r="R55" s="115"/>
      <c r="S55" s="115"/>
      <c r="T55" s="115"/>
      <c r="U55" s="115"/>
      <c r="V55" s="115"/>
      <c r="W55" s="115"/>
      <c r="X55" s="115"/>
      <c r="Y55" s="115"/>
      <c r="Z55" s="115"/>
    </row>
    <row r="56" spans="1:26" s="116" customFormat="1" x14ac:dyDescent="0.25">
      <c r="A56" s="47">
        <f t="shared" si="0"/>
        <v>8</v>
      </c>
      <c r="B56" s="117"/>
      <c r="C56" s="118"/>
      <c r="D56" s="117"/>
      <c r="E56" s="112"/>
      <c r="F56" s="113"/>
      <c r="G56" s="113"/>
      <c r="H56" s="113"/>
      <c r="I56" s="114"/>
      <c r="J56" s="114"/>
      <c r="K56" s="114"/>
      <c r="L56" s="114"/>
      <c r="M56" s="105"/>
      <c r="N56" s="105"/>
      <c r="O56" s="27"/>
      <c r="P56" s="27"/>
      <c r="Q56" s="153"/>
      <c r="R56" s="115"/>
      <c r="S56" s="115"/>
      <c r="T56" s="115"/>
      <c r="U56" s="115"/>
      <c r="V56" s="115"/>
      <c r="W56" s="115"/>
      <c r="X56" s="115"/>
      <c r="Y56" s="115"/>
      <c r="Z56" s="115"/>
    </row>
    <row r="57" spans="1:26" s="116" customFormat="1" ht="28.5" customHeight="1" x14ac:dyDescent="0.25">
      <c r="A57" s="47"/>
      <c r="B57" s="50" t="s">
        <v>16</v>
      </c>
      <c r="C57" s="118"/>
      <c r="D57" s="117"/>
      <c r="E57" s="112"/>
      <c r="F57" s="113"/>
      <c r="G57" s="113"/>
      <c r="H57" s="113"/>
      <c r="I57" s="114"/>
      <c r="J57" s="114"/>
      <c r="K57" s="119" t="s">
        <v>190</v>
      </c>
      <c r="L57" s="119">
        <f t="shared" ref="L57:N57" si="1">SUM(L49:L56)</f>
        <v>0</v>
      </c>
      <c r="M57" s="151">
        <f t="shared" si="1"/>
        <v>888</v>
      </c>
      <c r="N57" s="119">
        <f t="shared" si="1"/>
        <v>888</v>
      </c>
      <c r="O57" s="27"/>
      <c r="P57" s="27"/>
      <c r="Q57" s="154"/>
    </row>
    <row r="58" spans="1:26" s="30" customFormat="1" x14ac:dyDescent="0.25">
      <c r="E58" s="31"/>
    </row>
    <row r="59" spans="1:26" s="30" customFormat="1" x14ac:dyDescent="0.25">
      <c r="B59" s="248" t="s">
        <v>28</v>
      </c>
      <c r="C59" s="248" t="s">
        <v>27</v>
      </c>
      <c r="D59" s="250" t="s">
        <v>34</v>
      </c>
      <c r="E59" s="250"/>
    </row>
    <row r="60" spans="1:26" s="30" customFormat="1" x14ac:dyDescent="0.25">
      <c r="B60" s="249"/>
      <c r="C60" s="249"/>
      <c r="D60" s="173" t="s">
        <v>23</v>
      </c>
      <c r="E60" s="62" t="s">
        <v>24</v>
      </c>
    </row>
    <row r="61" spans="1:26" s="30" customFormat="1" ht="30.6" customHeight="1" x14ac:dyDescent="0.25">
      <c r="B61" s="59" t="s">
        <v>21</v>
      </c>
      <c r="C61" s="60" t="str">
        <f>+K57</f>
        <v>11 meses y 3 días</v>
      </c>
      <c r="D61" s="58"/>
      <c r="E61" s="58" t="s">
        <v>188</v>
      </c>
      <c r="F61" s="32"/>
      <c r="G61" s="32"/>
      <c r="H61" s="32"/>
      <c r="I61" s="32"/>
      <c r="J61" s="32"/>
      <c r="K61" s="32"/>
      <c r="L61" s="32"/>
      <c r="M61" s="32"/>
    </row>
    <row r="62" spans="1:26" s="30" customFormat="1" ht="30" customHeight="1" x14ac:dyDescent="0.25">
      <c r="B62" s="59" t="s">
        <v>25</v>
      </c>
      <c r="C62" s="60">
        <f>+M57</f>
        <v>888</v>
      </c>
      <c r="D62" s="58" t="s">
        <v>188</v>
      </c>
      <c r="E62" s="58"/>
    </row>
    <row r="63" spans="1:26" s="30" customFormat="1" x14ac:dyDescent="0.25">
      <c r="B63" s="33"/>
      <c r="C63" s="251"/>
      <c r="D63" s="251"/>
      <c r="E63" s="251"/>
      <c r="F63" s="251"/>
      <c r="G63" s="251"/>
      <c r="H63" s="251"/>
      <c r="I63" s="251"/>
      <c r="J63" s="251"/>
      <c r="K63" s="251"/>
      <c r="L63" s="251"/>
      <c r="M63" s="251"/>
      <c r="N63" s="251"/>
    </row>
    <row r="64" spans="1:26" ht="28.15" customHeight="1" thickBot="1" x14ac:dyDescent="0.3"/>
    <row r="65" spans="2:17" ht="27" thickBot="1" x14ac:dyDescent="0.3">
      <c r="B65" s="252" t="s">
        <v>104</v>
      </c>
      <c r="C65" s="252"/>
      <c r="D65" s="252"/>
      <c r="E65" s="252"/>
      <c r="F65" s="252"/>
      <c r="G65" s="252"/>
      <c r="H65" s="252"/>
      <c r="I65" s="252"/>
      <c r="J65" s="252"/>
      <c r="K65" s="252"/>
      <c r="L65" s="252"/>
      <c r="M65" s="252"/>
      <c r="N65" s="252"/>
    </row>
    <row r="68" spans="2:17" ht="109.5" customHeight="1" x14ac:dyDescent="0.25">
      <c r="B68" s="123"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53" t="s">
        <v>3</v>
      </c>
      <c r="P68" s="254"/>
      <c r="Q68" s="68" t="s">
        <v>18</v>
      </c>
    </row>
    <row r="69" spans="2:17" x14ac:dyDescent="0.25">
      <c r="B69" s="3"/>
      <c r="C69" s="3"/>
      <c r="D69" s="5"/>
      <c r="E69" s="5"/>
      <c r="F69" s="4"/>
      <c r="G69" s="4"/>
      <c r="H69" s="4"/>
      <c r="I69" s="99"/>
      <c r="J69" s="99"/>
      <c r="K69" s="124"/>
      <c r="L69" s="124"/>
      <c r="M69" s="124"/>
      <c r="N69" s="124"/>
      <c r="O69" s="238"/>
      <c r="P69" s="239"/>
      <c r="Q69" s="124"/>
    </row>
    <row r="70" spans="2:17" x14ac:dyDescent="0.25">
      <c r="B70" s="3"/>
      <c r="C70" s="3"/>
      <c r="D70" s="5"/>
      <c r="E70" s="5"/>
      <c r="F70" s="4"/>
      <c r="G70" s="4"/>
      <c r="H70" s="4"/>
      <c r="I70" s="99"/>
      <c r="J70" s="99"/>
      <c r="K70" s="124"/>
      <c r="L70" s="124"/>
      <c r="M70" s="124"/>
      <c r="N70" s="124"/>
      <c r="O70" s="238"/>
      <c r="P70" s="239"/>
      <c r="Q70" s="124"/>
    </row>
    <row r="71" spans="2:17" x14ac:dyDescent="0.25">
      <c r="B71" s="3"/>
      <c r="C71" s="3"/>
      <c r="D71" s="5"/>
      <c r="E71" s="5"/>
      <c r="F71" s="4"/>
      <c r="G71" s="4"/>
      <c r="H71" s="4"/>
      <c r="I71" s="99"/>
      <c r="J71" s="99"/>
      <c r="K71" s="124"/>
      <c r="L71" s="124"/>
      <c r="M71" s="124"/>
      <c r="N71" s="124"/>
      <c r="O71" s="238"/>
      <c r="P71" s="239"/>
      <c r="Q71" s="124"/>
    </row>
    <row r="72" spans="2:17" x14ac:dyDescent="0.25">
      <c r="B72" s="3"/>
      <c r="C72" s="3"/>
      <c r="D72" s="5"/>
      <c r="E72" s="5"/>
      <c r="F72" s="4"/>
      <c r="G72" s="4"/>
      <c r="H72" s="4"/>
      <c r="I72" s="99"/>
      <c r="J72" s="99"/>
      <c r="K72" s="124"/>
      <c r="L72" s="124"/>
      <c r="M72" s="124"/>
      <c r="N72" s="124"/>
      <c r="O72" s="238"/>
      <c r="P72" s="239"/>
      <c r="Q72" s="124"/>
    </row>
    <row r="73" spans="2:17" x14ac:dyDescent="0.25">
      <c r="B73" s="3"/>
      <c r="C73" s="3"/>
      <c r="D73" s="5"/>
      <c r="E73" s="5"/>
      <c r="F73" s="4"/>
      <c r="G73" s="4"/>
      <c r="H73" s="4"/>
      <c r="I73" s="99"/>
      <c r="J73" s="99"/>
      <c r="K73" s="124"/>
      <c r="L73" s="124"/>
      <c r="M73" s="124"/>
      <c r="N73" s="124"/>
      <c r="O73" s="238"/>
      <c r="P73" s="239"/>
      <c r="Q73" s="124"/>
    </row>
    <row r="74" spans="2:17" x14ac:dyDescent="0.25">
      <c r="B74" s="3"/>
      <c r="C74" s="3"/>
      <c r="D74" s="5"/>
      <c r="E74" s="5"/>
      <c r="F74" s="4"/>
      <c r="G74" s="4"/>
      <c r="H74" s="4"/>
      <c r="I74" s="99"/>
      <c r="J74" s="99"/>
      <c r="K74" s="124"/>
      <c r="L74" s="124"/>
      <c r="M74" s="124"/>
      <c r="N74" s="124"/>
      <c r="O74" s="238"/>
      <c r="P74" s="239"/>
      <c r="Q74" s="124"/>
    </row>
    <row r="75" spans="2:17" x14ac:dyDescent="0.25">
      <c r="B75" s="124"/>
      <c r="C75" s="124"/>
      <c r="D75" s="124"/>
      <c r="E75" s="124"/>
      <c r="F75" s="124"/>
      <c r="G75" s="124"/>
      <c r="H75" s="124"/>
      <c r="I75" s="124"/>
      <c r="J75" s="124"/>
      <c r="K75" s="124"/>
      <c r="L75" s="124"/>
      <c r="M75" s="124"/>
      <c r="N75" s="124"/>
      <c r="O75" s="238"/>
      <c r="P75" s="239"/>
      <c r="Q75" s="12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5" t="s">
        <v>38</v>
      </c>
      <c r="C81" s="256"/>
      <c r="D81" s="256"/>
      <c r="E81" s="256"/>
      <c r="F81" s="256"/>
      <c r="G81" s="256"/>
      <c r="H81" s="256"/>
      <c r="I81" s="256"/>
      <c r="J81" s="256"/>
      <c r="K81" s="256"/>
      <c r="L81" s="256"/>
      <c r="M81" s="256"/>
      <c r="N81" s="257"/>
    </row>
    <row r="86" spans="2:17" ht="76.5" customHeight="1" x14ac:dyDescent="0.25">
      <c r="B86" s="123" t="s">
        <v>0</v>
      </c>
      <c r="C86" s="123" t="s">
        <v>39</v>
      </c>
      <c r="D86" s="123" t="s">
        <v>40</v>
      </c>
      <c r="E86" s="123" t="s">
        <v>116</v>
      </c>
      <c r="F86" s="123" t="s">
        <v>118</v>
      </c>
      <c r="G86" s="123" t="s">
        <v>119</v>
      </c>
      <c r="H86" s="123" t="s">
        <v>120</v>
      </c>
      <c r="I86" s="123" t="s">
        <v>117</v>
      </c>
      <c r="J86" s="253" t="s">
        <v>121</v>
      </c>
      <c r="K86" s="258"/>
      <c r="L86" s="254"/>
      <c r="M86" s="123" t="s">
        <v>125</v>
      </c>
      <c r="N86" s="123" t="s">
        <v>41</v>
      </c>
      <c r="O86" s="123" t="s">
        <v>42</v>
      </c>
      <c r="P86" s="253" t="s">
        <v>3</v>
      </c>
      <c r="Q86" s="254"/>
    </row>
    <row r="87" spans="2:17" ht="60.75" customHeight="1" x14ac:dyDescent="0.25">
      <c r="B87" s="171" t="s">
        <v>43</v>
      </c>
      <c r="C87" s="171">
        <f>(228+152)/200</f>
        <v>1.9</v>
      </c>
      <c r="D87" s="195" t="s">
        <v>290</v>
      </c>
      <c r="E87" s="195">
        <v>27125388</v>
      </c>
      <c r="F87" s="195" t="s">
        <v>291</v>
      </c>
      <c r="G87" s="3" t="s">
        <v>292</v>
      </c>
      <c r="H87" s="196">
        <v>37765</v>
      </c>
      <c r="I87" s="5" t="s">
        <v>141</v>
      </c>
      <c r="J87" s="1" t="s">
        <v>232</v>
      </c>
      <c r="K87" s="100" t="s">
        <v>293</v>
      </c>
      <c r="L87" s="99" t="s">
        <v>294</v>
      </c>
      <c r="M87" s="124" t="s">
        <v>140</v>
      </c>
      <c r="N87" s="124" t="s">
        <v>141</v>
      </c>
      <c r="O87" s="124" t="s">
        <v>140</v>
      </c>
      <c r="P87" s="259"/>
      <c r="Q87" s="259"/>
    </row>
    <row r="88" spans="2:17" ht="60.75" customHeight="1" x14ac:dyDescent="0.25">
      <c r="B88" s="201" t="s">
        <v>43</v>
      </c>
      <c r="C88" s="201">
        <f t="shared" ref="C88:C91" si="2">(228+152)/200</f>
        <v>1.9</v>
      </c>
      <c r="D88" s="195" t="s">
        <v>290</v>
      </c>
      <c r="E88" s="195">
        <v>27125388</v>
      </c>
      <c r="F88" s="195" t="s">
        <v>291</v>
      </c>
      <c r="G88" s="3" t="s">
        <v>292</v>
      </c>
      <c r="H88" s="196">
        <v>37765</v>
      </c>
      <c r="I88" s="5" t="s">
        <v>141</v>
      </c>
      <c r="J88" s="1" t="s">
        <v>232</v>
      </c>
      <c r="K88" s="100" t="s">
        <v>295</v>
      </c>
      <c r="L88" s="99" t="s">
        <v>294</v>
      </c>
      <c r="M88" s="124" t="s">
        <v>140</v>
      </c>
      <c r="N88" s="124" t="s">
        <v>141</v>
      </c>
      <c r="O88" s="124" t="s">
        <v>140</v>
      </c>
      <c r="P88" s="198"/>
      <c r="Q88" s="198"/>
    </row>
    <row r="89" spans="2:17" ht="60.75" customHeight="1" x14ac:dyDescent="0.25">
      <c r="B89" s="201" t="s">
        <v>43</v>
      </c>
      <c r="C89" s="201">
        <f t="shared" si="2"/>
        <v>1.9</v>
      </c>
      <c r="D89" s="195" t="s">
        <v>296</v>
      </c>
      <c r="E89" s="195">
        <v>5316672</v>
      </c>
      <c r="F89" s="195" t="s">
        <v>297</v>
      </c>
      <c r="G89" s="3" t="s">
        <v>298</v>
      </c>
      <c r="H89" s="196">
        <v>40333</v>
      </c>
      <c r="I89" s="5" t="s">
        <v>141</v>
      </c>
      <c r="J89" s="1" t="s">
        <v>299</v>
      </c>
      <c r="K89" s="100" t="s">
        <v>300</v>
      </c>
      <c r="L89" s="99" t="s">
        <v>294</v>
      </c>
      <c r="M89" s="124" t="s">
        <v>140</v>
      </c>
      <c r="N89" s="124" t="s">
        <v>140</v>
      </c>
      <c r="O89" s="124" t="s">
        <v>140</v>
      </c>
      <c r="P89" s="202"/>
      <c r="Q89" s="202"/>
    </row>
    <row r="90" spans="2:17" ht="33.6" customHeight="1" x14ac:dyDescent="0.25">
      <c r="B90" s="171" t="s">
        <v>44</v>
      </c>
      <c r="C90" s="201">
        <f t="shared" si="2"/>
        <v>1.9</v>
      </c>
      <c r="D90" s="195" t="s">
        <v>305</v>
      </c>
      <c r="E90" s="195">
        <v>27126629</v>
      </c>
      <c r="F90" s="195" t="s">
        <v>218</v>
      </c>
      <c r="G90" s="3" t="s">
        <v>306</v>
      </c>
      <c r="H90" s="196">
        <v>39429</v>
      </c>
      <c r="I90" s="5" t="s">
        <v>141</v>
      </c>
      <c r="J90" s="1" t="s">
        <v>307</v>
      </c>
      <c r="K90" s="99" t="s">
        <v>308</v>
      </c>
      <c r="L90" s="99" t="s">
        <v>309</v>
      </c>
      <c r="M90" s="124" t="s">
        <v>140</v>
      </c>
      <c r="N90" s="124" t="s">
        <v>140</v>
      </c>
      <c r="O90" s="124" t="s">
        <v>140</v>
      </c>
      <c r="P90" s="259"/>
      <c r="Q90" s="259"/>
    </row>
    <row r="91" spans="2:17" ht="60.75" customHeight="1" x14ac:dyDescent="0.25">
      <c r="B91" s="201" t="s">
        <v>44</v>
      </c>
      <c r="C91" s="201">
        <f t="shared" si="2"/>
        <v>1.9</v>
      </c>
      <c r="D91" s="1" t="s">
        <v>301</v>
      </c>
      <c r="E91" s="1">
        <v>27403473</v>
      </c>
      <c r="F91" s="1" t="s">
        <v>218</v>
      </c>
      <c r="G91" s="3" t="s">
        <v>243</v>
      </c>
      <c r="H91" s="196">
        <v>41837</v>
      </c>
      <c r="I91" s="5" t="s">
        <v>141</v>
      </c>
      <c r="J91" s="1" t="s">
        <v>303</v>
      </c>
      <c r="K91" s="100" t="s">
        <v>304</v>
      </c>
      <c r="L91" s="99"/>
      <c r="M91" s="124" t="s">
        <v>140</v>
      </c>
      <c r="N91" s="124" t="s">
        <v>140</v>
      </c>
      <c r="O91" s="124" t="s">
        <v>140</v>
      </c>
      <c r="P91" s="74" t="s">
        <v>302</v>
      </c>
      <c r="Q91" s="202"/>
    </row>
    <row r="92" spans="2:17" ht="15.75" thickBot="1" x14ac:dyDescent="0.3"/>
    <row r="93" spans="2:17" ht="27" thickBot="1" x14ac:dyDescent="0.3">
      <c r="B93" s="255" t="s">
        <v>46</v>
      </c>
      <c r="C93" s="256"/>
      <c r="D93" s="256"/>
      <c r="E93" s="256"/>
      <c r="F93" s="256"/>
      <c r="G93" s="256"/>
      <c r="H93" s="256"/>
      <c r="I93" s="256"/>
      <c r="J93" s="256"/>
      <c r="K93" s="256"/>
      <c r="L93" s="256"/>
      <c r="M93" s="256"/>
      <c r="N93" s="257"/>
    </row>
    <row r="96" spans="2:17" ht="46.15" customHeight="1" x14ac:dyDescent="0.25">
      <c r="B96" s="68" t="s">
        <v>33</v>
      </c>
      <c r="C96" s="68" t="s">
        <v>47</v>
      </c>
      <c r="D96" s="253" t="s">
        <v>3</v>
      </c>
      <c r="E96" s="254"/>
    </row>
    <row r="97" spans="1:26" ht="46.9" customHeight="1" x14ac:dyDescent="0.25">
      <c r="B97" s="69" t="s">
        <v>126</v>
      </c>
      <c r="C97" s="174" t="s">
        <v>141</v>
      </c>
      <c r="D97" s="260" t="s">
        <v>165</v>
      </c>
      <c r="E97" s="261"/>
    </row>
    <row r="100" spans="1:26" ht="26.25" x14ac:dyDescent="0.25">
      <c r="B100" s="236" t="s">
        <v>64</v>
      </c>
      <c r="C100" s="237"/>
      <c r="D100" s="237"/>
      <c r="E100" s="237"/>
      <c r="F100" s="237"/>
      <c r="G100" s="237"/>
      <c r="H100" s="237"/>
      <c r="I100" s="237"/>
      <c r="J100" s="237"/>
      <c r="K100" s="237"/>
      <c r="L100" s="237"/>
      <c r="M100" s="237"/>
      <c r="N100" s="237"/>
      <c r="O100" s="237"/>
      <c r="P100" s="237"/>
    </row>
    <row r="102" spans="1:26" ht="15.75" thickBot="1" x14ac:dyDescent="0.3"/>
    <row r="103" spans="1:26" ht="27" thickBot="1" x14ac:dyDescent="0.3">
      <c r="B103" s="255" t="s">
        <v>54</v>
      </c>
      <c r="C103" s="256"/>
      <c r="D103" s="256"/>
      <c r="E103" s="256"/>
      <c r="F103" s="256"/>
      <c r="G103" s="256"/>
      <c r="H103" s="256"/>
      <c r="I103" s="256"/>
      <c r="J103" s="256"/>
      <c r="K103" s="256"/>
      <c r="L103" s="256"/>
      <c r="M103" s="256"/>
      <c r="N103" s="257"/>
    </row>
    <row r="105" spans="1:26" ht="15.75" thickBot="1" x14ac:dyDescent="0.3">
      <c r="M105" s="65"/>
      <c r="N105" s="65"/>
    </row>
    <row r="106" spans="1:26" s="110" customFormat="1" ht="109.5" customHeight="1" x14ac:dyDescent="0.25">
      <c r="B106" s="121" t="s">
        <v>149</v>
      </c>
      <c r="C106" s="121" t="s">
        <v>150</v>
      </c>
      <c r="D106" s="121" t="s">
        <v>151</v>
      </c>
      <c r="E106" s="121" t="s">
        <v>45</v>
      </c>
      <c r="F106" s="121" t="s">
        <v>22</v>
      </c>
      <c r="G106" s="121" t="s">
        <v>103</v>
      </c>
      <c r="H106" s="121" t="s">
        <v>17</v>
      </c>
      <c r="I106" s="121" t="s">
        <v>10</v>
      </c>
      <c r="J106" s="121" t="s">
        <v>31</v>
      </c>
      <c r="K106" s="121" t="s">
        <v>61</v>
      </c>
      <c r="L106" s="121" t="s">
        <v>20</v>
      </c>
      <c r="M106" s="106" t="s">
        <v>26</v>
      </c>
      <c r="N106" s="121" t="s">
        <v>152</v>
      </c>
      <c r="O106" s="121" t="s">
        <v>36</v>
      </c>
      <c r="P106" s="122" t="s">
        <v>11</v>
      </c>
      <c r="Q106" s="122" t="s">
        <v>19</v>
      </c>
    </row>
    <row r="107" spans="1:26" s="116" customFormat="1" x14ac:dyDescent="0.25">
      <c r="A107" s="47">
        <v>1</v>
      </c>
      <c r="B107" s="117"/>
      <c r="C107" s="118"/>
      <c r="D107" s="117"/>
      <c r="E107" s="112"/>
      <c r="F107" s="113"/>
      <c r="G107" s="152"/>
      <c r="H107" s="120"/>
      <c r="I107" s="114"/>
      <c r="J107" s="114"/>
      <c r="K107" s="114"/>
      <c r="L107" s="114"/>
      <c r="M107" s="105"/>
      <c r="N107" s="105">
        <f>+M107*G107</f>
        <v>0</v>
      </c>
      <c r="O107" s="27"/>
      <c r="P107" s="27"/>
      <c r="Q107" s="153"/>
      <c r="R107" s="115"/>
      <c r="S107" s="115"/>
      <c r="T107" s="115"/>
      <c r="U107" s="115"/>
      <c r="V107" s="115"/>
      <c r="W107" s="115"/>
      <c r="X107" s="115"/>
      <c r="Y107" s="115"/>
      <c r="Z107" s="115"/>
    </row>
    <row r="108" spans="1:26" s="116" customFormat="1" x14ac:dyDescent="0.25">
      <c r="A108" s="47">
        <f>+A107+1</f>
        <v>2</v>
      </c>
      <c r="B108" s="117"/>
      <c r="C108" s="118"/>
      <c r="D108" s="117"/>
      <c r="E108" s="112"/>
      <c r="F108" s="113"/>
      <c r="G108" s="113"/>
      <c r="H108" s="113"/>
      <c r="I108" s="114"/>
      <c r="J108" s="114"/>
      <c r="K108" s="114"/>
      <c r="L108" s="114"/>
      <c r="M108" s="105"/>
      <c r="N108" s="105"/>
      <c r="O108" s="27"/>
      <c r="P108" s="27"/>
      <c r="Q108" s="153"/>
      <c r="R108" s="115"/>
      <c r="S108" s="115"/>
      <c r="T108" s="115"/>
      <c r="U108" s="115"/>
      <c r="V108" s="115"/>
      <c r="W108" s="115"/>
      <c r="X108" s="115"/>
      <c r="Y108" s="115"/>
      <c r="Z108" s="115"/>
    </row>
    <row r="109" spans="1:26" s="116" customFormat="1" x14ac:dyDescent="0.25">
      <c r="A109" s="47">
        <f t="shared" ref="A109:A114" si="3">+A108+1</f>
        <v>3</v>
      </c>
      <c r="B109" s="117"/>
      <c r="C109" s="118"/>
      <c r="D109" s="117"/>
      <c r="E109" s="112"/>
      <c r="F109" s="113"/>
      <c r="G109" s="113"/>
      <c r="H109" s="113"/>
      <c r="I109" s="114"/>
      <c r="J109" s="114"/>
      <c r="K109" s="114"/>
      <c r="L109" s="114"/>
      <c r="M109" s="105"/>
      <c r="N109" s="105"/>
      <c r="O109" s="27"/>
      <c r="P109" s="27"/>
      <c r="Q109" s="153"/>
      <c r="R109" s="115"/>
      <c r="S109" s="115"/>
      <c r="T109" s="115"/>
      <c r="U109" s="115"/>
      <c r="V109" s="115"/>
      <c r="W109" s="115"/>
      <c r="X109" s="115"/>
      <c r="Y109" s="115"/>
      <c r="Z109" s="115"/>
    </row>
    <row r="110" spans="1:26" s="116" customFormat="1" x14ac:dyDescent="0.25">
      <c r="A110" s="47">
        <f t="shared" si="3"/>
        <v>4</v>
      </c>
      <c r="B110" s="117"/>
      <c r="C110" s="118"/>
      <c r="D110" s="117"/>
      <c r="E110" s="112"/>
      <c r="F110" s="113"/>
      <c r="G110" s="113"/>
      <c r="H110" s="113"/>
      <c r="I110" s="114"/>
      <c r="J110" s="114"/>
      <c r="K110" s="114"/>
      <c r="L110" s="114"/>
      <c r="M110" s="105"/>
      <c r="N110" s="105"/>
      <c r="O110" s="27"/>
      <c r="P110" s="27"/>
      <c r="Q110" s="153"/>
      <c r="R110" s="115"/>
      <c r="S110" s="115"/>
      <c r="T110" s="115"/>
      <c r="U110" s="115"/>
      <c r="V110" s="115"/>
      <c r="W110" s="115"/>
      <c r="X110" s="115"/>
      <c r="Y110" s="115"/>
      <c r="Z110" s="115"/>
    </row>
    <row r="111" spans="1:26" s="116" customFormat="1" x14ac:dyDescent="0.25">
      <c r="A111" s="47">
        <f t="shared" si="3"/>
        <v>5</v>
      </c>
      <c r="B111" s="117"/>
      <c r="C111" s="118"/>
      <c r="D111" s="117"/>
      <c r="E111" s="112"/>
      <c r="F111" s="113"/>
      <c r="G111" s="113"/>
      <c r="H111" s="113"/>
      <c r="I111" s="114"/>
      <c r="J111" s="114"/>
      <c r="K111" s="114"/>
      <c r="L111" s="114"/>
      <c r="M111" s="105"/>
      <c r="N111" s="105"/>
      <c r="O111" s="27"/>
      <c r="P111" s="27"/>
      <c r="Q111" s="153"/>
      <c r="R111" s="115"/>
      <c r="S111" s="115"/>
      <c r="T111" s="115"/>
      <c r="U111" s="115"/>
      <c r="V111" s="115"/>
      <c r="W111" s="115"/>
      <c r="X111" s="115"/>
      <c r="Y111" s="115"/>
      <c r="Z111" s="115"/>
    </row>
    <row r="112" spans="1:26" s="116" customFormat="1" x14ac:dyDescent="0.25">
      <c r="A112" s="47">
        <f t="shared" si="3"/>
        <v>6</v>
      </c>
      <c r="B112" s="117"/>
      <c r="C112" s="118"/>
      <c r="D112" s="117"/>
      <c r="E112" s="112"/>
      <c r="F112" s="113"/>
      <c r="G112" s="113"/>
      <c r="H112" s="113"/>
      <c r="I112" s="114"/>
      <c r="J112" s="114"/>
      <c r="K112" s="114"/>
      <c r="L112" s="114"/>
      <c r="M112" s="105"/>
      <c r="N112" s="105"/>
      <c r="O112" s="27"/>
      <c r="P112" s="27"/>
      <c r="Q112" s="153"/>
      <c r="R112" s="115"/>
      <c r="S112" s="115"/>
      <c r="T112" s="115"/>
      <c r="U112" s="115"/>
      <c r="V112" s="115"/>
      <c r="W112" s="115"/>
      <c r="X112" s="115"/>
      <c r="Y112" s="115"/>
      <c r="Z112" s="115"/>
    </row>
    <row r="113" spans="1:26" s="116" customFormat="1" x14ac:dyDescent="0.25">
      <c r="A113" s="47">
        <f t="shared" si="3"/>
        <v>7</v>
      </c>
      <c r="B113" s="117"/>
      <c r="C113" s="118"/>
      <c r="D113" s="117"/>
      <c r="E113" s="112"/>
      <c r="F113" s="113"/>
      <c r="G113" s="113"/>
      <c r="H113" s="113"/>
      <c r="I113" s="114"/>
      <c r="J113" s="114"/>
      <c r="K113" s="114"/>
      <c r="L113" s="114"/>
      <c r="M113" s="105"/>
      <c r="N113" s="105"/>
      <c r="O113" s="27"/>
      <c r="P113" s="27"/>
      <c r="Q113" s="153"/>
      <c r="R113" s="115"/>
      <c r="S113" s="115"/>
      <c r="T113" s="115"/>
      <c r="U113" s="115"/>
      <c r="V113" s="115"/>
      <c r="W113" s="115"/>
      <c r="X113" s="115"/>
      <c r="Y113" s="115"/>
      <c r="Z113" s="115"/>
    </row>
    <row r="114" spans="1:26" s="116" customFormat="1" x14ac:dyDescent="0.25">
      <c r="A114" s="47">
        <f t="shared" si="3"/>
        <v>8</v>
      </c>
      <c r="B114" s="117"/>
      <c r="C114" s="118"/>
      <c r="D114" s="117"/>
      <c r="E114" s="112"/>
      <c r="F114" s="113"/>
      <c r="G114" s="113"/>
      <c r="H114" s="113"/>
      <c r="I114" s="114"/>
      <c r="J114" s="114"/>
      <c r="K114" s="114"/>
      <c r="L114" s="114"/>
      <c r="M114" s="105"/>
      <c r="N114" s="105"/>
      <c r="O114" s="27"/>
      <c r="P114" s="27"/>
      <c r="Q114" s="153"/>
      <c r="R114" s="115"/>
      <c r="S114" s="115"/>
      <c r="T114" s="115"/>
      <c r="U114" s="115"/>
      <c r="V114" s="115"/>
      <c r="W114" s="115"/>
      <c r="X114" s="115"/>
      <c r="Y114" s="115"/>
      <c r="Z114" s="115"/>
    </row>
    <row r="115" spans="1:26" s="116" customFormat="1" x14ac:dyDescent="0.25">
      <c r="A115" s="47"/>
      <c r="B115" s="50" t="s">
        <v>16</v>
      </c>
      <c r="C115" s="118"/>
      <c r="D115" s="117"/>
      <c r="E115" s="112"/>
      <c r="F115" s="113"/>
      <c r="G115" s="113"/>
      <c r="H115" s="113"/>
      <c r="I115" s="114"/>
      <c r="J115" s="114"/>
      <c r="K115" s="119">
        <f t="shared" ref="K115:N115" si="4">SUM(K107:K114)</f>
        <v>0</v>
      </c>
      <c r="L115" s="119">
        <f t="shared" si="4"/>
        <v>0</v>
      </c>
      <c r="M115" s="151">
        <f t="shared" si="4"/>
        <v>0</v>
      </c>
      <c r="N115" s="119">
        <f t="shared" si="4"/>
        <v>0</v>
      </c>
      <c r="O115" s="27"/>
      <c r="P115" s="27"/>
      <c r="Q115" s="154"/>
    </row>
    <row r="116" spans="1:26" x14ac:dyDescent="0.25">
      <c r="B116" s="30"/>
      <c r="C116" s="30"/>
      <c r="D116" s="30"/>
      <c r="E116" s="31"/>
      <c r="F116" s="30"/>
      <c r="G116" s="30"/>
      <c r="H116" s="30"/>
      <c r="I116" s="30"/>
      <c r="J116" s="30"/>
      <c r="K116" s="30"/>
      <c r="L116" s="30"/>
      <c r="M116" s="30"/>
      <c r="N116" s="30"/>
      <c r="O116" s="30"/>
      <c r="P116" s="30"/>
    </row>
    <row r="117" spans="1:26" ht="18.75" x14ac:dyDescent="0.25">
      <c r="B117" s="59" t="s">
        <v>32</v>
      </c>
      <c r="C117" s="73">
        <f>+K115</f>
        <v>0</v>
      </c>
      <c r="H117" s="32"/>
      <c r="I117" s="32"/>
      <c r="J117" s="32"/>
      <c r="K117" s="32"/>
      <c r="L117" s="32"/>
      <c r="M117" s="32"/>
      <c r="N117" s="30"/>
      <c r="O117" s="30"/>
      <c r="P117" s="30"/>
    </row>
    <row r="119" spans="1:26" ht="15.75" thickBot="1" x14ac:dyDescent="0.3"/>
    <row r="120" spans="1:26" ht="37.15" customHeight="1" thickBot="1" x14ac:dyDescent="0.3">
      <c r="B120" s="76" t="s">
        <v>49</v>
      </c>
      <c r="C120" s="77" t="s">
        <v>50</v>
      </c>
      <c r="D120" s="76" t="s">
        <v>51</v>
      </c>
      <c r="E120" s="77" t="s">
        <v>55</v>
      </c>
    </row>
    <row r="121" spans="1:26" ht="41.45" customHeight="1" x14ac:dyDescent="0.25">
      <c r="B121" s="67" t="s">
        <v>127</v>
      </c>
      <c r="C121" s="70">
        <v>20</v>
      </c>
      <c r="D121" s="70"/>
      <c r="E121" s="266">
        <f>+D121+D122+D123</f>
        <v>0</v>
      </c>
    </row>
    <row r="122" spans="1:26" x14ac:dyDescent="0.25">
      <c r="B122" s="67" t="s">
        <v>128</v>
      </c>
      <c r="C122" s="58">
        <v>30</v>
      </c>
      <c r="D122" s="174">
        <v>0</v>
      </c>
      <c r="E122" s="267"/>
    </row>
    <row r="123" spans="1:26" ht="15.75" thickBot="1" x14ac:dyDescent="0.3">
      <c r="B123" s="67" t="s">
        <v>129</v>
      </c>
      <c r="C123" s="72">
        <v>40</v>
      </c>
      <c r="D123" s="72">
        <v>0</v>
      </c>
      <c r="E123" s="268"/>
    </row>
    <row r="125" spans="1:26" ht="15.75" thickBot="1" x14ac:dyDescent="0.3"/>
    <row r="126" spans="1:26" ht="27" thickBot="1" x14ac:dyDescent="0.3">
      <c r="B126" s="255" t="s">
        <v>52</v>
      </c>
      <c r="C126" s="256"/>
      <c r="D126" s="256"/>
      <c r="E126" s="256"/>
      <c r="F126" s="256"/>
      <c r="G126" s="256"/>
      <c r="H126" s="256"/>
      <c r="I126" s="256"/>
      <c r="J126" s="256"/>
      <c r="K126" s="256"/>
      <c r="L126" s="256"/>
      <c r="M126" s="256"/>
      <c r="N126" s="257"/>
    </row>
    <row r="128" spans="1:26" ht="76.5" customHeight="1" x14ac:dyDescent="0.25">
      <c r="B128" s="123" t="s">
        <v>0</v>
      </c>
      <c r="C128" s="123" t="s">
        <v>39</v>
      </c>
      <c r="D128" s="123" t="s">
        <v>40</v>
      </c>
      <c r="E128" s="123" t="s">
        <v>116</v>
      </c>
      <c r="F128" s="123" t="s">
        <v>118</v>
      </c>
      <c r="G128" s="123" t="s">
        <v>119</v>
      </c>
      <c r="H128" s="123" t="s">
        <v>120</v>
      </c>
      <c r="I128" s="123" t="s">
        <v>117</v>
      </c>
      <c r="J128" s="253" t="s">
        <v>121</v>
      </c>
      <c r="K128" s="258"/>
      <c r="L128" s="254"/>
      <c r="M128" s="123" t="s">
        <v>125</v>
      </c>
      <c r="N128" s="123" t="s">
        <v>41</v>
      </c>
      <c r="O128" s="123" t="s">
        <v>42</v>
      </c>
      <c r="P128" s="253" t="s">
        <v>3</v>
      </c>
      <c r="Q128" s="254"/>
    </row>
    <row r="129" spans="2:17" ht="60.75" customHeight="1" x14ac:dyDescent="0.25">
      <c r="B129" s="171" t="s">
        <v>133</v>
      </c>
      <c r="C129" s="171"/>
      <c r="D129" s="3" t="s">
        <v>390</v>
      </c>
      <c r="E129" s="3">
        <v>52422853</v>
      </c>
      <c r="F129" s="3" t="s">
        <v>391</v>
      </c>
      <c r="G129" s="3" t="s">
        <v>208</v>
      </c>
      <c r="H129" s="196">
        <v>41509</v>
      </c>
      <c r="I129" s="5" t="s">
        <v>141</v>
      </c>
      <c r="J129" s="1" t="s">
        <v>141</v>
      </c>
      <c r="K129" s="100" t="s">
        <v>141</v>
      </c>
      <c r="L129" s="99" t="s">
        <v>141</v>
      </c>
      <c r="M129" s="124" t="s">
        <v>140</v>
      </c>
      <c r="N129" s="124" t="s">
        <v>141</v>
      </c>
      <c r="O129" s="124"/>
      <c r="P129" s="259" t="s">
        <v>398</v>
      </c>
      <c r="Q129" s="259"/>
    </row>
    <row r="130" spans="2:17" ht="60.75" customHeight="1" x14ac:dyDescent="0.25">
      <c r="B130" s="207" t="s">
        <v>133</v>
      </c>
      <c r="C130" s="207"/>
      <c r="D130" s="3" t="s">
        <v>393</v>
      </c>
      <c r="E130" s="3">
        <v>29509683</v>
      </c>
      <c r="F130" s="3" t="s">
        <v>391</v>
      </c>
      <c r="G130" s="3" t="s">
        <v>208</v>
      </c>
      <c r="H130" s="3" t="s">
        <v>394</v>
      </c>
      <c r="I130" s="5" t="s">
        <v>141</v>
      </c>
      <c r="J130" s="1" t="s">
        <v>324</v>
      </c>
      <c r="K130" s="100" t="s">
        <v>396</v>
      </c>
      <c r="L130" s="99" t="s">
        <v>395</v>
      </c>
      <c r="M130" s="124" t="s">
        <v>140</v>
      </c>
      <c r="N130" s="124" t="s">
        <v>141</v>
      </c>
      <c r="O130" s="124"/>
      <c r="P130" s="259" t="s">
        <v>397</v>
      </c>
      <c r="Q130" s="259"/>
    </row>
    <row r="131" spans="2:17" ht="60.75" customHeight="1" x14ac:dyDescent="0.25">
      <c r="B131" s="171" t="s">
        <v>134</v>
      </c>
      <c r="C131" s="171"/>
      <c r="D131" s="3"/>
      <c r="E131" s="3"/>
      <c r="F131" s="3"/>
      <c r="G131" s="3"/>
      <c r="H131" s="3"/>
      <c r="I131" s="5"/>
      <c r="J131" s="1"/>
      <c r="K131" s="100"/>
      <c r="L131" s="99"/>
      <c r="M131" s="124"/>
      <c r="N131" s="124"/>
      <c r="O131" s="124"/>
      <c r="P131" s="174"/>
      <c r="Q131" s="174"/>
    </row>
    <row r="132" spans="2:17" ht="33.6" customHeight="1" x14ac:dyDescent="0.25">
      <c r="B132" s="171" t="s">
        <v>135</v>
      </c>
      <c r="C132" s="171"/>
      <c r="D132" s="3"/>
      <c r="E132" s="3"/>
      <c r="F132" s="3"/>
      <c r="G132" s="3"/>
      <c r="H132" s="3"/>
      <c r="I132" s="5"/>
      <c r="J132" s="1"/>
      <c r="K132" s="99"/>
      <c r="L132" s="99"/>
      <c r="M132" s="124"/>
      <c r="N132" s="124"/>
      <c r="O132" s="124"/>
      <c r="P132" s="259"/>
      <c r="Q132" s="259"/>
    </row>
    <row r="135" spans="2:17" ht="15.75" thickBot="1" x14ac:dyDescent="0.3"/>
    <row r="136" spans="2:17" ht="54" customHeight="1" x14ac:dyDescent="0.25">
      <c r="B136" s="127" t="s">
        <v>33</v>
      </c>
      <c r="C136" s="127" t="s">
        <v>49</v>
      </c>
      <c r="D136" s="123" t="s">
        <v>50</v>
      </c>
      <c r="E136" s="127" t="s">
        <v>51</v>
      </c>
      <c r="F136" s="77" t="s">
        <v>56</v>
      </c>
      <c r="G136" s="96"/>
    </row>
    <row r="137" spans="2:17" ht="120.75" customHeight="1" x14ac:dyDescent="0.2">
      <c r="B137" s="262" t="s">
        <v>53</v>
      </c>
      <c r="C137" s="6" t="s">
        <v>130</v>
      </c>
      <c r="D137" s="174">
        <v>25</v>
      </c>
      <c r="E137" s="174">
        <v>0</v>
      </c>
      <c r="F137" s="263">
        <f>+E137+E138+E139</f>
        <v>0</v>
      </c>
      <c r="G137" s="97"/>
    </row>
    <row r="138" spans="2:17" ht="76.150000000000006" customHeight="1" x14ac:dyDescent="0.2">
      <c r="B138" s="262"/>
      <c r="C138" s="6" t="s">
        <v>131</v>
      </c>
      <c r="D138" s="74">
        <v>25</v>
      </c>
      <c r="E138" s="174">
        <v>0</v>
      </c>
      <c r="F138" s="264"/>
      <c r="G138" s="97"/>
    </row>
    <row r="139" spans="2:17" ht="69" customHeight="1" x14ac:dyDescent="0.2">
      <c r="B139" s="262"/>
      <c r="C139" s="6" t="s">
        <v>132</v>
      </c>
      <c r="D139" s="174">
        <v>10</v>
      </c>
      <c r="E139" s="174">
        <v>0</v>
      </c>
      <c r="F139" s="265"/>
      <c r="G139" s="97"/>
    </row>
    <row r="140" spans="2:17" x14ac:dyDescent="0.25">
      <c r="C140" s="107"/>
    </row>
    <row r="143" spans="2:17" x14ac:dyDescent="0.25">
      <c r="B143" s="125" t="s">
        <v>57</v>
      </c>
    </row>
    <row r="146" spans="2:5" x14ac:dyDescent="0.25">
      <c r="B146" s="128" t="s">
        <v>33</v>
      </c>
      <c r="C146" s="128" t="s">
        <v>58</v>
      </c>
      <c r="D146" s="127" t="s">
        <v>51</v>
      </c>
      <c r="E146" s="127" t="s">
        <v>16</v>
      </c>
    </row>
    <row r="147" spans="2:5" ht="28.5" x14ac:dyDescent="0.25">
      <c r="B147" s="108" t="s">
        <v>59</v>
      </c>
      <c r="C147" s="109">
        <v>40</v>
      </c>
      <c r="D147" s="174">
        <f>+E121</f>
        <v>0</v>
      </c>
      <c r="E147" s="245">
        <f>+D147+D148</f>
        <v>0</v>
      </c>
    </row>
    <row r="148" spans="2:5" ht="42.75" x14ac:dyDescent="0.25">
      <c r="B148" s="108" t="s">
        <v>60</v>
      </c>
      <c r="C148" s="109">
        <v>60</v>
      </c>
      <c r="D148" s="174">
        <f>+F137</f>
        <v>0</v>
      </c>
      <c r="E148" s="246"/>
    </row>
  </sheetData>
  <mergeCells count="44">
    <mergeCell ref="P132:Q132"/>
    <mergeCell ref="B137:B139"/>
    <mergeCell ref="F137:F139"/>
    <mergeCell ref="E147:E148"/>
    <mergeCell ref="B103:N103"/>
    <mergeCell ref="E121:E123"/>
    <mergeCell ref="B126:N126"/>
    <mergeCell ref="J128:L128"/>
    <mergeCell ref="P128:Q128"/>
    <mergeCell ref="P129:Q129"/>
    <mergeCell ref="P130:Q130"/>
    <mergeCell ref="B100:P100"/>
    <mergeCell ref="O72:P72"/>
    <mergeCell ref="O73:P73"/>
    <mergeCell ref="O74:P74"/>
    <mergeCell ref="O75:P75"/>
    <mergeCell ref="B81:N81"/>
    <mergeCell ref="J86:L86"/>
    <mergeCell ref="P86:Q86"/>
    <mergeCell ref="P87:Q87"/>
    <mergeCell ref="P90:Q90"/>
    <mergeCell ref="B93:N93"/>
    <mergeCell ref="D96:E96"/>
    <mergeCell ref="D97:E97"/>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conditionalFormatting sqref="E87">
    <cfRule type="duplicateValues" dxfId="67" priority="10"/>
  </conditionalFormatting>
  <conditionalFormatting sqref="E87">
    <cfRule type="duplicateValues" dxfId="66" priority="9"/>
  </conditionalFormatting>
  <conditionalFormatting sqref="E88">
    <cfRule type="duplicateValues" dxfId="65" priority="8"/>
  </conditionalFormatting>
  <conditionalFormatting sqref="E88">
    <cfRule type="duplicateValues" dxfId="64" priority="7"/>
  </conditionalFormatting>
  <conditionalFormatting sqref="E89">
    <cfRule type="duplicateValues" dxfId="63" priority="5"/>
  </conditionalFormatting>
  <conditionalFormatting sqref="E89">
    <cfRule type="duplicateValues" dxfId="62" priority="6"/>
  </conditionalFormatting>
  <conditionalFormatting sqref="E91">
    <cfRule type="duplicateValues" dxfId="61" priority="4"/>
  </conditionalFormatting>
  <conditionalFormatting sqref="E91">
    <cfRule type="duplicateValues" dxfId="60" priority="3"/>
  </conditionalFormatting>
  <conditionalFormatting sqref="E90">
    <cfRule type="duplicateValues" dxfId="59" priority="2"/>
  </conditionalFormatting>
  <conditionalFormatting sqref="E90">
    <cfRule type="duplicateValues" dxfId="58" priority="1"/>
  </conditionalFormatting>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opLeftCell="C10" zoomScale="70" zoomScaleNormal="70" workbookViewId="0">
      <selection activeCell="I49" sqref="I4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6" t="s">
        <v>63</v>
      </c>
      <c r="C2" s="237"/>
      <c r="D2" s="237"/>
      <c r="E2" s="237"/>
      <c r="F2" s="237"/>
      <c r="G2" s="237"/>
      <c r="H2" s="237"/>
      <c r="I2" s="237"/>
      <c r="J2" s="237"/>
      <c r="K2" s="237"/>
      <c r="L2" s="237"/>
      <c r="M2" s="237"/>
      <c r="N2" s="237"/>
      <c r="O2" s="237"/>
      <c r="P2" s="237"/>
    </row>
    <row r="4" spans="2:16" ht="26.25" x14ac:dyDescent="0.25">
      <c r="B4" s="236" t="s">
        <v>48</v>
      </c>
      <c r="C4" s="237"/>
      <c r="D4" s="237"/>
      <c r="E4" s="237"/>
      <c r="F4" s="237"/>
      <c r="G4" s="237"/>
      <c r="H4" s="237"/>
      <c r="I4" s="237"/>
      <c r="J4" s="237"/>
      <c r="K4" s="237"/>
      <c r="L4" s="237"/>
      <c r="M4" s="237"/>
      <c r="N4" s="237"/>
      <c r="O4" s="237"/>
      <c r="P4" s="237"/>
    </row>
    <row r="5" spans="2:16" ht="15.75" thickBot="1" x14ac:dyDescent="0.3"/>
    <row r="6" spans="2:16" ht="21.75" thickBot="1" x14ac:dyDescent="0.3">
      <c r="B6" s="11" t="s">
        <v>4</v>
      </c>
      <c r="C6" s="234" t="s">
        <v>168</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40"/>
      <c r="D10" s="240"/>
      <c r="E10" s="24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42" t="s">
        <v>101</v>
      </c>
      <c r="C14" s="242"/>
      <c r="D14" s="172" t="s">
        <v>12</v>
      </c>
      <c r="E14" s="172" t="s">
        <v>13</v>
      </c>
      <c r="F14" s="172" t="s">
        <v>29</v>
      </c>
      <c r="G14" s="94"/>
      <c r="I14" s="38"/>
      <c r="J14" s="38"/>
      <c r="K14" s="38"/>
      <c r="L14" s="38"/>
      <c r="M14" s="38"/>
      <c r="N14" s="111"/>
    </row>
    <row r="15" spans="2:16" x14ac:dyDescent="0.25">
      <c r="B15" s="242"/>
      <c r="C15" s="242"/>
      <c r="D15" s="172">
        <v>29</v>
      </c>
      <c r="E15" s="36">
        <v>939726450</v>
      </c>
      <c r="F15" s="177">
        <v>450</v>
      </c>
      <c r="G15" s="95"/>
      <c r="I15" s="39"/>
      <c r="J15" s="39"/>
      <c r="K15" s="39"/>
      <c r="L15" s="39"/>
      <c r="M15" s="39"/>
      <c r="N15" s="111"/>
    </row>
    <row r="16" spans="2:16" x14ac:dyDescent="0.25">
      <c r="B16" s="242"/>
      <c r="C16" s="242"/>
      <c r="D16" s="172"/>
      <c r="E16" s="36"/>
      <c r="F16" s="36"/>
      <c r="G16" s="95"/>
      <c r="I16" s="39"/>
      <c r="J16" s="39"/>
      <c r="K16" s="39"/>
      <c r="L16" s="39"/>
      <c r="M16" s="39"/>
      <c r="N16" s="111"/>
    </row>
    <row r="17" spans="1:14" x14ac:dyDescent="0.25">
      <c r="B17" s="242"/>
      <c r="C17" s="242"/>
      <c r="D17" s="172"/>
      <c r="E17" s="36"/>
      <c r="F17" s="36"/>
      <c r="G17" s="95"/>
      <c r="I17" s="39"/>
      <c r="J17" s="39"/>
      <c r="K17" s="39"/>
      <c r="L17" s="39"/>
      <c r="M17" s="39"/>
      <c r="N17" s="111"/>
    </row>
    <row r="18" spans="1:14" x14ac:dyDescent="0.25">
      <c r="B18" s="242"/>
      <c r="C18" s="242"/>
      <c r="D18" s="172"/>
      <c r="E18" s="37"/>
      <c r="F18" s="36"/>
      <c r="G18" s="95"/>
      <c r="H18" s="22"/>
      <c r="I18" s="39"/>
      <c r="J18" s="39"/>
      <c r="K18" s="39"/>
      <c r="L18" s="39"/>
      <c r="M18" s="39"/>
      <c r="N18" s="20"/>
    </row>
    <row r="19" spans="1:14" x14ac:dyDescent="0.25">
      <c r="B19" s="242"/>
      <c r="C19" s="242"/>
      <c r="D19" s="172"/>
      <c r="E19" s="37"/>
      <c r="F19" s="36"/>
      <c r="G19" s="95"/>
      <c r="H19" s="22"/>
      <c r="I19" s="41"/>
      <c r="J19" s="41"/>
      <c r="K19" s="41"/>
      <c r="L19" s="41"/>
      <c r="M19" s="41"/>
      <c r="N19" s="20"/>
    </row>
    <row r="20" spans="1:14" x14ac:dyDescent="0.25">
      <c r="B20" s="242"/>
      <c r="C20" s="242"/>
      <c r="D20" s="172"/>
      <c r="E20" s="37"/>
      <c r="F20" s="36"/>
      <c r="G20" s="95"/>
      <c r="H20" s="22"/>
      <c r="I20" s="110"/>
      <c r="J20" s="110"/>
      <c r="K20" s="110"/>
      <c r="L20" s="110"/>
      <c r="M20" s="110"/>
      <c r="N20" s="20"/>
    </row>
    <row r="21" spans="1:14" x14ac:dyDescent="0.25">
      <c r="B21" s="242"/>
      <c r="C21" s="242"/>
      <c r="D21" s="172"/>
      <c r="E21" s="37"/>
      <c r="F21" s="36"/>
      <c r="G21" s="95"/>
      <c r="H21" s="22"/>
      <c r="I21" s="110"/>
      <c r="J21" s="110"/>
      <c r="K21" s="110"/>
      <c r="L21" s="110"/>
      <c r="M21" s="110"/>
      <c r="N21" s="20"/>
    </row>
    <row r="22" spans="1:14" ht="15.75" thickBot="1" x14ac:dyDescent="0.3">
      <c r="B22" s="243" t="s">
        <v>14</v>
      </c>
      <c r="C22" s="244"/>
      <c r="D22" s="172"/>
      <c r="E22" s="64"/>
      <c r="F22" s="36"/>
      <c r="G22" s="95"/>
      <c r="H22" s="22"/>
      <c r="I22" s="110"/>
      <c r="J22" s="110"/>
      <c r="K22" s="110"/>
      <c r="L22" s="110"/>
      <c r="M22" s="110"/>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360</v>
      </c>
      <c r="D24" s="42"/>
      <c r="E24" s="45">
        <f>E15</f>
        <v>939726450</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139</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140</v>
      </c>
      <c r="D29" s="128" t="s">
        <v>141</v>
      </c>
      <c r="E29" s="107"/>
      <c r="F29" s="107"/>
      <c r="G29" s="107"/>
      <c r="H29" s="107"/>
      <c r="I29" s="110"/>
      <c r="J29" s="110"/>
      <c r="K29" s="110"/>
      <c r="L29" s="110"/>
      <c r="M29" s="110"/>
      <c r="N29" s="111"/>
    </row>
    <row r="30" spans="1:14" x14ac:dyDescent="0.25">
      <c r="A30" s="102"/>
      <c r="B30" s="124" t="s">
        <v>142</v>
      </c>
      <c r="C30" s="174"/>
      <c r="D30" s="174" t="s">
        <v>188</v>
      </c>
      <c r="E30" s="107"/>
      <c r="F30" s="107"/>
      <c r="G30" s="107"/>
      <c r="H30" s="107"/>
      <c r="I30" s="110"/>
      <c r="J30" s="110"/>
      <c r="K30" s="110"/>
      <c r="L30" s="110"/>
      <c r="M30" s="110"/>
      <c r="N30" s="111"/>
    </row>
    <row r="31" spans="1:14" x14ac:dyDescent="0.25">
      <c r="A31" s="102"/>
      <c r="B31" s="124" t="s">
        <v>143</v>
      </c>
      <c r="C31" s="174" t="s">
        <v>188</v>
      </c>
      <c r="D31" s="174"/>
      <c r="E31" s="107"/>
      <c r="F31" s="107"/>
      <c r="G31" s="107"/>
      <c r="H31" s="107"/>
      <c r="I31" s="110"/>
      <c r="J31" s="110"/>
      <c r="K31" s="110"/>
      <c r="L31" s="110"/>
      <c r="M31" s="110"/>
      <c r="N31" s="111"/>
    </row>
    <row r="32" spans="1:14" x14ac:dyDescent="0.25">
      <c r="A32" s="102"/>
      <c r="B32" s="124" t="s">
        <v>144</v>
      </c>
      <c r="C32" s="124"/>
      <c r="D32" s="180" t="s">
        <v>188</v>
      </c>
      <c r="E32" s="107"/>
      <c r="F32" s="107"/>
      <c r="G32" s="107"/>
      <c r="H32" s="107"/>
      <c r="I32" s="110"/>
      <c r="J32" s="110"/>
      <c r="K32" s="110"/>
      <c r="L32" s="110"/>
      <c r="M32" s="110"/>
      <c r="N32" s="111"/>
    </row>
    <row r="33" spans="1:17" x14ac:dyDescent="0.25">
      <c r="A33" s="102"/>
      <c r="B33" s="124" t="s">
        <v>145</v>
      </c>
      <c r="C33" s="124"/>
      <c r="D33" s="202" t="s">
        <v>188</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146</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147</v>
      </c>
      <c r="C40" s="109">
        <v>40</v>
      </c>
      <c r="D40" s="174">
        <v>0</v>
      </c>
      <c r="E40" s="245">
        <f>+D40+D41</f>
        <v>0</v>
      </c>
      <c r="F40" s="107"/>
      <c r="G40" s="107"/>
      <c r="H40" s="107"/>
      <c r="I40" s="110"/>
      <c r="J40" s="110"/>
      <c r="K40" s="110"/>
      <c r="L40" s="110"/>
      <c r="M40" s="110"/>
      <c r="N40" s="111"/>
    </row>
    <row r="41" spans="1:17" ht="42.75" x14ac:dyDescent="0.25">
      <c r="A41" s="102"/>
      <c r="B41" s="108" t="s">
        <v>148</v>
      </c>
      <c r="C41" s="109">
        <v>60</v>
      </c>
      <c r="D41" s="174">
        <f>+F153</f>
        <v>0</v>
      </c>
      <c r="E41" s="246"/>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47" t="s">
        <v>35</v>
      </c>
      <c r="N45" s="247"/>
    </row>
    <row r="46" spans="1:17" x14ac:dyDescent="0.25">
      <c r="B46" s="125" t="s">
        <v>30</v>
      </c>
      <c r="M46" s="65"/>
      <c r="N46" s="65"/>
    </row>
    <row r="47" spans="1:17" ht="15.75" thickBot="1" x14ac:dyDescent="0.3">
      <c r="M47" s="65"/>
      <c r="N47" s="65"/>
    </row>
    <row r="48" spans="1:17" s="110" customFormat="1" ht="109.5" customHeight="1" x14ac:dyDescent="0.25">
      <c r="B48" s="121" t="s">
        <v>149</v>
      </c>
      <c r="C48" s="121" t="s">
        <v>150</v>
      </c>
      <c r="D48" s="121" t="s">
        <v>151</v>
      </c>
      <c r="E48" s="121" t="s">
        <v>45</v>
      </c>
      <c r="F48" s="121" t="s">
        <v>22</v>
      </c>
      <c r="G48" s="121" t="s">
        <v>103</v>
      </c>
      <c r="H48" s="121" t="s">
        <v>17</v>
      </c>
      <c r="I48" s="121" t="s">
        <v>10</v>
      </c>
      <c r="J48" s="121" t="s">
        <v>31</v>
      </c>
      <c r="K48" s="121" t="s">
        <v>61</v>
      </c>
      <c r="L48" s="121" t="s">
        <v>20</v>
      </c>
      <c r="M48" s="106" t="s">
        <v>26</v>
      </c>
      <c r="N48" s="121" t="s">
        <v>152</v>
      </c>
      <c r="O48" s="121" t="s">
        <v>36</v>
      </c>
      <c r="P48" s="122" t="s">
        <v>11</v>
      </c>
      <c r="Q48" s="122" t="s">
        <v>19</v>
      </c>
    </row>
    <row r="49" spans="1:26" s="116" customFormat="1" ht="60" x14ac:dyDescent="0.25">
      <c r="A49" s="47">
        <v>1</v>
      </c>
      <c r="B49" s="117" t="s">
        <v>168</v>
      </c>
      <c r="C49" s="118" t="s">
        <v>168</v>
      </c>
      <c r="D49" s="117" t="s">
        <v>166</v>
      </c>
      <c r="E49" s="112" t="s">
        <v>191</v>
      </c>
      <c r="F49" s="113" t="s">
        <v>140</v>
      </c>
      <c r="G49" s="152"/>
      <c r="H49" s="120">
        <v>41368</v>
      </c>
      <c r="I49" s="114">
        <v>41639</v>
      </c>
      <c r="J49" s="114"/>
      <c r="K49" s="114" t="s">
        <v>192</v>
      </c>
      <c r="L49" s="114" t="s">
        <v>171</v>
      </c>
      <c r="M49" s="105">
        <v>90</v>
      </c>
      <c r="N49" s="105">
        <v>90</v>
      </c>
      <c r="O49" s="27">
        <v>144225312</v>
      </c>
      <c r="P49" s="27">
        <v>66</v>
      </c>
      <c r="Q49" s="153"/>
      <c r="R49" s="115"/>
      <c r="S49" s="115"/>
      <c r="T49" s="115"/>
      <c r="U49" s="115"/>
      <c r="V49" s="115"/>
      <c r="W49" s="115"/>
      <c r="X49" s="115"/>
      <c r="Y49" s="115"/>
      <c r="Z49" s="115"/>
    </row>
    <row r="50" spans="1:26" s="116" customFormat="1" ht="60" x14ac:dyDescent="0.25">
      <c r="A50" s="47">
        <f>+A49+1</f>
        <v>2</v>
      </c>
      <c r="B50" s="117" t="s">
        <v>168</v>
      </c>
      <c r="C50" s="118" t="s">
        <v>168</v>
      </c>
      <c r="D50" s="117" t="s">
        <v>166</v>
      </c>
      <c r="E50" s="112" t="s">
        <v>193</v>
      </c>
      <c r="F50" s="113" t="s">
        <v>140</v>
      </c>
      <c r="G50" s="113"/>
      <c r="H50" s="120">
        <v>41518</v>
      </c>
      <c r="I50" s="114">
        <v>41912</v>
      </c>
      <c r="J50" s="114"/>
      <c r="K50" s="114" t="s">
        <v>194</v>
      </c>
      <c r="L50" s="114" t="s">
        <v>195</v>
      </c>
      <c r="M50" s="105">
        <v>340</v>
      </c>
      <c r="N50" s="105">
        <v>340</v>
      </c>
      <c r="O50" s="27">
        <v>664680756</v>
      </c>
      <c r="P50" s="27">
        <v>67</v>
      </c>
      <c r="Q50" s="153"/>
      <c r="R50" s="115"/>
      <c r="S50" s="115"/>
      <c r="T50" s="115"/>
      <c r="U50" s="115"/>
      <c r="V50" s="115"/>
      <c r="W50" s="115"/>
      <c r="X50" s="115"/>
      <c r="Y50" s="115"/>
      <c r="Z50" s="115"/>
    </row>
    <row r="51" spans="1:26" s="116" customFormat="1" x14ac:dyDescent="0.25">
      <c r="A51" s="47">
        <f t="shared" ref="A51:A56" si="0">+A50+1</f>
        <v>3</v>
      </c>
      <c r="B51" s="117"/>
      <c r="C51" s="118"/>
      <c r="D51" s="117"/>
      <c r="E51" s="112"/>
      <c r="F51" s="113"/>
      <c r="G51" s="113"/>
      <c r="H51" s="113"/>
      <c r="I51" s="114"/>
      <c r="J51" s="114"/>
      <c r="K51" s="114"/>
      <c r="L51" s="114"/>
      <c r="M51" s="105"/>
      <c r="N51" s="105"/>
      <c r="O51" s="27"/>
      <c r="P51" s="27"/>
      <c r="Q51" s="153"/>
      <c r="R51" s="115"/>
      <c r="S51" s="115"/>
      <c r="T51" s="115"/>
      <c r="U51" s="115"/>
      <c r="V51" s="115"/>
      <c r="W51" s="115"/>
      <c r="X51" s="115"/>
      <c r="Y51" s="115"/>
      <c r="Z51" s="115"/>
    </row>
    <row r="52" spans="1:26" s="116" customFormat="1" x14ac:dyDescent="0.25">
      <c r="A52" s="47">
        <f t="shared" si="0"/>
        <v>4</v>
      </c>
      <c r="B52" s="117"/>
      <c r="C52" s="118"/>
      <c r="D52" s="117"/>
      <c r="E52" s="112"/>
      <c r="F52" s="113"/>
      <c r="G52" s="113"/>
      <c r="H52" s="113"/>
      <c r="I52" s="114"/>
      <c r="J52" s="114"/>
      <c r="K52" s="114"/>
      <c r="L52" s="114"/>
      <c r="M52" s="105"/>
      <c r="N52" s="105"/>
      <c r="O52" s="27"/>
      <c r="P52" s="27"/>
      <c r="Q52" s="153"/>
      <c r="R52" s="115"/>
      <c r="S52" s="115"/>
      <c r="T52" s="115"/>
      <c r="U52" s="115"/>
      <c r="V52" s="115"/>
      <c r="W52" s="115"/>
      <c r="X52" s="115"/>
      <c r="Y52" s="115"/>
      <c r="Z52" s="115"/>
    </row>
    <row r="53" spans="1:26" s="116" customFormat="1" x14ac:dyDescent="0.25">
      <c r="A53" s="47">
        <f t="shared" si="0"/>
        <v>5</v>
      </c>
      <c r="B53" s="117"/>
      <c r="C53" s="118"/>
      <c r="D53" s="117"/>
      <c r="E53" s="112"/>
      <c r="F53" s="113"/>
      <c r="G53" s="113"/>
      <c r="H53" s="113"/>
      <c r="I53" s="114"/>
      <c r="J53" s="114"/>
      <c r="K53" s="114"/>
      <c r="L53" s="114"/>
      <c r="M53" s="105"/>
      <c r="N53" s="105"/>
      <c r="O53" s="27"/>
      <c r="P53" s="27"/>
      <c r="Q53" s="153"/>
      <c r="R53" s="115"/>
      <c r="S53" s="115"/>
      <c r="T53" s="115"/>
      <c r="U53" s="115"/>
      <c r="V53" s="115"/>
      <c r="W53" s="115"/>
      <c r="X53" s="115"/>
      <c r="Y53" s="115"/>
      <c r="Z53" s="115"/>
    </row>
    <row r="54" spans="1:26" s="116" customFormat="1" x14ac:dyDescent="0.25">
      <c r="A54" s="47">
        <f t="shared" si="0"/>
        <v>6</v>
      </c>
      <c r="B54" s="117"/>
      <c r="C54" s="118"/>
      <c r="D54" s="117"/>
      <c r="E54" s="112"/>
      <c r="F54" s="113"/>
      <c r="G54" s="113"/>
      <c r="H54" s="113"/>
      <c r="I54" s="114"/>
      <c r="J54" s="114"/>
      <c r="K54" s="114"/>
      <c r="L54" s="114"/>
      <c r="M54" s="105"/>
      <c r="N54" s="105"/>
      <c r="O54" s="27"/>
      <c r="P54" s="27"/>
      <c r="Q54" s="153"/>
      <c r="R54" s="115"/>
      <c r="S54" s="115"/>
      <c r="T54" s="115"/>
      <c r="U54" s="115"/>
      <c r="V54" s="115"/>
      <c r="W54" s="115"/>
      <c r="X54" s="115"/>
      <c r="Y54" s="115"/>
      <c r="Z54" s="115"/>
    </row>
    <row r="55" spans="1:26" s="116" customFormat="1" x14ac:dyDescent="0.25">
      <c r="A55" s="47">
        <f t="shared" si="0"/>
        <v>7</v>
      </c>
      <c r="B55" s="117"/>
      <c r="C55" s="118"/>
      <c r="D55" s="117"/>
      <c r="E55" s="112"/>
      <c r="F55" s="113"/>
      <c r="G55" s="113"/>
      <c r="H55" s="113"/>
      <c r="I55" s="114"/>
      <c r="J55" s="114"/>
      <c r="K55" s="114"/>
      <c r="L55" s="114"/>
      <c r="M55" s="105"/>
      <c r="N55" s="105"/>
      <c r="O55" s="27"/>
      <c r="P55" s="27"/>
      <c r="Q55" s="153"/>
      <c r="R55" s="115"/>
      <c r="S55" s="115"/>
      <c r="T55" s="115"/>
      <c r="U55" s="115"/>
      <c r="V55" s="115"/>
      <c r="W55" s="115"/>
      <c r="X55" s="115"/>
      <c r="Y55" s="115"/>
      <c r="Z55" s="115"/>
    </row>
    <row r="56" spans="1:26" s="116" customFormat="1" x14ac:dyDescent="0.25">
      <c r="A56" s="47">
        <f t="shared" si="0"/>
        <v>8</v>
      </c>
      <c r="B56" s="117"/>
      <c r="C56" s="118"/>
      <c r="D56" s="117"/>
      <c r="E56" s="112"/>
      <c r="F56" s="113"/>
      <c r="G56" s="113"/>
      <c r="H56" s="113"/>
      <c r="I56" s="114"/>
      <c r="J56" s="114"/>
      <c r="K56" s="114"/>
      <c r="L56" s="114"/>
      <c r="M56" s="105"/>
      <c r="N56" s="105"/>
      <c r="O56" s="27"/>
      <c r="P56" s="27"/>
      <c r="Q56" s="153"/>
      <c r="R56" s="115"/>
      <c r="S56" s="115"/>
      <c r="T56" s="115"/>
      <c r="U56" s="115"/>
      <c r="V56" s="115"/>
      <c r="W56" s="115"/>
      <c r="X56" s="115"/>
      <c r="Y56" s="115"/>
      <c r="Z56" s="115"/>
    </row>
    <row r="57" spans="1:26" s="116" customFormat="1" ht="30.75" customHeight="1" x14ac:dyDescent="0.25">
      <c r="A57" s="47"/>
      <c r="B57" s="50" t="s">
        <v>16</v>
      </c>
      <c r="C57" s="118"/>
      <c r="D57" s="117"/>
      <c r="E57" s="112"/>
      <c r="F57" s="113"/>
      <c r="G57" s="113"/>
      <c r="H57" s="113"/>
      <c r="I57" s="114"/>
      <c r="J57" s="114"/>
      <c r="K57" s="119" t="s">
        <v>196</v>
      </c>
      <c r="L57" s="119">
        <f t="shared" ref="L57:N57" si="1">SUM(L49:L56)</f>
        <v>0</v>
      </c>
      <c r="M57" s="151">
        <f t="shared" si="1"/>
        <v>430</v>
      </c>
      <c r="N57" s="119">
        <f t="shared" si="1"/>
        <v>430</v>
      </c>
      <c r="O57" s="27"/>
      <c r="P57" s="27"/>
      <c r="Q57" s="154"/>
    </row>
    <row r="58" spans="1:26" s="30" customFormat="1" x14ac:dyDescent="0.25">
      <c r="E58" s="31"/>
    </row>
    <row r="59" spans="1:26" s="30" customFormat="1" x14ac:dyDescent="0.25">
      <c r="B59" s="248" t="s">
        <v>28</v>
      </c>
      <c r="C59" s="248" t="s">
        <v>27</v>
      </c>
      <c r="D59" s="250" t="s">
        <v>34</v>
      </c>
      <c r="E59" s="250"/>
    </row>
    <row r="60" spans="1:26" s="30" customFormat="1" x14ac:dyDescent="0.25">
      <c r="B60" s="249"/>
      <c r="C60" s="249"/>
      <c r="D60" s="173" t="s">
        <v>23</v>
      </c>
      <c r="E60" s="62" t="s">
        <v>24</v>
      </c>
    </row>
    <row r="61" spans="1:26" s="30" customFormat="1" ht="30.6" customHeight="1" x14ac:dyDescent="0.25">
      <c r="B61" s="59" t="s">
        <v>21</v>
      </c>
      <c r="C61" s="60" t="str">
        <f>+K57</f>
        <v>17 meses y 27 días</v>
      </c>
      <c r="D61" s="58"/>
      <c r="E61" s="58" t="s">
        <v>188</v>
      </c>
      <c r="F61" s="32"/>
      <c r="G61" s="32"/>
      <c r="H61" s="32"/>
      <c r="I61" s="32"/>
      <c r="J61" s="32"/>
      <c r="K61" s="32"/>
      <c r="L61" s="32"/>
      <c r="M61" s="32"/>
    </row>
    <row r="62" spans="1:26" s="30" customFormat="1" ht="30" customHeight="1" x14ac:dyDescent="0.25">
      <c r="B62" s="59" t="s">
        <v>25</v>
      </c>
      <c r="C62" s="60">
        <f>+M57</f>
        <v>430</v>
      </c>
      <c r="D62" s="58" t="s">
        <v>188</v>
      </c>
      <c r="E62" s="58"/>
    </row>
    <row r="63" spans="1:26" s="30" customFormat="1" x14ac:dyDescent="0.25">
      <c r="B63" s="33"/>
      <c r="C63" s="251"/>
      <c r="D63" s="251"/>
      <c r="E63" s="251"/>
      <c r="F63" s="251"/>
      <c r="G63" s="251"/>
      <c r="H63" s="251"/>
      <c r="I63" s="251"/>
      <c r="J63" s="251"/>
      <c r="K63" s="251"/>
      <c r="L63" s="251"/>
      <c r="M63" s="251"/>
      <c r="N63" s="251"/>
    </row>
    <row r="64" spans="1:26" ht="28.15" customHeight="1" thickBot="1" x14ac:dyDescent="0.3"/>
    <row r="65" spans="2:17" ht="27" thickBot="1" x14ac:dyDescent="0.3">
      <c r="B65" s="252" t="s">
        <v>104</v>
      </c>
      <c r="C65" s="252"/>
      <c r="D65" s="252"/>
      <c r="E65" s="252"/>
      <c r="F65" s="252"/>
      <c r="G65" s="252"/>
      <c r="H65" s="252"/>
      <c r="I65" s="252"/>
      <c r="J65" s="252"/>
      <c r="K65" s="252"/>
      <c r="L65" s="252"/>
      <c r="M65" s="252"/>
      <c r="N65" s="252"/>
    </row>
    <row r="68" spans="2:17" ht="109.5" customHeight="1" x14ac:dyDescent="0.25">
      <c r="B68" s="123"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53" t="s">
        <v>3</v>
      </c>
      <c r="P68" s="254"/>
      <c r="Q68" s="68" t="s">
        <v>18</v>
      </c>
    </row>
    <row r="69" spans="2:17" x14ac:dyDescent="0.25">
      <c r="B69" s="3"/>
      <c r="C69" s="3"/>
      <c r="D69" s="5"/>
      <c r="E69" s="5"/>
      <c r="F69" s="4"/>
      <c r="G69" s="4"/>
      <c r="H69" s="4"/>
      <c r="I69" s="99"/>
      <c r="J69" s="99"/>
      <c r="K69" s="124"/>
      <c r="L69" s="124"/>
      <c r="M69" s="124"/>
      <c r="N69" s="124"/>
      <c r="O69" s="238"/>
      <c r="P69" s="239"/>
      <c r="Q69" s="124"/>
    </row>
    <row r="70" spans="2:17" x14ac:dyDescent="0.25">
      <c r="B70" s="3"/>
      <c r="C70" s="3"/>
      <c r="D70" s="5"/>
      <c r="E70" s="5"/>
      <c r="F70" s="4"/>
      <c r="G70" s="4"/>
      <c r="H70" s="4"/>
      <c r="I70" s="99"/>
      <c r="J70" s="99"/>
      <c r="K70" s="124"/>
      <c r="L70" s="124"/>
      <c r="M70" s="124"/>
      <c r="N70" s="124"/>
      <c r="O70" s="238"/>
      <c r="P70" s="239"/>
      <c r="Q70" s="124"/>
    </row>
    <row r="71" spans="2:17" x14ac:dyDescent="0.25">
      <c r="B71" s="3"/>
      <c r="C71" s="3"/>
      <c r="D71" s="5"/>
      <c r="E71" s="5"/>
      <c r="F71" s="4"/>
      <c r="G71" s="4"/>
      <c r="H71" s="4"/>
      <c r="I71" s="99"/>
      <c r="J71" s="99"/>
      <c r="K71" s="124"/>
      <c r="L71" s="124"/>
      <c r="M71" s="124"/>
      <c r="N71" s="124"/>
      <c r="O71" s="238"/>
      <c r="P71" s="239"/>
      <c r="Q71" s="124"/>
    </row>
    <row r="72" spans="2:17" x14ac:dyDescent="0.25">
      <c r="B72" s="3"/>
      <c r="C72" s="3"/>
      <c r="D72" s="5"/>
      <c r="E72" s="5"/>
      <c r="F72" s="4"/>
      <c r="G72" s="4"/>
      <c r="H72" s="4"/>
      <c r="I72" s="99"/>
      <c r="J72" s="99"/>
      <c r="K72" s="124"/>
      <c r="L72" s="124"/>
      <c r="M72" s="124"/>
      <c r="N72" s="124"/>
      <c r="O72" s="238"/>
      <c r="P72" s="239"/>
      <c r="Q72" s="124"/>
    </row>
    <row r="73" spans="2:17" x14ac:dyDescent="0.25">
      <c r="B73" s="3"/>
      <c r="C73" s="3"/>
      <c r="D73" s="5"/>
      <c r="E73" s="5"/>
      <c r="F73" s="4"/>
      <c r="G73" s="4"/>
      <c r="H73" s="4"/>
      <c r="I73" s="99"/>
      <c r="J73" s="99"/>
      <c r="K73" s="124"/>
      <c r="L73" s="124"/>
      <c r="M73" s="124"/>
      <c r="N73" s="124"/>
      <c r="O73" s="238"/>
      <c r="P73" s="239"/>
      <c r="Q73" s="124"/>
    </row>
    <row r="74" spans="2:17" x14ac:dyDescent="0.25">
      <c r="B74" s="3"/>
      <c r="C74" s="3"/>
      <c r="D74" s="5"/>
      <c r="E74" s="5"/>
      <c r="F74" s="4"/>
      <c r="G74" s="4"/>
      <c r="H74" s="4"/>
      <c r="I74" s="99"/>
      <c r="J74" s="99"/>
      <c r="K74" s="124"/>
      <c r="L74" s="124"/>
      <c r="M74" s="124"/>
      <c r="N74" s="124"/>
      <c r="O74" s="238"/>
      <c r="P74" s="239"/>
      <c r="Q74" s="124"/>
    </row>
    <row r="75" spans="2:17" x14ac:dyDescent="0.25">
      <c r="B75" s="124"/>
      <c r="C75" s="124"/>
      <c r="D75" s="124"/>
      <c r="E75" s="124"/>
      <c r="F75" s="124"/>
      <c r="G75" s="124"/>
      <c r="H75" s="124"/>
      <c r="I75" s="124"/>
      <c r="J75" s="124"/>
      <c r="K75" s="124"/>
      <c r="L75" s="124"/>
      <c r="M75" s="124"/>
      <c r="N75" s="124"/>
      <c r="O75" s="238"/>
      <c r="P75" s="239"/>
      <c r="Q75" s="12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5" t="s">
        <v>38</v>
      </c>
      <c r="C81" s="256"/>
      <c r="D81" s="256"/>
      <c r="E81" s="256"/>
      <c r="F81" s="256"/>
      <c r="G81" s="256"/>
      <c r="H81" s="256"/>
      <c r="I81" s="256"/>
      <c r="J81" s="256"/>
      <c r="K81" s="256"/>
      <c r="L81" s="256"/>
      <c r="M81" s="256"/>
      <c r="N81" s="257"/>
    </row>
    <row r="86" spans="2:17" ht="76.5" customHeight="1" x14ac:dyDescent="0.25">
      <c r="B86" s="123" t="s">
        <v>0</v>
      </c>
      <c r="C86" s="123" t="s">
        <v>39</v>
      </c>
      <c r="D86" s="123" t="s">
        <v>40</v>
      </c>
      <c r="E86" s="123" t="s">
        <v>116</v>
      </c>
      <c r="F86" s="123" t="s">
        <v>118</v>
      </c>
      <c r="G86" s="123" t="s">
        <v>119</v>
      </c>
      <c r="H86" s="123" t="s">
        <v>120</v>
      </c>
      <c r="I86" s="123" t="s">
        <v>117</v>
      </c>
      <c r="J86" s="253" t="s">
        <v>121</v>
      </c>
      <c r="K86" s="258"/>
      <c r="L86" s="254"/>
      <c r="M86" s="123" t="s">
        <v>125</v>
      </c>
      <c r="N86" s="123" t="s">
        <v>41</v>
      </c>
      <c r="O86" s="123" t="s">
        <v>42</v>
      </c>
      <c r="P86" s="253" t="s">
        <v>3</v>
      </c>
      <c r="Q86" s="254"/>
    </row>
    <row r="87" spans="2:17" ht="60.75" customHeight="1" x14ac:dyDescent="0.25">
      <c r="B87" s="171" t="s">
        <v>43</v>
      </c>
      <c r="C87" s="171">
        <f t="shared" ref="C87:C93" si="2">450/300</f>
        <v>1.5</v>
      </c>
      <c r="D87" s="195" t="s">
        <v>310</v>
      </c>
      <c r="E87" s="195">
        <v>27126341</v>
      </c>
      <c r="F87" s="195" t="s">
        <v>291</v>
      </c>
      <c r="G87" s="3" t="s">
        <v>208</v>
      </c>
      <c r="H87" s="196">
        <v>41509</v>
      </c>
      <c r="I87" s="5" t="s">
        <v>141</v>
      </c>
      <c r="J87" s="1" t="s">
        <v>232</v>
      </c>
      <c r="K87" s="100" t="s">
        <v>293</v>
      </c>
      <c r="L87" s="99" t="s">
        <v>315</v>
      </c>
      <c r="M87" s="124" t="s">
        <v>140</v>
      </c>
      <c r="N87" s="124" t="s">
        <v>141</v>
      </c>
      <c r="O87" s="124" t="s">
        <v>140</v>
      </c>
      <c r="P87" s="259"/>
      <c r="Q87" s="259"/>
    </row>
    <row r="88" spans="2:17" ht="60.75" customHeight="1" x14ac:dyDescent="0.25">
      <c r="B88" s="201" t="s">
        <v>43</v>
      </c>
      <c r="C88" s="201">
        <f t="shared" si="2"/>
        <v>1.5</v>
      </c>
      <c r="D88" s="195" t="s">
        <v>310</v>
      </c>
      <c r="E88" s="195">
        <v>27126341</v>
      </c>
      <c r="F88" s="195" t="s">
        <v>291</v>
      </c>
      <c r="G88" s="3" t="s">
        <v>208</v>
      </c>
      <c r="H88" s="196">
        <v>41509</v>
      </c>
      <c r="I88" s="5" t="s">
        <v>141</v>
      </c>
      <c r="J88" s="1" t="s">
        <v>232</v>
      </c>
      <c r="K88" s="100" t="s">
        <v>295</v>
      </c>
      <c r="L88" s="99" t="s">
        <v>315</v>
      </c>
      <c r="M88" s="124" t="s">
        <v>140</v>
      </c>
      <c r="N88" s="124" t="s">
        <v>141</v>
      </c>
      <c r="O88" s="124" t="s">
        <v>140</v>
      </c>
      <c r="P88" s="259"/>
      <c r="Q88" s="259"/>
    </row>
    <row r="89" spans="2:17" ht="60.75" customHeight="1" x14ac:dyDescent="0.25">
      <c r="B89" s="201" t="s">
        <v>43</v>
      </c>
      <c r="C89" s="201">
        <f t="shared" si="2"/>
        <v>1.5</v>
      </c>
      <c r="D89" s="195" t="s">
        <v>310</v>
      </c>
      <c r="E89" s="195">
        <v>27126341</v>
      </c>
      <c r="F89" s="195" t="s">
        <v>291</v>
      </c>
      <c r="G89" s="3" t="s">
        <v>208</v>
      </c>
      <c r="H89" s="196">
        <v>41509</v>
      </c>
      <c r="I89" s="5" t="s">
        <v>141</v>
      </c>
      <c r="J89" s="1" t="s">
        <v>232</v>
      </c>
      <c r="K89" s="100" t="s">
        <v>311</v>
      </c>
      <c r="L89" s="99" t="s">
        <v>315</v>
      </c>
      <c r="M89" s="124" t="s">
        <v>140</v>
      </c>
      <c r="N89" s="124" t="s">
        <v>141</v>
      </c>
      <c r="O89" s="124" t="s">
        <v>140</v>
      </c>
      <c r="P89" s="259"/>
      <c r="Q89" s="259"/>
    </row>
    <row r="90" spans="2:17" ht="60.75" customHeight="1" x14ac:dyDescent="0.25">
      <c r="B90" s="201" t="s">
        <v>43</v>
      </c>
      <c r="C90" s="201">
        <f t="shared" si="2"/>
        <v>1.5</v>
      </c>
      <c r="D90" s="195" t="s">
        <v>310</v>
      </c>
      <c r="E90" s="195">
        <v>27126341</v>
      </c>
      <c r="F90" s="195" t="s">
        <v>291</v>
      </c>
      <c r="G90" s="3" t="s">
        <v>208</v>
      </c>
      <c r="H90" s="196">
        <v>41509</v>
      </c>
      <c r="I90" s="5" t="s">
        <v>141</v>
      </c>
      <c r="J90" s="1" t="s">
        <v>232</v>
      </c>
      <c r="K90" s="100" t="s">
        <v>312</v>
      </c>
      <c r="L90" s="99" t="s">
        <v>315</v>
      </c>
      <c r="M90" s="124" t="s">
        <v>140</v>
      </c>
      <c r="N90" s="124" t="s">
        <v>141</v>
      </c>
      <c r="O90" s="124" t="s">
        <v>140</v>
      </c>
      <c r="P90" s="259"/>
      <c r="Q90" s="259"/>
    </row>
    <row r="91" spans="2:17" ht="60.75" customHeight="1" x14ac:dyDescent="0.25">
      <c r="B91" s="201" t="s">
        <v>43</v>
      </c>
      <c r="C91" s="201">
        <f t="shared" si="2"/>
        <v>1.5</v>
      </c>
      <c r="D91" s="195" t="s">
        <v>310</v>
      </c>
      <c r="E91" s="195">
        <v>27126341</v>
      </c>
      <c r="F91" s="195" t="s">
        <v>291</v>
      </c>
      <c r="G91" s="3" t="s">
        <v>208</v>
      </c>
      <c r="H91" s="196">
        <v>41509</v>
      </c>
      <c r="I91" s="5" t="s">
        <v>141</v>
      </c>
      <c r="J91" s="1" t="s">
        <v>232</v>
      </c>
      <c r="K91" s="100" t="s">
        <v>313</v>
      </c>
      <c r="L91" s="99" t="s">
        <v>315</v>
      </c>
      <c r="M91" s="124" t="s">
        <v>140</v>
      </c>
      <c r="N91" s="124" t="s">
        <v>141</v>
      </c>
      <c r="O91" s="124" t="s">
        <v>140</v>
      </c>
      <c r="P91" s="259"/>
      <c r="Q91" s="259"/>
    </row>
    <row r="92" spans="2:17" ht="60.75" customHeight="1" x14ac:dyDescent="0.25">
      <c r="B92" s="201" t="s">
        <v>43</v>
      </c>
      <c r="C92" s="201">
        <f t="shared" si="2"/>
        <v>1.5</v>
      </c>
      <c r="D92" s="195" t="s">
        <v>310</v>
      </c>
      <c r="E92" s="195">
        <v>27126341</v>
      </c>
      <c r="F92" s="195" t="s">
        <v>291</v>
      </c>
      <c r="G92" s="3" t="s">
        <v>208</v>
      </c>
      <c r="H92" s="196">
        <v>41509</v>
      </c>
      <c r="I92" s="5" t="s">
        <v>141</v>
      </c>
      <c r="J92" s="1" t="s">
        <v>232</v>
      </c>
      <c r="K92" s="100" t="s">
        <v>314</v>
      </c>
      <c r="L92" s="99" t="s">
        <v>315</v>
      </c>
      <c r="M92" s="124" t="s">
        <v>140</v>
      </c>
      <c r="N92" s="124" t="s">
        <v>141</v>
      </c>
      <c r="O92" s="124" t="s">
        <v>140</v>
      </c>
      <c r="P92" s="259"/>
      <c r="Q92" s="259"/>
    </row>
    <row r="93" spans="2:17" ht="60.75" customHeight="1" x14ac:dyDescent="0.25">
      <c r="B93" s="201" t="s">
        <v>43</v>
      </c>
      <c r="C93" s="201">
        <f t="shared" si="2"/>
        <v>1.5</v>
      </c>
      <c r="D93" s="195" t="s">
        <v>316</v>
      </c>
      <c r="E93" s="195">
        <v>1085260061</v>
      </c>
      <c r="F93" s="195" t="s">
        <v>317</v>
      </c>
      <c r="G93" s="3" t="s">
        <v>298</v>
      </c>
      <c r="H93" s="196">
        <v>41439</v>
      </c>
      <c r="I93" s="5" t="s">
        <v>141</v>
      </c>
      <c r="J93" s="1"/>
      <c r="K93" s="100"/>
      <c r="L93" s="99"/>
      <c r="M93" s="124" t="s">
        <v>140</v>
      </c>
      <c r="N93" s="124" t="s">
        <v>141</v>
      </c>
      <c r="O93" s="124" t="s">
        <v>140</v>
      </c>
      <c r="P93" s="74" t="s">
        <v>318</v>
      </c>
      <c r="Q93" s="202"/>
    </row>
    <row r="94" spans="2:17" ht="33.6" customHeight="1" x14ac:dyDescent="0.25">
      <c r="B94" s="171" t="s">
        <v>44</v>
      </c>
      <c r="C94" s="201">
        <f>450/300*2</f>
        <v>3</v>
      </c>
      <c r="D94" s="195" t="s">
        <v>319</v>
      </c>
      <c r="E94" s="195">
        <v>1089542523</v>
      </c>
      <c r="F94" s="195" t="s">
        <v>237</v>
      </c>
      <c r="G94" s="3" t="s">
        <v>208</v>
      </c>
      <c r="H94" s="196">
        <v>41754</v>
      </c>
      <c r="I94" s="5" t="s">
        <v>141</v>
      </c>
      <c r="J94" s="1"/>
      <c r="K94" s="99"/>
      <c r="L94" s="99"/>
      <c r="M94" s="124" t="s">
        <v>140</v>
      </c>
      <c r="N94" s="124" t="s">
        <v>141</v>
      </c>
      <c r="O94" s="124" t="s">
        <v>140</v>
      </c>
      <c r="P94" s="259" t="s">
        <v>320</v>
      </c>
      <c r="Q94" s="259"/>
    </row>
    <row r="95" spans="2:17" ht="33.6" customHeight="1" x14ac:dyDescent="0.25">
      <c r="B95" s="201" t="s">
        <v>44</v>
      </c>
      <c r="C95" s="201">
        <f>450/300*2</f>
        <v>3</v>
      </c>
      <c r="D95" s="195" t="s">
        <v>321</v>
      </c>
      <c r="E95" s="195">
        <v>87062728</v>
      </c>
      <c r="F95" s="195" t="s">
        <v>322</v>
      </c>
      <c r="G95" s="3" t="s">
        <v>216</v>
      </c>
      <c r="H95" s="196">
        <v>38918</v>
      </c>
      <c r="I95" s="5" t="s">
        <v>140</v>
      </c>
      <c r="J95" s="1" t="s">
        <v>208</v>
      </c>
      <c r="K95" s="99" t="s">
        <v>325</v>
      </c>
      <c r="L95" s="99" t="s">
        <v>315</v>
      </c>
      <c r="M95" s="124" t="s">
        <v>140</v>
      </c>
      <c r="N95" s="124" t="s">
        <v>140</v>
      </c>
      <c r="O95" s="124" t="s">
        <v>140</v>
      </c>
      <c r="P95" s="259" t="s">
        <v>323</v>
      </c>
      <c r="Q95" s="259"/>
    </row>
    <row r="96" spans="2:17" ht="33.6" customHeight="1" x14ac:dyDescent="0.25">
      <c r="B96" s="201" t="s">
        <v>44</v>
      </c>
      <c r="C96" s="201">
        <f>450/300*2</f>
        <v>3</v>
      </c>
      <c r="D96" s="195" t="s">
        <v>321</v>
      </c>
      <c r="E96" s="195">
        <v>87062728</v>
      </c>
      <c r="F96" s="195" t="s">
        <v>322</v>
      </c>
      <c r="G96" s="3" t="s">
        <v>216</v>
      </c>
      <c r="H96" s="196">
        <v>38918</v>
      </c>
      <c r="I96" s="5" t="s">
        <v>140</v>
      </c>
      <c r="J96" s="1" t="s">
        <v>324</v>
      </c>
      <c r="K96" s="99" t="s">
        <v>327</v>
      </c>
      <c r="L96" s="99" t="s">
        <v>326</v>
      </c>
      <c r="M96" s="124" t="s">
        <v>140</v>
      </c>
      <c r="N96" s="124" t="s">
        <v>140</v>
      </c>
      <c r="O96" s="124" t="s">
        <v>140</v>
      </c>
      <c r="P96" s="259" t="s">
        <v>323</v>
      </c>
      <c r="Q96" s="259"/>
    </row>
    <row r="97" spans="2:17" ht="33.6" customHeight="1" x14ac:dyDescent="0.25">
      <c r="B97" s="201" t="s">
        <v>44</v>
      </c>
      <c r="C97" s="201">
        <f>450/300*2</f>
        <v>3</v>
      </c>
      <c r="D97" s="195" t="s">
        <v>328</v>
      </c>
      <c r="E97" s="195">
        <v>36759759</v>
      </c>
      <c r="F97" s="195" t="s">
        <v>218</v>
      </c>
      <c r="G97" s="3" t="s">
        <v>329</v>
      </c>
      <c r="H97" s="196">
        <v>39374</v>
      </c>
      <c r="I97" s="5" t="s">
        <v>141</v>
      </c>
      <c r="J97" s="1" t="s">
        <v>277</v>
      </c>
      <c r="K97" s="99" t="s">
        <v>330</v>
      </c>
      <c r="L97" s="99" t="s">
        <v>215</v>
      </c>
      <c r="M97" s="124" t="s">
        <v>140</v>
      </c>
      <c r="N97" s="124" t="s">
        <v>140</v>
      </c>
      <c r="O97" s="124" t="s">
        <v>140</v>
      </c>
      <c r="P97" s="259"/>
      <c r="Q97" s="259"/>
    </row>
    <row r="99" spans="2:17" ht="15.75" thickBot="1" x14ac:dyDescent="0.3"/>
    <row r="100" spans="2:17" ht="27" thickBot="1" x14ac:dyDescent="0.3">
      <c r="B100" s="255" t="s">
        <v>46</v>
      </c>
      <c r="C100" s="256"/>
      <c r="D100" s="256"/>
      <c r="E100" s="256"/>
      <c r="F100" s="256"/>
      <c r="G100" s="256"/>
      <c r="H100" s="256"/>
      <c r="I100" s="256"/>
      <c r="J100" s="256"/>
      <c r="K100" s="256"/>
      <c r="L100" s="256"/>
      <c r="M100" s="256"/>
      <c r="N100" s="257"/>
    </row>
    <row r="103" spans="2:17" ht="46.15" customHeight="1" x14ac:dyDescent="0.25">
      <c r="B103" s="68" t="s">
        <v>33</v>
      </c>
      <c r="C103" s="68" t="s">
        <v>47</v>
      </c>
      <c r="D103" s="253" t="s">
        <v>3</v>
      </c>
      <c r="E103" s="254"/>
    </row>
    <row r="104" spans="2:17" ht="46.9" customHeight="1" x14ac:dyDescent="0.25">
      <c r="B104" s="69" t="s">
        <v>126</v>
      </c>
      <c r="C104" s="174" t="s">
        <v>141</v>
      </c>
      <c r="D104" s="260" t="s">
        <v>165</v>
      </c>
      <c r="E104" s="261"/>
    </row>
    <row r="107" spans="2:17" ht="26.25" x14ac:dyDescent="0.25">
      <c r="B107" s="236" t="s">
        <v>64</v>
      </c>
      <c r="C107" s="237"/>
      <c r="D107" s="237"/>
      <c r="E107" s="237"/>
      <c r="F107" s="237"/>
      <c r="G107" s="237"/>
      <c r="H107" s="237"/>
      <c r="I107" s="237"/>
      <c r="J107" s="237"/>
      <c r="K107" s="237"/>
      <c r="L107" s="237"/>
      <c r="M107" s="237"/>
      <c r="N107" s="237"/>
      <c r="O107" s="237"/>
      <c r="P107" s="237"/>
    </row>
    <row r="109" spans="2:17" ht="15.75" thickBot="1" x14ac:dyDescent="0.3"/>
    <row r="110" spans="2:17" ht="27" thickBot="1" x14ac:dyDescent="0.3">
      <c r="B110" s="255" t="s">
        <v>54</v>
      </c>
      <c r="C110" s="256"/>
      <c r="D110" s="256"/>
      <c r="E110" s="256"/>
      <c r="F110" s="256"/>
      <c r="G110" s="256"/>
      <c r="H110" s="256"/>
      <c r="I110" s="256"/>
      <c r="J110" s="256"/>
      <c r="K110" s="256"/>
      <c r="L110" s="256"/>
      <c r="M110" s="256"/>
      <c r="N110" s="257"/>
    </row>
    <row r="112" spans="2:17" ht="15.75" thickBot="1" x14ac:dyDescent="0.3">
      <c r="M112" s="65"/>
      <c r="N112" s="65"/>
    </row>
    <row r="113" spans="1:26" s="110" customFormat="1" ht="109.5" customHeight="1" x14ac:dyDescent="0.25">
      <c r="B113" s="121" t="s">
        <v>149</v>
      </c>
      <c r="C113" s="121" t="s">
        <v>150</v>
      </c>
      <c r="D113" s="121" t="s">
        <v>151</v>
      </c>
      <c r="E113" s="121" t="s">
        <v>45</v>
      </c>
      <c r="F113" s="121" t="s">
        <v>22</v>
      </c>
      <c r="G113" s="121" t="s">
        <v>103</v>
      </c>
      <c r="H113" s="121" t="s">
        <v>17</v>
      </c>
      <c r="I113" s="121" t="s">
        <v>10</v>
      </c>
      <c r="J113" s="121" t="s">
        <v>31</v>
      </c>
      <c r="K113" s="121" t="s">
        <v>61</v>
      </c>
      <c r="L113" s="121" t="s">
        <v>20</v>
      </c>
      <c r="M113" s="106" t="s">
        <v>26</v>
      </c>
      <c r="N113" s="121" t="s">
        <v>152</v>
      </c>
      <c r="O113" s="121" t="s">
        <v>36</v>
      </c>
      <c r="P113" s="122" t="s">
        <v>11</v>
      </c>
      <c r="Q113" s="122" t="s">
        <v>19</v>
      </c>
    </row>
    <row r="114" spans="1:26" s="116" customFormat="1" x14ac:dyDescent="0.25">
      <c r="A114" s="47">
        <v>1</v>
      </c>
      <c r="B114" s="117"/>
      <c r="C114" s="118"/>
      <c r="D114" s="117"/>
      <c r="E114" s="112"/>
      <c r="F114" s="113"/>
      <c r="G114" s="152"/>
      <c r="H114" s="120"/>
      <c r="I114" s="114"/>
      <c r="J114" s="114"/>
      <c r="K114" s="114"/>
      <c r="L114" s="114"/>
      <c r="M114" s="105"/>
      <c r="N114" s="105">
        <f>+M114*G114</f>
        <v>0</v>
      </c>
      <c r="O114" s="27"/>
      <c r="P114" s="27"/>
      <c r="Q114" s="153"/>
      <c r="R114" s="115"/>
      <c r="S114" s="115"/>
      <c r="T114" s="115"/>
      <c r="U114" s="115"/>
      <c r="V114" s="115"/>
      <c r="W114" s="115"/>
      <c r="X114" s="115"/>
      <c r="Y114" s="115"/>
      <c r="Z114" s="115"/>
    </row>
    <row r="115" spans="1:26" s="116" customFormat="1" x14ac:dyDescent="0.25">
      <c r="A115" s="47">
        <f>+A114+1</f>
        <v>2</v>
      </c>
      <c r="B115" s="117"/>
      <c r="C115" s="118"/>
      <c r="D115" s="117"/>
      <c r="E115" s="112"/>
      <c r="F115" s="113"/>
      <c r="G115" s="113"/>
      <c r="H115" s="113"/>
      <c r="I115" s="114"/>
      <c r="J115" s="114"/>
      <c r="K115" s="114"/>
      <c r="L115" s="114"/>
      <c r="M115" s="105"/>
      <c r="N115" s="105"/>
      <c r="O115" s="27"/>
      <c r="P115" s="27"/>
      <c r="Q115" s="153"/>
      <c r="R115" s="115"/>
      <c r="S115" s="115"/>
      <c r="T115" s="115"/>
      <c r="U115" s="115"/>
      <c r="V115" s="115"/>
      <c r="W115" s="115"/>
      <c r="X115" s="115"/>
      <c r="Y115" s="115"/>
      <c r="Z115" s="115"/>
    </row>
    <row r="116" spans="1:26" s="116" customFormat="1" x14ac:dyDescent="0.25">
      <c r="A116" s="47">
        <f t="shared" ref="A116:A121" si="3">+A115+1</f>
        <v>3</v>
      </c>
      <c r="B116" s="117"/>
      <c r="C116" s="118"/>
      <c r="D116" s="117"/>
      <c r="E116" s="112"/>
      <c r="F116" s="113"/>
      <c r="G116" s="113"/>
      <c r="H116" s="113"/>
      <c r="I116" s="114"/>
      <c r="J116" s="114"/>
      <c r="K116" s="114"/>
      <c r="L116" s="114"/>
      <c r="M116" s="105"/>
      <c r="N116" s="105"/>
      <c r="O116" s="27"/>
      <c r="P116" s="27"/>
      <c r="Q116" s="153"/>
      <c r="R116" s="115"/>
      <c r="S116" s="115"/>
      <c r="T116" s="115"/>
      <c r="U116" s="115"/>
      <c r="V116" s="115"/>
      <c r="W116" s="115"/>
      <c r="X116" s="115"/>
      <c r="Y116" s="115"/>
      <c r="Z116" s="115"/>
    </row>
    <row r="117" spans="1:26" s="116" customFormat="1" x14ac:dyDescent="0.25">
      <c r="A117" s="47">
        <f t="shared" si="3"/>
        <v>4</v>
      </c>
      <c r="B117" s="117"/>
      <c r="C117" s="118"/>
      <c r="D117" s="117"/>
      <c r="E117" s="112"/>
      <c r="F117" s="113"/>
      <c r="G117" s="113"/>
      <c r="H117" s="113"/>
      <c r="I117" s="114"/>
      <c r="J117" s="114"/>
      <c r="K117" s="114"/>
      <c r="L117" s="114"/>
      <c r="M117" s="105"/>
      <c r="N117" s="105"/>
      <c r="O117" s="27"/>
      <c r="P117" s="27"/>
      <c r="Q117" s="153"/>
      <c r="R117" s="115"/>
      <c r="S117" s="115"/>
      <c r="T117" s="115"/>
      <c r="U117" s="115"/>
      <c r="V117" s="115"/>
      <c r="W117" s="115"/>
      <c r="X117" s="115"/>
      <c r="Y117" s="115"/>
      <c r="Z117" s="115"/>
    </row>
    <row r="118" spans="1:26" s="116" customFormat="1" x14ac:dyDescent="0.25">
      <c r="A118" s="47">
        <f t="shared" si="3"/>
        <v>5</v>
      </c>
      <c r="B118" s="117"/>
      <c r="C118" s="118"/>
      <c r="D118" s="117"/>
      <c r="E118" s="112"/>
      <c r="F118" s="113"/>
      <c r="G118" s="113"/>
      <c r="H118" s="113"/>
      <c r="I118" s="114"/>
      <c r="J118" s="114"/>
      <c r="K118" s="114"/>
      <c r="L118" s="114"/>
      <c r="M118" s="105"/>
      <c r="N118" s="105"/>
      <c r="O118" s="27"/>
      <c r="P118" s="27"/>
      <c r="Q118" s="153"/>
      <c r="R118" s="115"/>
      <c r="S118" s="115"/>
      <c r="T118" s="115"/>
      <c r="U118" s="115"/>
      <c r="V118" s="115"/>
      <c r="W118" s="115"/>
      <c r="X118" s="115"/>
      <c r="Y118" s="115"/>
      <c r="Z118" s="115"/>
    </row>
    <row r="119" spans="1:26" s="116" customFormat="1" x14ac:dyDescent="0.25">
      <c r="A119" s="47">
        <f t="shared" si="3"/>
        <v>6</v>
      </c>
      <c r="B119" s="117"/>
      <c r="C119" s="118"/>
      <c r="D119" s="117"/>
      <c r="E119" s="112"/>
      <c r="F119" s="113"/>
      <c r="G119" s="113"/>
      <c r="H119" s="113"/>
      <c r="I119" s="114"/>
      <c r="J119" s="114"/>
      <c r="K119" s="114"/>
      <c r="L119" s="114"/>
      <c r="M119" s="105"/>
      <c r="N119" s="105"/>
      <c r="O119" s="27"/>
      <c r="P119" s="27"/>
      <c r="Q119" s="153"/>
      <c r="R119" s="115"/>
      <c r="S119" s="115"/>
      <c r="T119" s="115"/>
      <c r="U119" s="115"/>
      <c r="V119" s="115"/>
      <c r="W119" s="115"/>
      <c r="X119" s="115"/>
      <c r="Y119" s="115"/>
      <c r="Z119" s="115"/>
    </row>
    <row r="120" spans="1:26" s="116" customFormat="1" x14ac:dyDescent="0.25">
      <c r="A120" s="47">
        <f t="shared" si="3"/>
        <v>7</v>
      </c>
      <c r="B120" s="117"/>
      <c r="C120" s="118"/>
      <c r="D120" s="117"/>
      <c r="E120" s="112"/>
      <c r="F120" s="113"/>
      <c r="G120" s="113"/>
      <c r="H120" s="113"/>
      <c r="I120" s="114"/>
      <c r="J120" s="114"/>
      <c r="K120" s="114"/>
      <c r="L120" s="114"/>
      <c r="M120" s="105"/>
      <c r="N120" s="105"/>
      <c r="O120" s="27"/>
      <c r="P120" s="27"/>
      <c r="Q120" s="153"/>
      <c r="R120" s="115"/>
      <c r="S120" s="115"/>
      <c r="T120" s="115"/>
      <c r="U120" s="115"/>
      <c r="V120" s="115"/>
      <c r="W120" s="115"/>
      <c r="X120" s="115"/>
      <c r="Y120" s="115"/>
      <c r="Z120" s="115"/>
    </row>
    <row r="121" spans="1:26" s="116" customFormat="1" x14ac:dyDescent="0.25">
      <c r="A121" s="47">
        <f t="shared" si="3"/>
        <v>8</v>
      </c>
      <c r="B121" s="117"/>
      <c r="C121" s="118"/>
      <c r="D121" s="117"/>
      <c r="E121" s="112"/>
      <c r="F121" s="113"/>
      <c r="G121" s="113"/>
      <c r="H121" s="113"/>
      <c r="I121" s="114"/>
      <c r="J121" s="114"/>
      <c r="K121" s="114"/>
      <c r="L121" s="114"/>
      <c r="M121" s="105"/>
      <c r="N121" s="105"/>
      <c r="O121" s="27"/>
      <c r="P121" s="27"/>
      <c r="Q121" s="153"/>
      <c r="R121" s="115"/>
      <c r="S121" s="115"/>
      <c r="T121" s="115"/>
      <c r="U121" s="115"/>
      <c r="V121" s="115"/>
      <c r="W121" s="115"/>
      <c r="X121" s="115"/>
      <c r="Y121" s="115"/>
      <c r="Z121" s="115"/>
    </row>
    <row r="122" spans="1:26" s="116" customFormat="1" x14ac:dyDescent="0.25">
      <c r="A122" s="47"/>
      <c r="B122" s="50" t="s">
        <v>16</v>
      </c>
      <c r="C122" s="118"/>
      <c r="D122" s="117"/>
      <c r="E122" s="112"/>
      <c r="F122" s="113"/>
      <c r="G122" s="113"/>
      <c r="H122" s="113"/>
      <c r="I122" s="114"/>
      <c r="J122" s="114"/>
      <c r="K122" s="119">
        <f t="shared" ref="K122:N122" si="4">SUM(K114:K121)</f>
        <v>0</v>
      </c>
      <c r="L122" s="119">
        <f t="shared" si="4"/>
        <v>0</v>
      </c>
      <c r="M122" s="151">
        <f t="shared" si="4"/>
        <v>0</v>
      </c>
      <c r="N122" s="119">
        <f t="shared" si="4"/>
        <v>0</v>
      </c>
      <c r="O122" s="27"/>
      <c r="P122" s="27"/>
      <c r="Q122" s="154"/>
    </row>
    <row r="123" spans="1:26" x14ac:dyDescent="0.25">
      <c r="B123" s="30"/>
      <c r="C123" s="30"/>
      <c r="D123" s="30"/>
      <c r="E123" s="31"/>
      <c r="F123" s="30"/>
      <c r="G123" s="30"/>
      <c r="H123" s="30"/>
      <c r="I123" s="30"/>
      <c r="J123" s="30"/>
      <c r="K123" s="30"/>
      <c r="L123" s="30"/>
      <c r="M123" s="30"/>
      <c r="N123" s="30"/>
      <c r="O123" s="30"/>
      <c r="P123" s="30"/>
    </row>
    <row r="124" spans="1:26" ht="18.75" x14ac:dyDescent="0.25">
      <c r="B124" s="59" t="s">
        <v>32</v>
      </c>
      <c r="C124" s="73">
        <f>+K122</f>
        <v>0</v>
      </c>
      <c r="H124" s="32"/>
      <c r="I124" s="32"/>
      <c r="J124" s="32"/>
      <c r="K124" s="32"/>
      <c r="L124" s="32"/>
      <c r="M124" s="32"/>
      <c r="N124" s="30"/>
      <c r="O124" s="30"/>
      <c r="P124" s="30"/>
    </row>
    <row r="126" spans="1:26" ht="15.75" thickBot="1" x14ac:dyDescent="0.3"/>
    <row r="127" spans="1:26" ht="37.15" customHeight="1" thickBot="1" x14ac:dyDescent="0.3">
      <c r="B127" s="76" t="s">
        <v>49</v>
      </c>
      <c r="C127" s="77" t="s">
        <v>50</v>
      </c>
      <c r="D127" s="76" t="s">
        <v>51</v>
      </c>
      <c r="E127" s="77" t="s">
        <v>55</v>
      </c>
    </row>
    <row r="128" spans="1:26" ht="41.45" customHeight="1" x14ac:dyDescent="0.25">
      <c r="B128" s="67" t="s">
        <v>127</v>
      </c>
      <c r="C128" s="70">
        <v>20</v>
      </c>
      <c r="D128" s="70"/>
      <c r="E128" s="266">
        <f>+D128+D129+D130</f>
        <v>0</v>
      </c>
    </row>
    <row r="129" spans="2:17" x14ac:dyDescent="0.25">
      <c r="B129" s="67" t="s">
        <v>128</v>
      </c>
      <c r="C129" s="58">
        <v>30</v>
      </c>
      <c r="D129" s="174">
        <v>0</v>
      </c>
      <c r="E129" s="267"/>
    </row>
    <row r="130" spans="2:17" ht="15.75" thickBot="1" x14ac:dyDescent="0.3">
      <c r="B130" s="67" t="s">
        <v>129</v>
      </c>
      <c r="C130" s="72">
        <v>40</v>
      </c>
      <c r="D130" s="72">
        <v>0</v>
      </c>
      <c r="E130" s="268"/>
    </row>
    <row r="132" spans="2:17" ht="15.75" thickBot="1" x14ac:dyDescent="0.3"/>
    <row r="133" spans="2:17" ht="27" thickBot="1" x14ac:dyDescent="0.3">
      <c r="B133" s="255" t="s">
        <v>52</v>
      </c>
      <c r="C133" s="256"/>
      <c r="D133" s="256"/>
      <c r="E133" s="256"/>
      <c r="F133" s="256"/>
      <c r="G133" s="256"/>
      <c r="H133" s="256"/>
      <c r="I133" s="256"/>
      <c r="J133" s="256"/>
      <c r="K133" s="256"/>
      <c r="L133" s="256"/>
      <c r="M133" s="256"/>
      <c r="N133" s="257"/>
    </row>
    <row r="135" spans="2:17" ht="76.5" customHeight="1" x14ac:dyDescent="0.25">
      <c r="B135" s="123" t="s">
        <v>0</v>
      </c>
      <c r="C135" s="123" t="s">
        <v>39</v>
      </c>
      <c r="D135" s="123" t="s">
        <v>40</v>
      </c>
      <c r="E135" s="123" t="s">
        <v>116</v>
      </c>
      <c r="F135" s="123" t="s">
        <v>118</v>
      </c>
      <c r="G135" s="123" t="s">
        <v>119</v>
      </c>
      <c r="H135" s="123" t="s">
        <v>120</v>
      </c>
      <c r="I135" s="123" t="s">
        <v>117</v>
      </c>
      <c r="J135" s="253" t="s">
        <v>121</v>
      </c>
      <c r="K135" s="258"/>
      <c r="L135" s="254"/>
      <c r="M135" s="123" t="s">
        <v>125</v>
      </c>
      <c r="N135" s="123" t="s">
        <v>41</v>
      </c>
      <c r="O135" s="123" t="s">
        <v>42</v>
      </c>
      <c r="P135" s="253" t="s">
        <v>3</v>
      </c>
      <c r="Q135" s="254"/>
    </row>
    <row r="136" spans="2:17" ht="60.75" customHeight="1" x14ac:dyDescent="0.25">
      <c r="B136" s="171" t="s">
        <v>133</v>
      </c>
      <c r="C136" s="171"/>
      <c r="D136" s="3" t="s">
        <v>390</v>
      </c>
      <c r="E136" s="3">
        <v>52422853</v>
      </c>
      <c r="F136" s="3" t="s">
        <v>391</v>
      </c>
      <c r="G136" s="3" t="s">
        <v>208</v>
      </c>
      <c r="H136" s="196">
        <v>41509</v>
      </c>
      <c r="I136" s="5" t="s">
        <v>141</v>
      </c>
      <c r="J136" s="1" t="s">
        <v>141</v>
      </c>
      <c r="K136" s="100" t="s">
        <v>141</v>
      </c>
      <c r="L136" s="99" t="s">
        <v>141</v>
      </c>
      <c r="M136" s="124" t="s">
        <v>140</v>
      </c>
      <c r="N136" s="124" t="s">
        <v>141</v>
      </c>
      <c r="O136" s="124"/>
      <c r="P136" s="259" t="s">
        <v>398</v>
      </c>
      <c r="Q136" s="259"/>
    </row>
    <row r="137" spans="2:17" ht="60.75" customHeight="1" x14ac:dyDescent="0.25">
      <c r="B137" s="207" t="s">
        <v>133</v>
      </c>
      <c r="C137" s="171"/>
      <c r="D137" s="3" t="s">
        <v>393</v>
      </c>
      <c r="E137" s="3">
        <v>29509683</v>
      </c>
      <c r="F137" s="3" t="s">
        <v>391</v>
      </c>
      <c r="G137" s="3" t="s">
        <v>208</v>
      </c>
      <c r="H137" s="3" t="s">
        <v>394</v>
      </c>
      <c r="I137" s="5" t="s">
        <v>141</v>
      </c>
      <c r="J137" s="1" t="s">
        <v>324</v>
      </c>
      <c r="K137" s="100" t="s">
        <v>396</v>
      </c>
      <c r="L137" s="99" t="s">
        <v>395</v>
      </c>
      <c r="M137" s="124" t="s">
        <v>140</v>
      </c>
      <c r="N137" s="124" t="s">
        <v>141</v>
      </c>
      <c r="O137" s="124"/>
      <c r="P137" s="259" t="s">
        <v>398</v>
      </c>
      <c r="Q137" s="259"/>
    </row>
    <row r="138" spans="2:17" ht="33.6" customHeight="1" x14ac:dyDescent="0.25">
      <c r="B138" s="171" t="s">
        <v>135</v>
      </c>
      <c r="C138" s="171"/>
      <c r="D138" s="3"/>
      <c r="E138" s="3"/>
      <c r="F138" s="3"/>
      <c r="G138" s="3"/>
      <c r="H138" s="3"/>
      <c r="I138" s="5"/>
      <c r="J138" s="1"/>
      <c r="K138" s="99"/>
      <c r="L138" s="99"/>
      <c r="M138" s="124"/>
      <c r="N138" s="124"/>
      <c r="O138" s="124"/>
      <c r="P138" s="259"/>
      <c r="Q138" s="259"/>
    </row>
    <row r="141" spans="2:17" ht="15.75" thickBot="1" x14ac:dyDescent="0.3"/>
    <row r="142" spans="2:17" ht="54" customHeight="1" x14ac:dyDescent="0.25">
      <c r="B142" s="127" t="s">
        <v>33</v>
      </c>
      <c r="C142" s="127" t="s">
        <v>49</v>
      </c>
      <c r="D142" s="123" t="s">
        <v>50</v>
      </c>
      <c r="E142" s="127" t="s">
        <v>51</v>
      </c>
      <c r="F142" s="77" t="s">
        <v>56</v>
      </c>
      <c r="G142" s="96"/>
    </row>
    <row r="143" spans="2:17" ht="120.75" customHeight="1" x14ac:dyDescent="0.2">
      <c r="B143" s="262" t="s">
        <v>53</v>
      </c>
      <c r="C143" s="6" t="s">
        <v>130</v>
      </c>
      <c r="D143" s="174">
        <v>25</v>
      </c>
      <c r="E143" s="174">
        <v>0</v>
      </c>
      <c r="F143" s="263">
        <f>+E143+E144+E145</f>
        <v>0</v>
      </c>
      <c r="G143" s="97"/>
    </row>
    <row r="144" spans="2:17" ht="76.150000000000006" customHeight="1" x14ac:dyDescent="0.2">
      <c r="B144" s="262"/>
      <c r="C144" s="6" t="s">
        <v>131</v>
      </c>
      <c r="D144" s="74">
        <v>25</v>
      </c>
      <c r="E144" s="174">
        <v>0</v>
      </c>
      <c r="F144" s="264"/>
      <c r="G144" s="97"/>
    </row>
    <row r="145" spans="2:7" ht="69" customHeight="1" x14ac:dyDescent="0.2">
      <c r="B145" s="262"/>
      <c r="C145" s="6" t="s">
        <v>132</v>
      </c>
      <c r="D145" s="174">
        <v>10</v>
      </c>
      <c r="E145" s="174">
        <v>0</v>
      </c>
      <c r="F145" s="265"/>
      <c r="G145" s="97"/>
    </row>
    <row r="146" spans="2:7" x14ac:dyDescent="0.25">
      <c r="C146" s="107"/>
    </row>
    <row r="149" spans="2:7" x14ac:dyDescent="0.25">
      <c r="B149" s="125" t="s">
        <v>57</v>
      </c>
    </row>
    <row r="152" spans="2:7" x14ac:dyDescent="0.25">
      <c r="B152" s="128" t="s">
        <v>33</v>
      </c>
      <c r="C152" s="128" t="s">
        <v>58</v>
      </c>
      <c r="D152" s="127" t="s">
        <v>51</v>
      </c>
      <c r="E152" s="127" t="s">
        <v>16</v>
      </c>
    </row>
    <row r="153" spans="2:7" ht="28.5" x14ac:dyDescent="0.25">
      <c r="B153" s="108" t="s">
        <v>59</v>
      </c>
      <c r="C153" s="109">
        <v>40</v>
      </c>
      <c r="D153" s="174">
        <f>+E128</f>
        <v>0</v>
      </c>
      <c r="E153" s="245">
        <f>+D153+D154</f>
        <v>0</v>
      </c>
    </row>
    <row r="154" spans="2:7" ht="42.75" x14ac:dyDescent="0.25">
      <c r="B154" s="108" t="s">
        <v>60</v>
      </c>
      <c r="C154" s="109">
        <v>60</v>
      </c>
      <c r="D154" s="174">
        <f>+F143</f>
        <v>0</v>
      </c>
      <c r="E154" s="246"/>
    </row>
  </sheetData>
  <mergeCells count="52">
    <mergeCell ref="P138:Q138"/>
    <mergeCell ref="B143:B145"/>
    <mergeCell ref="F143:F145"/>
    <mergeCell ref="E153:E154"/>
    <mergeCell ref="B110:N110"/>
    <mergeCell ref="E128:E130"/>
    <mergeCell ref="B133:N133"/>
    <mergeCell ref="J135:L135"/>
    <mergeCell ref="P135:Q135"/>
    <mergeCell ref="P136:Q136"/>
    <mergeCell ref="P137:Q137"/>
    <mergeCell ref="B107:P107"/>
    <mergeCell ref="O72:P72"/>
    <mergeCell ref="O73:P73"/>
    <mergeCell ref="O74:P74"/>
    <mergeCell ref="O75:P75"/>
    <mergeCell ref="B81:N81"/>
    <mergeCell ref="J86:L86"/>
    <mergeCell ref="P86:Q86"/>
    <mergeCell ref="P87:Q87"/>
    <mergeCell ref="P94:Q94"/>
    <mergeCell ref="B100:N100"/>
    <mergeCell ref="D103:E103"/>
    <mergeCell ref="D104:E104"/>
    <mergeCell ref="P95:Q95"/>
    <mergeCell ref="P88:Q88"/>
    <mergeCell ref="P89:Q89"/>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 ref="P90:Q90"/>
    <mergeCell ref="P91:Q91"/>
    <mergeCell ref="P92:Q92"/>
    <mergeCell ref="P97:Q97"/>
    <mergeCell ref="P96:Q96"/>
  </mergeCells>
  <conditionalFormatting sqref="E87">
    <cfRule type="duplicateValues" dxfId="57" priority="24"/>
  </conditionalFormatting>
  <conditionalFormatting sqref="E87">
    <cfRule type="duplicateValues" dxfId="56" priority="23"/>
  </conditionalFormatting>
  <conditionalFormatting sqref="E88">
    <cfRule type="duplicateValues" dxfId="55" priority="22"/>
  </conditionalFormatting>
  <conditionalFormatting sqref="E88">
    <cfRule type="duplicateValues" dxfId="54" priority="21"/>
  </conditionalFormatting>
  <conditionalFormatting sqref="E89">
    <cfRule type="duplicateValues" dxfId="53" priority="20"/>
  </conditionalFormatting>
  <conditionalFormatting sqref="E89">
    <cfRule type="duplicateValues" dxfId="52" priority="19"/>
  </conditionalFormatting>
  <conditionalFormatting sqref="E90">
    <cfRule type="duplicateValues" dxfId="51" priority="18"/>
  </conditionalFormatting>
  <conditionalFormatting sqref="E90">
    <cfRule type="duplicateValues" dxfId="50" priority="17"/>
  </conditionalFormatting>
  <conditionalFormatting sqref="E91">
    <cfRule type="duplicateValues" dxfId="49" priority="16"/>
  </conditionalFormatting>
  <conditionalFormatting sqref="E91">
    <cfRule type="duplicateValues" dxfId="48" priority="15"/>
  </conditionalFormatting>
  <conditionalFormatting sqref="E92">
    <cfRule type="duplicateValues" dxfId="47" priority="14"/>
  </conditionalFormatting>
  <conditionalFormatting sqref="E92">
    <cfRule type="duplicateValues" dxfId="46" priority="13"/>
  </conditionalFormatting>
  <conditionalFormatting sqref="E93">
    <cfRule type="duplicateValues" dxfId="45" priority="12"/>
  </conditionalFormatting>
  <conditionalFormatting sqref="E93">
    <cfRule type="duplicateValues" dxfId="44" priority="11"/>
  </conditionalFormatting>
  <conditionalFormatting sqref="E94">
    <cfRule type="duplicateValues" dxfId="43" priority="8"/>
  </conditionalFormatting>
  <conditionalFormatting sqref="E94">
    <cfRule type="duplicateValues" dxfId="42" priority="7"/>
  </conditionalFormatting>
  <conditionalFormatting sqref="E95">
    <cfRule type="duplicateValues" dxfId="41" priority="6"/>
  </conditionalFormatting>
  <conditionalFormatting sqref="E95">
    <cfRule type="duplicateValues" dxfId="40" priority="5"/>
  </conditionalFormatting>
  <conditionalFormatting sqref="E96">
    <cfRule type="duplicateValues" dxfId="39" priority="4"/>
  </conditionalFormatting>
  <conditionalFormatting sqref="E96">
    <cfRule type="duplicateValues" dxfId="38" priority="3"/>
  </conditionalFormatting>
  <conditionalFormatting sqref="E97">
    <cfRule type="duplicateValues" dxfId="37" priority="2"/>
  </conditionalFormatting>
  <conditionalFormatting sqref="E97">
    <cfRule type="duplicateValues" dxfId="36" priority="1"/>
  </conditionalFormatting>
  <dataValidations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C10" zoomScale="70" zoomScaleNormal="70" workbookViewId="0">
      <selection activeCell="J49" sqref="J4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6" t="s">
        <v>63</v>
      </c>
      <c r="C2" s="237"/>
      <c r="D2" s="237"/>
      <c r="E2" s="237"/>
      <c r="F2" s="237"/>
      <c r="G2" s="237"/>
      <c r="H2" s="237"/>
      <c r="I2" s="237"/>
      <c r="J2" s="237"/>
      <c r="K2" s="237"/>
      <c r="L2" s="237"/>
      <c r="M2" s="237"/>
      <c r="N2" s="237"/>
      <c r="O2" s="237"/>
      <c r="P2" s="237"/>
    </row>
    <row r="4" spans="2:16" ht="26.25" x14ac:dyDescent="0.25">
      <c r="B4" s="236" t="s">
        <v>48</v>
      </c>
      <c r="C4" s="237"/>
      <c r="D4" s="237"/>
      <c r="E4" s="237"/>
      <c r="F4" s="237"/>
      <c r="G4" s="237"/>
      <c r="H4" s="237"/>
      <c r="I4" s="237"/>
      <c r="J4" s="237"/>
      <c r="K4" s="237"/>
      <c r="L4" s="237"/>
      <c r="M4" s="237"/>
      <c r="N4" s="237"/>
      <c r="O4" s="237"/>
      <c r="P4" s="237"/>
    </row>
    <row r="5" spans="2:16" ht="15.75" thickBot="1" x14ac:dyDescent="0.3"/>
    <row r="6" spans="2:16" ht="21.75" thickBot="1" x14ac:dyDescent="0.3">
      <c r="B6" s="11" t="s">
        <v>4</v>
      </c>
      <c r="C6" s="234" t="s">
        <v>168</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40"/>
      <c r="D10" s="240"/>
      <c r="E10" s="24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10"/>
      <c r="J12" s="110"/>
      <c r="K12" s="110"/>
      <c r="L12" s="110"/>
      <c r="M12" s="110"/>
      <c r="N12" s="19"/>
    </row>
    <row r="13" spans="2:16" x14ac:dyDescent="0.25">
      <c r="I13" s="110"/>
      <c r="J13" s="110"/>
      <c r="K13" s="110"/>
      <c r="L13" s="110"/>
      <c r="M13" s="110"/>
      <c r="N13" s="111"/>
    </row>
    <row r="14" spans="2:16" ht="45.75" customHeight="1" x14ac:dyDescent="0.25">
      <c r="B14" s="242" t="s">
        <v>101</v>
      </c>
      <c r="C14" s="242"/>
      <c r="D14" s="172" t="s">
        <v>12</v>
      </c>
      <c r="E14" s="172" t="s">
        <v>13</v>
      </c>
      <c r="F14" s="172" t="s">
        <v>29</v>
      </c>
      <c r="G14" s="94"/>
      <c r="I14" s="38"/>
      <c r="J14" s="38"/>
      <c r="K14" s="38"/>
      <c r="L14" s="38"/>
      <c r="M14" s="38"/>
      <c r="N14" s="111"/>
    </row>
    <row r="15" spans="2:16" x14ac:dyDescent="0.25">
      <c r="B15" s="242"/>
      <c r="C15" s="242"/>
      <c r="D15" s="172">
        <v>30</v>
      </c>
      <c r="E15" s="36">
        <v>1044140500</v>
      </c>
      <c r="F15" s="178">
        <v>500</v>
      </c>
      <c r="G15" s="95"/>
      <c r="I15" s="39"/>
      <c r="J15" s="39"/>
      <c r="K15" s="39"/>
      <c r="L15" s="39"/>
      <c r="M15" s="39"/>
      <c r="N15" s="111"/>
    </row>
    <row r="16" spans="2:16" x14ac:dyDescent="0.25">
      <c r="B16" s="242"/>
      <c r="C16" s="242"/>
      <c r="D16" s="172"/>
      <c r="E16" s="36"/>
      <c r="F16" s="36"/>
      <c r="G16" s="95"/>
      <c r="I16" s="39"/>
      <c r="J16" s="39"/>
      <c r="K16" s="39"/>
      <c r="L16" s="39"/>
      <c r="M16" s="39"/>
      <c r="N16" s="111"/>
    </row>
    <row r="17" spans="1:14" x14ac:dyDescent="0.25">
      <c r="B17" s="242"/>
      <c r="C17" s="242"/>
      <c r="D17" s="172"/>
      <c r="E17" s="36"/>
      <c r="F17" s="36"/>
      <c r="G17" s="95"/>
      <c r="I17" s="39"/>
      <c r="J17" s="39"/>
      <c r="K17" s="39"/>
      <c r="L17" s="39"/>
      <c r="M17" s="39"/>
      <c r="N17" s="111"/>
    </row>
    <row r="18" spans="1:14" x14ac:dyDescent="0.25">
      <c r="B18" s="242"/>
      <c r="C18" s="242"/>
      <c r="D18" s="172"/>
      <c r="E18" s="37"/>
      <c r="F18" s="36"/>
      <c r="G18" s="95"/>
      <c r="H18" s="22"/>
      <c r="I18" s="39"/>
      <c r="J18" s="39"/>
      <c r="K18" s="39"/>
      <c r="L18" s="39"/>
      <c r="M18" s="39"/>
      <c r="N18" s="20"/>
    </row>
    <row r="19" spans="1:14" x14ac:dyDescent="0.25">
      <c r="B19" s="242"/>
      <c r="C19" s="242"/>
      <c r="D19" s="172"/>
      <c r="E19" s="37"/>
      <c r="F19" s="36"/>
      <c r="G19" s="95"/>
      <c r="H19" s="22"/>
      <c r="I19" s="41"/>
      <c r="J19" s="41"/>
      <c r="K19" s="41"/>
      <c r="L19" s="41"/>
      <c r="M19" s="41"/>
      <c r="N19" s="20"/>
    </row>
    <row r="20" spans="1:14" x14ac:dyDescent="0.25">
      <c r="B20" s="242"/>
      <c r="C20" s="242"/>
      <c r="D20" s="172"/>
      <c r="E20" s="37"/>
      <c r="F20" s="36"/>
      <c r="G20" s="95"/>
      <c r="H20" s="22"/>
      <c r="I20" s="110"/>
      <c r="J20" s="110"/>
      <c r="K20" s="110"/>
      <c r="L20" s="110"/>
      <c r="M20" s="110"/>
      <c r="N20" s="20"/>
    </row>
    <row r="21" spans="1:14" x14ac:dyDescent="0.25">
      <c r="B21" s="242"/>
      <c r="C21" s="242"/>
      <c r="D21" s="172"/>
      <c r="E21" s="37"/>
      <c r="F21" s="36"/>
      <c r="G21" s="95"/>
      <c r="H21" s="22"/>
      <c r="I21" s="110"/>
      <c r="J21" s="110"/>
      <c r="K21" s="110"/>
      <c r="L21" s="110"/>
      <c r="M21" s="110"/>
      <c r="N21" s="20"/>
    </row>
    <row r="22" spans="1:14" ht="15.75" thickBot="1" x14ac:dyDescent="0.3">
      <c r="B22" s="243" t="s">
        <v>14</v>
      </c>
      <c r="C22" s="244"/>
      <c r="D22" s="172"/>
      <c r="E22" s="64"/>
      <c r="F22" s="36"/>
      <c r="G22" s="95"/>
      <c r="H22" s="22"/>
      <c r="I22" s="110"/>
      <c r="J22" s="110"/>
      <c r="K22" s="110"/>
      <c r="L22" s="110"/>
      <c r="M22" s="110"/>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400</v>
      </c>
      <c r="D24" s="42"/>
      <c r="E24" s="45">
        <f>E15</f>
        <v>1044140500</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139</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140</v>
      </c>
      <c r="D29" s="128" t="s">
        <v>141</v>
      </c>
      <c r="E29" s="107"/>
      <c r="F29" s="107"/>
      <c r="G29" s="107"/>
      <c r="H29" s="107"/>
      <c r="I29" s="110"/>
      <c r="J29" s="110"/>
      <c r="K29" s="110"/>
      <c r="L29" s="110"/>
      <c r="M29" s="110"/>
      <c r="N29" s="111"/>
    </row>
    <row r="30" spans="1:14" x14ac:dyDescent="0.25">
      <c r="A30" s="102"/>
      <c r="B30" s="124" t="s">
        <v>142</v>
      </c>
      <c r="C30" s="174"/>
      <c r="D30" s="174" t="s">
        <v>188</v>
      </c>
      <c r="E30" s="107"/>
      <c r="F30" s="107"/>
      <c r="G30" s="107"/>
      <c r="H30" s="107"/>
      <c r="I30" s="110"/>
      <c r="J30" s="110"/>
      <c r="K30" s="110"/>
      <c r="L30" s="110"/>
      <c r="M30" s="110"/>
      <c r="N30" s="111"/>
    </row>
    <row r="31" spans="1:14" x14ac:dyDescent="0.25">
      <c r="A31" s="102"/>
      <c r="B31" s="124" t="s">
        <v>143</v>
      </c>
      <c r="C31" s="174" t="s">
        <v>188</v>
      </c>
      <c r="D31" s="174"/>
      <c r="E31" s="107"/>
      <c r="F31" s="107"/>
      <c r="G31" s="107"/>
      <c r="H31" s="107"/>
      <c r="I31" s="110"/>
      <c r="J31" s="110"/>
      <c r="K31" s="110"/>
      <c r="L31" s="110"/>
      <c r="M31" s="110"/>
      <c r="N31" s="111"/>
    </row>
    <row r="32" spans="1:14" x14ac:dyDescent="0.25">
      <c r="A32" s="102"/>
      <c r="B32" s="124" t="s">
        <v>144</v>
      </c>
      <c r="C32" s="124"/>
      <c r="D32" s="180" t="s">
        <v>188</v>
      </c>
      <c r="E32" s="107"/>
      <c r="F32" s="107"/>
      <c r="G32" s="107"/>
      <c r="H32" s="107"/>
      <c r="I32" s="110"/>
      <c r="J32" s="110"/>
      <c r="K32" s="110"/>
      <c r="L32" s="110"/>
      <c r="M32" s="110"/>
      <c r="N32" s="111"/>
    </row>
    <row r="33" spans="1:17" x14ac:dyDescent="0.25">
      <c r="A33" s="102"/>
      <c r="B33" s="124" t="s">
        <v>145</v>
      </c>
      <c r="C33" s="124"/>
      <c r="D33" s="202" t="s">
        <v>188</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146</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147</v>
      </c>
      <c r="C40" s="109">
        <v>40</v>
      </c>
      <c r="D40" s="174">
        <v>0</v>
      </c>
      <c r="E40" s="245">
        <f>+D40+D41</f>
        <v>0</v>
      </c>
      <c r="F40" s="107"/>
      <c r="G40" s="107"/>
      <c r="H40" s="107"/>
      <c r="I40" s="110"/>
      <c r="J40" s="110"/>
      <c r="K40" s="110"/>
      <c r="L40" s="110"/>
      <c r="M40" s="110"/>
      <c r="N40" s="111"/>
    </row>
    <row r="41" spans="1:17" ht="42.75" x14ac:dyDescent="0.25">
      <c r="A41" s="102"/>
      <c r="B41" s="108" t="s">
        <v>148</v>
      </c>
      <c r="C41" s="109">
        <v>60</v>
      </c>
      <c r="D41" s="174">
        <f>+F150</f>
        <v>0</v>
      </c>
      <c r="E41" s="246"/>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47" t="s">
        <v>35</v>
      </c>
      <c r="N45" s="247"/>
    </row>
    <row r="46" spans="1:17" x14ac:dyDescent="0.25">
      <c r="B46" s="125" t="s">
        <v>30</v>
      </c>
      <c r="M46" s="65"/>
      <c r="N46" s="65"/>
    </row>
    <row r="47" spans="1:17" ht="15.75" thickBot="1" x14ac:dyDescent="0.3">
      <c r="M47" s="65"/>
      <c r="N47" s="65"/>
    </row>
    <row r="48" spans="1:17" s="110" customFormat="1" ht="109.5" customHeight="1" x14ac:dyDescent="0.25">
      <c r="B48" s="121" t="s">
        <v>149</v>
      </c>
      <c r="C48" s="121" t="s">
        <v>150</v>
      </c>
      <c r="D48" s="121" t="s">
        <v>151</v>
      </c>
      <c r="E48" s="121" t="s">
        <v>45</v>
      </c>
      <c r="F48" s="121" t="s">
        <v>22</v>
      </c>
      <c r="G48" s="121" t="s">
        <v>103</v>
      </c>
      <c r="H48" s="121" t="s">
        <v>17</v>
      </c>
      <c r="I48" s="121" t="s">
        <v>10</v>
      </c>
      <c r="J48" s="121" t="s">
        <v>31</v>
      </c>
      <c r="K48" s="121" t="s">
        <v>61</v>
      </c>
      <c r="L48" s="121" t="s">
        <v>20</v>
      </c>
      <c r="M48" s="106" t="s">
        <v>26</v>
      </c>
      <c r="N48" s="121" t="s">
        <v>152</v>
      </c>
      <c r="O48" s="121" t="s">
        <v>36</v>
      </c>
      <c r="P48" s="122" t="s">
        <v>11</v>
      </c>
      <c r="Q48" s="122" t="s">
        <v>19</v>
      </c>
    </row>
    <row r="49" spans="1:26" s="116" customFormat="1" ht="60" x14ac:dyDescent="0.25">
      <c r="A49" s="47">
        <v>1</v>
      </c>
      <c r="B49" s="117" t="s">
        <v>168</v>
      </c>
      <c r="C49" s="118" t="s">
        <v>168</v>
      </c>
      <c r="D49" s="117" t="s">
        <v>166</v>
      </c>
      <c r="E49" s="112" t="s">
        <v>197</v>
      </c>
      <c r="F49" s="113" t="s">
        <v>140</v>
      </c>
      <c r="G49" s="152"/>
      <c r="H49" s="120">
        <v>41673</v>
      </c>
      <c r="I49" s="114">
        <v>41912</v>
      </c>
      <c r="J49" s="114"/>
      <c r="K49" s="114" t="s">
        <v>198</v>
      </c>
      <c r="L49" s="114" t="s">
        <v>171</v>
      </c>
      <c r="M49" s="105">
        <v>894</v>
      </c>
      <c r="N49" s="105">
        <v>894</v>
      </c>
      <c r="O49" s="27">
        <v>498990003</v>
      </c>
      <c r="P49" s="27">
        <v>69</v>
      </c>
      <c r="Q49" s="153"/>
      <c r="R49" s="115"/>
      <c r="S49" s="115"/>
      <c r="T49" s="115"/>
      <c r="U49" s="115"/>
      <c r="V49" s="115"/>
      <c r="W49" s="115"/>
      <c r="X49" s="115"/>
      <c r="Y49" s="115"/>
      <c r="Z49" s="115"/>
    </row>
    <row r="50" spans="1:26" s="116" customFormat="1" x14ac:dyDescent="0.25">
      <c r="A50" s="47">
        <f>+A49+1</f>
        <v>2</v>
      </c>
      <c r="B50" s="117"/>
      <c r="C50" s="118"/>
      <c r="D50" s="117"/>
      <c r="E50" s="112"/>
      <c r="F50" s="113"/>
      <c r="G50" s="113"/>
      <c r="H50" s="113"/>
      <c r="I50" s="114"/>
      <c r="J50" s="114"/>
      <c r="K50" s="114"/>
      <c r="L50" s="114"/>
      <c r="M50" s="105"/>
      <c r="N50" s="105"/>
      <c r="O50" s="27"/>
      <c r="P50" s="27"/>
      <c r="Q50" s="153"/>
      <c r="R50" s="115"/>
      <c r="S50" s="115"/>
      <c r="T50" s="115"/>
      <c r="U50" s="115"/>
      <c r="V50" s="115"/>
      <c r="W50" s="115"/>
      <c r="X50" s="115"/>
      <c r="Y50" s="115"/>
      <c r="Z50" s="115"/>
    </row>
    <row r="51" spans="1:26" s="116" customFormat="1" x14ac:dyDescent="0.25">
      <c r="A51" s="47">
        <f t="shared" ref="A51:A56" si="0">+A50+1</f>
        <v>3</v>
      </c>
      <c r="B51" s="117"/>
      <c r="C51" s="118"/>
      <c r="D51" s="117"/>
      <c r="E51" s="112"/>
      <c r="F51" s="113"/>
      <c r="G51" s="113"/>
      <c r="H51" s="113"/>
      <c r="I51" s="114"/>
      <c r="J51" s="114"/>
      <c r="K51" s="114"/>
      <c r="L51" s="114"/>
      <c r="M51" s="105"/>
      <c r="N51" s="105"/>
      <c r="O51" s="27"/>
      <c r="P51" s="27"/>
      <c r="Q51" s="153"/>
      <c r="R51" s="115"/>
      <c r="S51" s="115"/>
      <c r="T51" s="115"/>
      <c r="U51" s="115"/>
      <c r="V51" s="115"/>
      <c r="W51" s="115"/>
      <c r="X51" s="115"/>
      <c r="Y51" s="115"/>
      <c r="Z51" s="115"/>
    </row>
    <row r="52" spans="1:26" s="116" customFormat="1" x14ac:dyDescent="0.25">
      <c r="A52" s="47">
        <f t="shared" si="0"/>
        <v>4</v>
      </c>
      <c r="B52" s="117"/>
      <c r="C52" s="118"/>
      <c r="D52" s="117"/>
      <c r="E52" s="112"/>
      <c r="F52" s="113"/>
      <c r="G52" s="113"/>
      <c r="H52" s="113"/>
      <c r="I52" s="114"/>
      <c r="J52" s="114"/>
      <c r="K52" s="114"/>
      <c r="L52" s="114"/>
      <c r="M52" s="105"/>
      <c r="N52" s="105"/>
      <c r="O52" s="27"/>
      <c r="P52" s="27"/>
      <c r="Q52" s="153"/>
      <c r="R52" s="115"/>
      <c r="S52" s="115"/>
      <c r="T52" s="115"/>
      <c r="U52" s="115"/>
      <c r="V52" s="115"/>
      <c r="W52" s="115"/>
      <c r="X52" s="115"/>
      <c r="Y52" s="115"/>
      <c r="Z52" s="115"/>
    </row>
    <row r="53" spans="1:26" s="116" customFormat="1" x14ac:dyDescent="0.25">
      <c r="A53" s="47">
        <f t="shared" si="0"/>
        <v>5</v>
      </c>
      <c r="B53" s="117"/>
      <c r="C53" s="118"/>
      <c r="D53" s="117"/>
      <c r="E53" s="112"/>
      <c r="F53" s="113"/>
      <c r="G53" s="113"/>
      <c r="H53" s="113"/>
      <c r="I53" s="114"/>
      <c r="J53" s="114"/>
      <c r="K53" s="114"/>
      <c r="L53" s="114"/>
      <c r="M53" s="105"/>
      <c r="N53" s="105"/>
      <c r="O53" s="27"/>
      <c r="P53" s="27"/>
      <c r="Q53" s="153"/>
      <c r="R53" s="115"/>
      <c r="S53" s="115"/>
      <c r="T53" s="115"/>
      <c r="U53" s="115"/>
      <c r="V53" s="115"/>
      <c r="W53" s="115"/>
      <c r="X53" s="115"/>
      <c r="Y53" s="115"/>
      <c r="Z53" s="115"/>
    </row>
    <row r="54" spans="1:26" s="116" customFormat="1" x14ac:dyDescent="0.25">
      <c r="A54" s="47">
        <f t="shared" si="0"/>
        <v>6</v>
      </c>
      <c r="B54" s="117"/>
      <c r="C54" s="118"/>
      <c r="D54" s="117"/>
      <c r="E54" s="112"/>
      <c r="F54" s="113"/>
      <c r="G54" s="113"/>
      <c r="H54" s="113"/>
      <c r="I54" s="114"/>
      <c r="J54" s="114"/>
      <c r="K54" s="114"/>
      <c r="L54" s="114"/>
      <c r="M54" s="105"/>
      <c r="N54" s="105"/>
      <c r="O54" s="27"/>
      <c r="P54" s="27"/>
      <c r="Q54" s="153"/>
      <c r="R54" s="115"/>
      <c r="S54" s="115"/>
      <c r="T54" s="115"/>
      <c r="U54" s="115"/>
      <c r="V54" s="115"/>
      <c r="W54" s="115"/>
      <c r="X54" s="115"/>
      <c r="Y54" s="115"/>
      <c r="Z54" s="115"/>
    </row>
    <row r="55" spans="1:26" s="116" customFormat="1" x14ac:dyDescent="0.25">
      <c r="A55" s="47">
        <f t="shared" si="0"/>
        <v>7</v>
      </c>
      <c r="B55" s="117"/>
      <c r="C55" s="118"/>
      <c r="D55" s="117"/>
      <c r="E55" s="112"/>
      <c r="F55" s="113"/>
      <c r="G55" s="113"/>
      <c r="H55" s="113"/>
      <c r="I55" s="114"/>
      <c r="J55" s="114"/>
      <c r="K55" s="114"/>
      <c r="L55" s="114"/>
      <c r="M55" s="105"/>
      <c r="N55" s="105"/>
      <c r="O55" s="27"/>
      <c r="P55" s="27"/>
      <c r="Q55" s="153"/>
      <c r="R55" s="115"/>
      <c r="S55" s="115"/>
      <c r="T55" s="115"/>
      <c r="U55" s="115"/>
      <c r="V55" s="115"/>
      <c r="W55" s="115"/>
      <c r="X55" s="115"/>
      <c r="Y55" s="115"/>
      <c r="Z55" s="115"/>
    </row>
    <row r="56" spans="1:26" s="116" customFormat="1" x14ac:dyDescent="0.25">
      <c r="A56" s="47">
        <f t="shared" si="0"/>
        <v>8</v>
      </c>
      <c r="B56" s="117"/>
      <c r="C56" s="118"/>
      <c r="D56" s="117"/>
      <c r="E56" s="112"/>
      <c r="F56" s="113"/>
      <c r="G56" s="113"/>
      <c r="H56" s="113"/>
      <c r="I56" s="114"/>
      <c r="J56" s="114"/>
      <c r="K56" s="114"/>
      <c r="L56" s="114"/>
      <c r="M56" s="105"/>
      <c r="N56" s="105"/>
      <c r="O56" s="27"/>
      <c r="P56" s="27"/>
      <c r="Q56" s="153"/>
      <c r="R56" s="115"/>
      <c r="S56" s="115"/>
      <c r="T56" s="115"/>
      <c r="U56" s="115"/>
      <c r="V56" s="115"/>
      <c r="W56" s="115"/>
      <c r="X56" s="115"/>
      <c r="Y56" s="115"/>
      <c r="Z56" s="115"/>
    </row>
    <row r="57" spans="1:26" s="116" customFormat="1" ht="30" customHeight="1" x14ac:dyDescent="0.25">
      <c r="A57" s="47"/>
      <c r="B57" s="50" t="s">
        <v>16</v>
      </c>
      <c r="C57" s="118"/>
      <c r="D57" s="117"/>
      <c r="E57" s="112"/>
      <c r="F57" s="113"/>
      <c r="G57" s="113"/>
      <c r="H57" s="113"/>
      <c r="I57" s="114"/>
      <c r="J57" s="114"/>
      <c r="K57" s="179" t="s">
        <v>198</v>
      </c>
      <c r="L57" s="119">
        <f t="shared" ref="L57:N57" si="1">SUM(L49:L56)</f>
        <v>0</v>
      </c>
      <c r="M57" s="151">
        <f t="shared" si="1"/>
        <v>894</v>
      </c>
      <c r="N57" s="119">
        <f t="shared" si="1"/>
        <v>894</v>
      </c>
      <c r="O57" s="27"/>
      <c r="P57" s="27"/>
      <c r="Q57" s="154"/>
    </row>
    <row r="58" spans="1:26" s="30" customFormat="1" x14ac:dyDescent="0.25">
      <c r="E58" s="31"/>
    </row>
    <row r="59" spans="1:26" s="30" customFormat="1" x14ac:dyDescent="0.25">
      <c r="B59" s="248" t="s">
        <v>28</v>
      </c>
      <c r="C59" s="248" t="s">
        <v>27</v>
      </c>
      <c r="D59" s="250" t="s">
        <v>34</v>
      </c>
      <c r="E59" s="250"/>
    </row>
    <row r="60" spans="1:26" s="30" customFormat="1" x14ac:dyDescent="0.25">
      <c r="B60" s="249"/>
      <c r="C60" s="249"/>
      <c r="D60" s="173" t="s">
        <v>23</v>
      </c>
      <c r="E60" s="62" t="s">
        <v>24</v>
      </c>
    </row>
    <row r="61" spans="1:26" s="30" customFormat="1" ht="30.6" customHeight="1" x14ac:dyDescent="0.25">
      <c r="B61" s="59" t="s">
        <v>21</v>
      </c>
      <c r="C61" s="60" t="str">
        <f>+K57</f>
        <v>7 meses y 28 días</v>
      </c>
      <c r="D61" s="58"/>
      <c r="E61" s="58" t="s">
        <v>188</v>
      </c>
      <c r="F61" s="32"/>
      <c r="G61" s="32"/>
      <c r="H61" s="32"/>
      <c r="I61" s="32"/>
      <c r="J61" s="32"/>
      <c r="K61" s="32"/>
      <c r="L61" s="32"/>
      <c r="M61" s="32"/>
    </row>
    <row r="62" spans="1:26" s="30" customFormat="1" ht="30" customHeight="1" x14ac:dyDescent="0.25">
      <c r="B62" s="59" t="s">
        <v>25</v>
      </c>
      <c r="C62" s="60">
        <f>+M57</f>
        <v>894</v>
      </c>
      <c r="D62" s="58" t="s">
        <v>188</v>
      </c>
      <c r="E62" s="58"/>
    </row>
    <row r="63" spans="1:26" s="30" customFormat="1" x14ac:dyDescent="0.25">
      <c r="B63" s="33"/>
      <c r="C63" s="251"/>
      <c r="D63" s="251"/>
      <c r="E63" s="251"/>
      <c r="F63" s="251"/>
      <c r="G63" s="251"/>
      <c r="H63" s="251"/>
      <c r="I63" s="251"/>
      <c r="J63" s="251"/>
      <c r="K63" s="251"/>
      <c r="L63" s="251"/>
      <c r="M63" s="251"/>
      <c r="N63" s="251"/>
    </row>
    <row r="64" spans="1:26" ht="28.15" customHeight="1" thickBot="1" x14ac:dyDescent="0.3"/>
    <row r="65" spans="2:17" ht="27" thickBot="1" x14ac:dyDescent="0.3">
      <c r="B65" s="252" t="s">
        <v>104</v>
      </c>
      <c r="C65" s="252"/>
      <c r="D65" s="252"/>
      <c r="E65" s="252"/>
      <c r="F65" s="252"/>
      <c r="G65" s="252"/>
      <c r="H65" s="252"/>
      <c r="I65" s="252"/>
      <c r="J65" s="252"/>
      <c r="K65" s="252"/>
      <c r="L65" s="252"/>
      <c r="M65" s="252"/>
      <c r="N65" s="252"/>
    </row>
    <row r="68" spans="2:17" ht="109.5" customHeight="1" x14ac:dyDescent="0.25">
      <c r="B68" s="123"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53" t="s">
        <v>3</v>
      </c>
      <c r="P68" s="254"/>
      <c r="Q68" s="68" t="s">
        <v>18</v>
      </c>
    </row>
    <row r="69" spans="2:17" x14ac:dyDescent="0.25">
      <c r="B69" s="3"/>
      <c r="C69" s="3"/>
      <c r="D69" s="5"/>
      <c r="E69" s="5"/>
      <c r="F69" s="4"/>
      <c r="G69" s="4"/>
      <c r="H69" s="4"/>
      <c r="I69" s="99"/>
      <c r="J69" s="99"/>
      <c r="K69" s="124"/>
      <c r="L69" s="124"/>
      <c r="M69" s="124"/>
      <c r="N69" s="124"/>
      <c r="O69" s="238"/>
      <c r="P69" s="239"/>
      <c r="Q69" s="124"/>
    </row>
    <row r="70" spans="2:17" x14ac:dyDescent="0.25">
      <c r="B70" s="3"/>
      <c r="C70" s="3"/>
      <c r="D70" s="5"/>
      <c r="E70" s="5"/>
      <c r="F70" s="4"/>
      <c r="G70" s="4"/>
      <c r="H70" s="4"/>
      <c r="I70" s="99"/>
      <c r="J70" s="99"/>
      <c r="K70" s="124"/>
      <c r="L70" s="124"/>
      <c r="M70" s="124"/>
      <c r="N70" s="124"/>
      <c r="O70" s="238"/>
      <c r="P70" s="239"/>
      <c r="Q70" s="124"/>
    </row>
    <row r="71" spans="2:17" x14ac:dyDescent="0.25">
      <c r="B71" s="3"/>
      <c r="C71" s="3"/>
      <c r="D71" s="5"/>
      <c r="E71" s="5"/>
      <c r="F71" s="4"/>
      <c r="G71" s="4"/>
      <c r="H71" s="4"/>
      <c r="I71" s="99"/>
      <c r="J71" s="99"/>
      <c r="K71" s="124"/>
      <c r="L71" s="124"/>
      <c r="M71" s="124"/>
      <c r="N71" s="124"/>
      <c r="O71" s="238"/>
      <c r="P71" s="239"/>
      <c r="Q71" s="124"/>
    </row>
    <row r="72" spans="2:17" x14ac:dyDescent="0.25">
      <c r="B72" s="3"/>
      <c r="C72" s="3"/>
      <c r="D72" s="5"/>
      <c r="E72" s="5"/>
      <c r="F72" s="4"/>
      <c r="G72" s="4"/>
      <c r="H72" s="4"/>
      <c r="I72" s="99"/>
      <c r="J72" s="99"/>
      <c r="K72" s="124"/>
      <c r="L72" s="124"/>
      <c r="M72" s="124"/>
      <c r="N72" s="124"/>
      <c r="O72" s="238"/>
      <c r="P72" s="239"/>
      <c r="Q72" s="124"/>
    </row>
    <row r="73" spans="2:17" x14ac:dyDescent="0.25">
      <c r="B73" s="3"/>
      <c r="C73" s="3"/>
      <c r="D73" s="5"/>
      <c r="E73" s="5"/>
      <c r="F73" s="4"/>
      <c r="G73" s="4"/>
      <c r="H73" s="4"/>
      <c r="I73" s="99"/>
      <c r="J73" s="99"/>
      <c r="K73" s="124"/>
      <c r="L73" s="124"/>
      <c r="M73" s="124"/>
      <c r="N73" s="124"/>
      <c r="O73" s="238"/>
      <c r="P73" s="239"/>
      <c r="Q73" s="124"/>
    </row>
    <row r="74" spans="2:17" x14ac:dyDescent="0.25">
      <c r="B74" s="3"/>
      <c r="C74" s="3"/>
      <c r="D74" s="5"/>
      <c r="E74" s="5"/>
      <c r="F74" s="4"/>
      <c r="G74" s="4"/>
      <c r="H74" s="4"/>
      <c r="I74" s="99"/>
      <c r="J74" s="99"/>
      <c r="K74" s="124"/>
      <c r="L74" s="124"/>
      <c r="M74" s="124"/>
      <c r="N74" s="124"/>
      <c r="O74" s="238"/>
      <c r="P74" s="239"/>
      <c r="Q74" s="124"/>
    </row>
    <row r="75" spans="2:17" x14ac:dyDescent="0.25">
      <c r="B75" s="124"/>
      <c r="C75" s="124"/>
      <c r="D75" s="124"/>
      <c r="E75" s="124"/>
      <c r="F75" s="124"/>
      <c r="G75" s="124"/>
      <c r="H75" s="124"/>
      <c r="I75" s="124"/>
      <c r="J75" s="124"/>
      <c r="K75" s="124"/>
      <c r="L75" s="124"/>
      <c r="M75" s="124"/>
      <c r="N75" s="124"/>
      <c r="O75" s="238"/>
      <c r="P75" s="239"/>
      <c r="Q75" s="12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5" t="s">
        <v>38</v>
      </c>
      <c r="C81" s="256"/>
      <c r="D81" s="256"/>
      <c r="E81" s="256"/>
      <c r="F81" s="256"/>
      <c r="G81" s="256"/>
      <c r="H81" s="256"/>
      <c r="I81" s="256"/>
      <c r="J81" s="256"/>
      <c r="K81" s="256"/>
      <c r="L81" s="256"/>
      <c r="M81" s="256"/>
      <c r="N81" s="257"/>
    </row>
    <row r="86" spans="2:17" ht="76.5" customHeight="1" x14ac:dyDescent="0.25">
      <c r="B86" s="123" t="s">
        <v>0</v>
      </c>
      <c r="C86" s="123" t="s">
        <v>39</v>
      </c>
      <c r="D86" s="123" t="s">
        <v>40</v>
      </c>
      <c r="E86" s="123" t="s">
        <v>116</v>
      </c>
      <c r="F86" s="123" t="s">
        <v>118</v>
      </c>
      <c r="G86" s="123" t="s">
        <v>119</v>
      </c>
      <c r="H86" s="123" t="s">
        <v>120</v>
      </c>
      <c r="I86" s="123" t="s">
        <v>117</v>
      </c>
      <c r="J86" s="253" t="s">
        <v>121</v>
      </c>
      <c r="K86" s="258"/>
      <c r="L86" s="254"/>
      <c r="M86" s="123" t="s">
        <v>125</v>
      </c>
      <c r="N86" s="123" t="s">
        <v>41</v>
      </c>
      <c r="O86" s="123" t="s">
        <v>42</v>
      </c>
      <c r="P86" s="253" t="s">
        <v>3</v>
      </c>
      <c r="Q86" s="254"/>
    </row>
    <row r="87" spans="2:17" ht="60.75" customHeight="1" x14ac:dyDescent="0.25">
      <c r="B87" s="171" t="s">
        <v>43</v>
      </c>
      <c r="C87" s="204">
        <f>500/300</f>
        <v>1.6666666666666667</v>
      </c>
      <c r="D87" s="195" t="s">
        <v>331</v>
      </c>
      <c r="E87" s="195">
        <v>27126292</v>
      </c>
      <c r="F87" s="195" t="s">
        <v>291</v>
      </c>
      <c r="G87" s="3" t="s">
        <v>208</v>
      </c>
      <c r="H87" s="196">
        <v>41873</v>
      </c>
      <c r="I87" s="5" t="s">
        <v>141</v>
      </c>
      <c r="J87" s="1" t="s">
        <v>332</v>
      </c>
      <c r="K87" s="100" t="s">
        <v>333</v>
      </c>
      <c r="L87" s="99" t="s">
        <v>334</v>
      </c>
      <c r="M87" s="124" t="s">
        <v>140</v>
      </c>
      <c r="N87" s="124" t="s">
        <v>141</v>
      </c>
      <c r="O87" s="124" t="s">
        <v>140</v>
      </c>
      <c r="P87" s="259"/>
      <c r="Q87" s="259"/>
    </row>
    <row r="88" spans="2:17" ht="60.75" customHeight="1" x14ac:dyDescent="0.25">
      <c r="B88" s="201" t="s">
        <v>43</v>
      </c>
      <c r="C88" s="204">
        <f t="shared" ref="C88:C90" si="2">500/300</f>
        <v>1.6666666666666667</v>
      </c>
      <c r="D88" s="195" t="s">
        <v>331</v>
      </c>
      <c r="E88" s="195">
        <v>27126292</v>
      </c>
      <c r="F88" s="195" t="s">
        <v>291</v>
      </c>
      <c r="G88" s="3" t="s">
        <v>208</v>
      </c>
      <c r="H88" s="196">
        <v>41873</v>
      </c>
      <c r="I88" s="5" t="s">
        <v>141</v>
      </c>
      <c r="J88" s="1" t="s">
        <v>335</v>
      </c>
      <c r="K88" s="100" t="s">
        <v>336</v>
      </c>
      <c r="L88" s="99" t="s">
        <v>337</v>
      </c>
      <c r="M88" s="124" t="s">
        <v>140</v>
      </c>
      <c r="N88" s="124" t="s">
        <v>141</v>
      </c>
      <c r="O88" s="124" t="s">
        <v>140</v>
      </c>
      <c r="P88" s="259"/>
      <c r="Q88" s="259"/>
    </row>
    <row r="89" spans="2:17" ht="60.75" customHeight="1" x14ac:dyDescent="0.25">
      <c r="B89" s="201" t="s">
        <v>43</v>
      </c>
      <c r="C89" s="204">
        <f t="shared" si="2"/>
        <v>1.6666666666666667</v>
      </c>
      <c r="D89" s="195" t="s">
        <v>331</v>
      </c>
      <c r="E89" s="195">
        <v>27126292</v>
      </c>
      <c r="F89" s="195" t="s">
        <v>291</v>
      </c>
      <c r="G89" s="3" t="s">
        <v>208</v>
      </c>
      <c r="H89" s="196">
        <v>41873</v>
      </c>
      <c r="I89" s="5" t="s">
        <v>141</v>
      </c>
      <c r="J89" s="1" t="s">
        <v>338</v>
      </c>
      <c r="K89" s="100" t="s">
        <v>339</v>
      </c>
      <c r="L89" s="99" t="s">
        <v>340</v>
      </c>
      <c r="M89" s="124" t="s">
        <v>140</v>
      </c>
      <c r="N89" s="124" t="s">
        <v>141</v>
      </c>
      <c r="O89" s="124" t="s">
        <v>140</v>
      </c>
      <c r="P89" s="259"/>
      <c r="Q89" s="259"/>
    </row>
    <row r="90" spans="2:17" ht="60.75" customHeight="1" x14ac:dyDescent="0.25">
      <c r="B90" s="201" t="s">
        <v>43</v>
      </c>
      <c r="C90" s="204">
        <f t="shared" si="2"/>
        <v>1.6666666666666667</v>
      </c>
      <c r="D90" s="195" t="s">
        <v>341</v>
      </c>
      <c r="E90" s="195">
        <v>1085263855</v>
      </c>
      <c r="F90" s="195" t="s">
        <v>317</v>
      </c>
      <c r="G90" s="3" t="s">
        <v>342</v>
      </c>
      <c r="H90" s="196">
        <v>41737</v>
      </c>
      <c r="I90" s="5" t="s">
        <v>141</v>
      </c>
      <c r="J90" s="1" t="s">
        <v>343</v>
      </c>
      <c r="K90" s="197">
        <v>41197</v>
      </c>
      <c r="L90" s="99" t="s">
        <v>344</v>
      </c>
      <c r="M90" s="124" t="s">
        <v>140</v>
      </c>
      <c r="N90" s="124" t="s">
        <v>141</v>
      </c>
      <c r="O90" s="124" t="s">
        <v>140</v>
      </c>
      <c r="P90" s="259"/>
      <c r="Q90" s="259"/>
    </row>
    <row r="91" spans="2:17" ht="33.6" customHeight="1" x14ac:dyDescent="0.25">
      <c r="B91" s="171" t="s">
        <v>44</v>
      </c>
      <c r="C91" s="204">
        <f>500/300*2</f>
        <v>3.3333333333333335</v>
      </c>
      <c r="D91" s="195" t="s">
        <v>345</v>
      </c>
      <c r="E91" s="195">
        <v>1085257280</v>
      </c>
      <c r="F91" s="195" t="s">
        <v>218</v>
      </c>
      <c r="G91" s="3" t="s">
        <v>208</v>
      </c>
      <c r="H91" s="196">
        <v>40039</v>
      </c>
      <c r="I91" s="5" t="s">
        <v>140</v>
      </c>
      <c r="J91" s="1" t="s">
        <v>346</v>
      </c>
      <c r="K91" s="99" t="s">
        <v>347</v>
      </c>
      <c r="L91" s="99" t="s">
        <v>218</v>
      </c>
      <c r="M91" s="124" t="s">
        <v>140</v>
      </c>
      <c r="N91" s="124" t="s">
        <v>140</v>
      </c>
      <c r="O91" s="124" t="s">
        <v>140</v>
      </c>
      <c r="P91" s="259"/>
      <c r="Q91" s="259"/>
    </row>
    <row r="92" spans="2:17" ht="33.6" customHeight="1" x14ac:dyDescent="0.25">
      <c r="B92" s="201" t="s">
        <v>44</v>
      </c>
      <c r="C92" s="204">
        <f t="shared" ref="C92:C94" si="3">500/300*2</f>
        <v>3.3333333333333335</v>
      </c>
      <c r="D92" s="195" t="s">
        <v>345</v>
      </c>
      <c r="E92" s="195">
        <v>1085257280</v>
      </c>
      <c r="F92" s="195" t="s">
        <v>218</v>
      </c>
      <c r="G92" s="3" t="s">
        <v>208</v>
      </c>
      <c r="H92" s="196">
        <v>40039</v>
      </c>
      <c r="I92" s="5" t="s">
        <v>140</v>
      </c>
      <c r="J92" s="1" t="s">
        <v>350</v>
      </c>
      <c r="K92" s="99" t="s">
        <v>348</v>
      </c>
      <c r="L92" s="99" t="s">
        <v>218</v>
      </c>
      <c r="M92" s="124" t="s">
        <v>140</v>
      </c>
      <c r="N92" s="124" t="s">
        <v>140</v>
      </c>
      <c r="O92" s="124" t="s">
        <v>140</v>
      </c>
      <c r="P92" s="259"/>
      <c r="Q92" s="259"/>
    </row>
    <row r="93" spans="2:17" ht="33.6" customHeight="1" x14ac:dyDescent="0.25">
      <c r="B93" s="201" t="s">
        <v>44</v>
      </c>
      <c r="C93" s="204">
        <f t="shared" si="3"/>
        <v>3.3333333333333335</v>
      </c>
      <c r="D93" s="195" t="s">
        <v>349</v>
      </c>
      <c r="E93" s="195">
        <v>27224857</v>
      </c>
      <c r="F93" s="195" t="s">
        <v>218</v>
      </c>
      <c r="G93" s="3" t="s">
        <v>243</v>
      </c>
      <c r="H93" s="196">
        <v>39256</v>
      </c>
      <c r="I93" s="5" t="s">
        <v>140</v>
      </c>
      <c r="J93" s="1"/>
      <c r="K93" s="99"/>
      <c r="L93" s="99"/>
      <c r="M93" s="124" t="s">
        <v>140</v>
      </c>
      <c r="N93" s="124" t="s">
        <v>141</v>
      </c>
      <c r="O93" s="124" t="s">
        <v>140</v>
      </c>
      <c r="P93" s="259" t="s">
        <v>351</v>
      </c>
      <c r="Q93" s="259"/>
    </row>
    <row r="94" spans="2:17" ht="33.6" customHeight="1" x14ac:dyDescent="0.25">
      <c r="B94" s="201" t="s">
        <v>44</v>
      </c>
      <c r="C94" s="204">
        <f t="shared" si="3"/>
        <v>3.3333333333333335</v>
      </c>
      <c r="D94" s="199" t="s">
        <v>352</v>
      </c>
      <c r="E94" s="199">
        <v>37013483</v>
      </c>
      <c r="F94" s="199" t="s">
        <v>218</v>
      </c>
      <c r="G94" s="3" t="s">
        <v>208</v>
      </c>
      <c r="H94" s="196">
        <v>38457</v>
      </c>
      <c r="I94" s="5" t="s">
        <v>140</v>
      </c>
      <c r="J94" s="1"/>
      <c r="K94" s="99"/>
      <c r="L94" s="99"/>
      <c r="M94" s="124" t="s">
        <v>140</v>
      </c>
      <c r="N94" s="124" t="s">
        <v>141</v>
      </c>
      <c r="O94" s="124" t="s">
        <v>140</v>
      </c>
      <c r="P94" s="259" t="s">
        <v>351</v>
      </c>
      <c r="Q94" s="259"/>
    </row>
    <row r="96" spans="2:17" ht="15.75" thickBot="1" x14ac:dyDescent="0.3"/>
    <row r="97" spans="1:26" ht="27" thickBot="1" x14ac:dyDescent="0.3">
      <c r="B97" s="255" t="s">
        <v>46</v>
      </c>
      <c r="C97" s="256"/>
      <c r="D97" s="256"/>
      <c r="E97" s="256"/>
      <c r="F97" s="256"/>
      <c r="G97" s="256"/>
      <c r="H97" s="256"/>
      <c r="I97" s="256"/>
      <c r="J97" s="256"/>
      <c r="K97" s="256"/>
      <c r="L97" s="256"/>
      <c r="M97" s="256"/>
      <c r="N97" s="257"/>
    </row>
    <row r="100" spans="1:26" ht="46.15" customHeight="1" x14ac:dyDescent="0.25">
      <c r="B100" s="68" t="s">
        <v>33</v>
      </c>
      <c r="C100" s="68" t="s">
        <v>47</v>
      </c>
      <c r="D100" s="253" t="s">
        <v>3</v>
      </c>
      <c r="E100" s="254"/>
    </row>
    <row r="101" spans="1:26" ht="46.9" customHeight="1" x14ac:dyDescent="0.25">
      <c r="B101" s="69" t="s">
        <v>126</v>
      </c>
      <c r="C101" s="174" t="s">
        <v>141</v>
      </c>
      <c r="D101" s="260" t="s">
        <v>165</v>
      </c>
      <c r="E101" s="261"/>
    </row>
    <row r="104" spans="1:26" ht="26.25" x14ac:dyDescent="0.25">
      <c r="B104" s="236" t="s">
        <v>64</v>
      </c>
      <c r="C104" s="237"/>
      <c r="D104" s="237"/>
      <c r="E104" s="237"/>
      <c r="F104" s="237"/>
      <c r="G104" s="237"/>
      <c r="H104" s="237"/>
      <c r="I104" s="237"/>
      <c r="J104" s="237"/>
      <c r="K104" s="237"/>
      <c r="L104" s="237"/>
      <c r="M104" s="237"/>
      <c r="N104" s="237"/>
      <c r="O104" s="237"/>
      <c r="P104" s="237"/>
    </row>
    <row r="106" spans="1:26" ht="15.75" thickBot="1" x14ac:dyDescent="0.3"/>
    <row r="107" spans="1:26" ht="27" thickBot="1" x14ac:dyDescent="0.3">
      <c r="B107" s="255" t="s">
        <v>54</v>
      </c>
      <c r="C107" s="256"/>
      <c r="D107" s="256"/>
      <c r="E107" s="256"/>
      <c r="F107" s="256"/>
      <c r="G107" s="256"/>
      <c r="H107" s="256"/>
      <c r="I107" s="256"/>
      <c r="J107" s="256"/>
      <c r="K107" s="256"/>
      <c r="L107" s="256"/>
      <c r="M107" s="256"/>
      <c r="N107" s="257"/>
    </row>
    <row r="109" spans="1:26" ht="15.75" thickBot="1" x14ac:dyDescent="0.3">
      <c r="M109" s="65"/>
      <c r="N109" s="65"/>
    </row>
    <row r="110" spans="1:26" s="110" customFormat="1" ht="109.5" customHeight="1" x14ac:dyDescent="0.25">
      <c r="B110" s="121" t="s">
        <v>149</v>
      </c>
      <c r="C110" s="121" t="s">
        <v>150</v>
      </c>
      <c r="D110" s="121" t="s">
        <v>151</v>
      </c>
      <c r="E110" s="121" t="s">
        <v>45</v>
      </c>
      <c r="F110" s="121" t="s">
        <v>22</v>
      </c>
      <c r="G110" s="121" t="s">
        <v>103</v>
      </c>
      <c r="H110" s="121" t="s">
        <v>17</v>
      </c>
      <c r="I110" s="121" t="s">
        <v>10</v>
      </c>
      <c r="J110" s="121" t="s">
        <v>31</v>
      </c>
      <c r="K110" s="121" t="s">
        <v>61</v>
      </c>
      <c r="L110" s="121" t="s">
        <v>20</v>
      </c>
      <c r="M110" s="106" t="s">
        <v>26</v>
      </c>
      <c r="N110" s="121" t="s">
        <v>152</v>
      </c>
      <c r="O110" s="121" t="s">
        <v>36</v>
      </c>
      <c r="P110" s="122" t="s">
        <v>11</v>
      </c>
      <c r="Q110" s="122" t="s">
        <v>19</v>
      </c>
    </row>
    <row r="111" spans="1:26" s="116" customFormat="1" x14ac:dyDescent="0.25">
      <c r="A111" s="47">
        <v>1</v>
      </c>
      <c r="B111" s="117"/>
      <c r="C111" s="118"/>
      <c r="D111" s="117"/>
      <c r="E111" s="112"/>
      <c r="F111" s="113"/>
      <c r="G111" s="152"/>
      <c r="H111" s="120"/>
      <c r="I111" s="114"/>
      <c r="J111" s="114"/>
      <c r="K111" s="114"/>
      <c r="L111" s="114"/>
      <c r="M111" s="105"/>
      <c r="N111" s="105">
        <f>+M111*G111</f>
        <v>0</v>
      </c>
      <c r="O111" s="27"/>
      <c r="P111" s="27"/>
      <c r="Q111" s="153"/>
      <c r="R111" s="115"/>
      <c r="S111" s="115"/>
      <c r="T111" s="115"/>
      <c r="U111" s="115"/>
      <c r="V111" s="115"/>
      <c r="W111" s="115"/>
      <c r="X111" s="115"/>
      <c r="Y111" s="115"/>
      <c r="Z111" s="115"/>
    </row>
    <row r="112" spans="1:26" s="116" customFormat="1" x14ac:dyDescent="0.25">
      <c r="A112" s="47">
        <f>+A111+1</f>
        <v>2</v>
      </c>
      <c r="B112" s="117"/>
      <c r="C112" s="118"/>
      <c r="D112" s="117"/>
      <c r="E112" s="112"/>
      <c r="F112" s="113"/>
      <c r="G112" s="113"/>
      <c r="H112" s="113"/>
      <c r="I112" s="114"/>
      <c r="J112" s="114"/>
      <c r="K112" s="114"/>
      <c r="L112" s="114"/>
      <c r="M112" s="105"/>
      <c r="N112" s="105"/>
      <c r="O112" s="27"/>
      <c r="P112" s="27"/>
      <c r="Q112" s="153"/>
      <c r="R112" s="115"/>
      <c r="S112" s="115"/>
      <c r="T112" s="115"/>
      <c r="U112" s="115"/>
      <c r="V112" s="115"/>
      <c r="W112" s="115"/>
      <c r="X112" s="115"/>
      <c r="Y112" s="115"/>
      <c r="Z112" s="115"/>
    </row>
    <row r="113" spans="1:26" s="116" customFormat="1" x14ac:dyDescent="0.25">
      <c r="A113" s="47">
        <f t="shared" ref="A113:A118" si="4">+A112+1</f>
        <v>3</v>
      </c>
      <c r="B113" s="117"/>
      <c r="C113" s="118"/>
      <c r="D113" s="117"/>
      <c r="E113" s="112"/>
      <c r="F113" s="113"/>
      <c r="G113" s="113"/>
      <c r="H113" s="113"/>
      <c r="I113" s="114"/>
      <c r="J113" s="114"/>
      <c r="K113" s="114"/>
      <c r="L113" s="114"/>
      <c r="M113" s="105"/>
      <c r="N113" s="105"/>
      <c r="O113" s="27"/>
      <c r="P113" s="27"/>
      <c r="Q113" s="153"/>
      <c r="R113" s="115"/>
      <c r="S113" s="115"/>
      <c r="T113" s="115"/>
      <c r="U113" s="115"/>
      <c r="V113" s="115"/>
      <c r="W113" s="115"/>
      <c r="X113" s="115"/>
      <c r="Y113" s="115"/>
      <c r="Z113" s="115"/>
    </row>
    <row r="114" spans="1:26" s="116" customFormat="1" x14ac:dyDescent="0.25">
      <c r="A114" s="47">
        <f t="shared" si="4"/>
        <v>4</v>
      </c>
      <c r="B114" s="117"/>
      <c r="C114" s="118"/>
      <c r="D114" s="117"/>
      <c r="E114" s="112"/>
      <c r="F114" s="113"/>
      <c r="G114" s="113"/>
      <c r="H114" s="113"/>
      <c r="I114" s="114"/>
      <c r="J114" s="114"/>
      <c r="K114" s="114"/>
      <c r="L114" s="114"/>
      <c r="M114" s="105"/>
      <c r="N114" s="105"/>
      <c r="O114" s="27"/>
      <c r="P114" s="27"/>
      <c r="Q114" s="153"/>
      <c r="R114" s="115"/>
      <c r="S114" s="115"/>
      <c r="T114" s="115"/>
      <c r="U114" s="115"/>
      <c r="V114" s="115"/>
      <c r="W114" s="115"/>
      <c r="X114" s="115"/>
      <c r="Y114" s="115"/>
      <c r="Z114" s="115"/>
    </row>
    <row r="115" spans="1:26" s="116" customFormat="1" x14ac:dyDescent="0.25">
      <c r="A115" s="47">
        <f t="shared" si="4"/>
        <v>5</v>
      </c>
      <c r="B115" s="117"/>
      <c r="C115" s="118"/>
      <c r="D115" s="117"/>
      <c r="E115" s="112"/>
      <c r="F115" s="113"/>
      <c r="G115" s="113"/>
      <c r="H115" s="113"/>
      <c r="I115" s="114"/>
      <c r="J115" s="114"/>
      <c r="K115" s="114"/>
      <c r="L115" s="114"/>
      <c r="M115" s="105"/>
      <c r="N115" s="105"/>
      <c r="O115" s="27"/>
      <c r="P115" s="27"/>
      <c r="Q115" s="153"/>
      <c r="R115" s="115"/>
      <c r="S115" s="115"/>
      <c r="T115" s="115"/>
      <c r="U115" s="115"/>
      <c r="V115" s="115"/>
      <c r="W115" s="115"/>
      <c r="X115" s="115"/>
      <c r="Y115" s="115"/>
      <c r="Z115" s="115"/>
    </row>
    <row r="116" spans="1:26" s="116" customFormat="1" x14ac:dyDescent="0.25">
      <c r="A116" s="47">
        <f t="shared" si="4"/>
        <v>6</v>
      </c>
      <c r="B116" s="117"/>
      <c r="C116" s="118"/>
      <c r="D116" s="117"/>
      <c r="E116" s="112"/>
      <c r="F116" s="113"/>
      <c r="G116" s="113"/>
      <c r="H116" s="113"/>
      <c r="I116" s="114"/>
      <c r="J116" s="114"/>
      <c r="K116" s="114"/>
      <c r="L116" s="114"/>
      <c r="M116" s="105"/>
      <c r="N116" s="105"/>
      <c r="O116" s="27"/>
      <c r="P116" s="27"/>
      <c r="Q116" s="153"/>
      <c r="R116" s="115"/>
      <c r="S116" s="115"/>
      <c r="T116" s="115"/>
      <c r="U116" s="115"/>
      <c r="V116" s="115"/>
      <c r="W116" s="115"/>
      <c r="X116" s="115"/>
      <c r="Y116" s="115"/>
      <c r="Z116" s="115"/>
    </row>
    <row r="117" spans="1:26" s="116" customFormat="1" x14ac:dyDescent="0.25">
      <c r="A117" s="47">
        <f t="shared" si="4"/>
        <v>7</v>
      </c>
      <c r="B117" s="117"/>
      <c r="C117" s="118"/>
      <c r="D117" s="117"/>
      <c r="E117" s="112"/>
      <c r="F117" s="113"/>
      <c r="G117" s="113"/>
      <c r="H117" s="113"/>
      <c r="I117" s="114"/>
      <c r="J117" s="114"/>
      <c r="K117" s="114"/>
      <c r="L117" s="114"/>
      <c r="M117" s="105"/>
      <c r="N117" s="105"/>
      <c r="O117" s="27"/>
      <c r="P117" s="27"/>
      <c r="Q117" s="153"/>
      <c r="R117" s="115"/>
      <c r="S117" s="115"/>
      <c r="T117" s="115"/>
      <c r="U117" s="115"/>
      <c r="V117" s="115"/>
      <c r="W117" s="115"/>
      <c r="X117" s="115"/>
      <c r="Y117" s="115"/>
      <c r="Z117" s="115"/>
    </row>
    <row r="118" spans="1:26" s="116" customFormat="1" x14ac:dyDescent="0.25">
      <c r="A118" s="47">
        <f t="shared" si="4"/>
        <v>8</v>
      </c>
      <c r="B118" s="117"/>
      <c r="C118" s="118"/>
      <c r="D118" s="117"/>
      <c r="E118" s="112"/>
      <c r="F118" s="113"/>
      <c r="G118" s="113"/>
      <c r="H118" s="113"/>
      <c r="I118" s="114"/>
      <c r="J118" s="114"/>
      <c r="K118" s="114"/>
      <c r="L118" s="114"/>
      <c r="M118" s="105"/>
      <c r="N118" s="105"/>
      <c r="O118" s="27"/>
      <c r="P118" s="27"/>
      <c r="Q118" s="153"/>
      <c r="R118" s="115"/>
      <c r="S118" s="115"/>
      <c r="T118" s="115"/>
      <c r="U118" s="115"/>
      <c r="V118" s="115"/>
      <c r="W118" s="115"/>
      <c r="X118" s="115"/>
      <c r="Y118" s="115"/>
      <c r="Z118" s="115"/>
    </row>
    <row r="119" spans="1:26" s="116" customFormat="1" x14ac:dyDescent="0.25">
      <c r="A119" s="47"/>
      <c r="B119" s="50" t="s">
        <v>16</v>
      </c>
      <c r="C119" s="118"/>
      <c r="D119" s="117"/>
      <c r="E119" s="112"/>
      <c r="F119" s="113"/>
      <c r="G119" s="113"/>
      <c r="H119" s="113"/>
      <c r="I119" s="114"/>
      <c r="J119" s="114"/>
      <c r="K119" s="119">
        <f t="shared" ref="K119:N119" si="5">SUM(K111:K118)</f>
        <v>0</v>
      </c>
      <c r="L119" s="119">
        <f t="shared" si="5"/>
        <v>0</v>
      </c>
      <c r="M119" s="151">
        <f t="shared" si="5"/>
        <v>0</v>
      </c>
      <c r="N119" s="119">
        <f t="shared" si="5"/>
        <v>0</v>
      </c>
      <c r="O119" s="27"/>
      <c r="P119" s="27"/>
      <c r="Q119" s="154"/>
    </row>
    <row r="120" spans="1:26" x14ac:dyDescent="0.25">
      <c r="B120" s="30"/>
      <c r="C120" s="30"/>
      <c r="D120" s="30"/>
      <c r="E120" s="31"/>
      <c r="F120" s="30"/>
      <c r="G120" s="30"/>
      <c r="H120" s="30"/>
      <c r="I120" s="30"/>
      <c r="J120" s="30"/>
      <c r="K120" s="30"/>
      <c r="L120" s="30"/>
      <c r="M120" s="30"/>
      <c r="N120" s="30"/>
      <c r="O120" s="30"/>
      <c r="P120" s="30"/>
    </row>
    <row r="121" spans="1:26" ht="18.75" x14ac:dyDescent="0.25">
      <c r="B121" s="59" t="s">
        <v>32</v>
      </c>
      <c r="C121" s="73">
        <f>+K119</f>
        <v>0</v>
      </c>
      <c r="H121" s="32"/>
      <c r="I121" s="32"/>
      <c r="J121" s="32"/>
      <c r="K121" s="32"/>
      <c r="L121" s="32"/>
      <c r="M121" s="32"/>
      <c r="N121" s="30"/>
      <c r="O121" s="30"/>
      <c r="P121" s="30"/>
    </row>
    <row r="123" spans="1:26" ht="15.75" thickBot="1" x14ac:dyDescent="0.3"/>
    <row r="124" spans="1:26" ht="37.15" customHeight="1" thickBot="1" x14ac:dyDescent="0.3">
      <c r="B124" s="76" t="s">
        <v>49</v>
      </c>
      <c r="C124" s="77" t="s">
        <v>50</v>
      </c>
      <c r="D124" s="76" t="s">
        <v>51</v>
      </c>
      <c r="E124" s="77" t="s">
        <v>55</v>
      </c>
    </row>
    <row r="125" spans="1:26" ht="41.45" customHeight="1" x14ac:dyDescent="0.25">
      <c r="B125" s="67" t="s">
        <v>127</v>
      </c>
      <c r="C125" s="70">
        <v>20</v>
      </c>
      <c r="D125" s="70"/>
      <c r="E125" s="266">
        <f>+D125+D126+D127</f>
        <v>0</v>
      </c>
    </row>
    <row r="126" spans="1:26" x14ac:dyDescent="0.25">
      <c r="B126" s="67" t="s">
        <v>128</v>
      </c>
      <c r="C126" s="58">
        <v>30</v>
      </c>
      <c r="D126" s="174">
        <v>0</v>
      </c>
      <c r="E126" s="267"/>
    </row>
    <row r="127" spans="1:26" ht="15.75" thickBot="1" x14ac:dyDescent="0.3">
      <c r="B127" s="67" t="s">
        <v>129</v>
      </c>
      <c r="C127" s="72">
        <v>40</v>
      </c>
      <c r="D127" s="72">
        <v>0</v>
      </c>
      <c r="E127" s="268"/>
    </row>
    <row r="129" spans="2:17" ht="15.75" thickBot="1" x14ac:dyDescent="0.3"/>
    <row r="130" spans="2:17" ht="27" thickBot="1" x14ac:dyDescent="0.3">
      <c r="B130" s="255" t="s">
        <v>52</v>
      </c>
      <c r="C130" s="256"/>
      <c r="D130" s="256"/>
      <c r="E130" s="256"/>
      <c r="F130" s="256"/>
      <c r="G130" s="256"/>
      <c r="H130" s="256"/>
      <c r="I130" s="256"/>
      <c r="J130" s="256"/>
      <c r="K130" s="256"/>
      <c r="L130" s="256"/>
      <c r="M130" s="256"/>
      <c r="N130" s="257"/>
    </row>
    <row r="132" spans="2:17" ht="76.5" customHeight="1" x14ac:dyDescent="0.25">
      <c r="B132" s="123" t="s">
        <v>0</v>
      </c>
      <c r="C132" s="123" t="s">
        <v>39</v>
      </c>
      <c r="D132" s="123" t="s">
        <v>40</v>
      </c>
      <c r="E132" s="123" t="s">
        <v>116</v>
      </c>
      <c r="F132" s="123" t="s">
        <v>118</v>
      </c>
      <c r="G132" s="123" t="s">
        <v>119</v>
      </c>
      <c r="H132" s="123" t="s">
        <v>120</v>
      </c>
      <c r="I132" s="123" t="s">
        <v>117</v>
      </c>
      <c r="J132" s="253" t="s">
        <v>121</v>
      </c>
      <c r="K132" s="258"/>
      <c r="L132" s="254"/>
      <c r="M132" s="123" t="s">
        <v>125</v>
      </c>
      <c r="N132" s="123" t="s">
        <v>41</v>
      </c>
      <c r="O132" s="123" t="s">
        <v>42</v>
      </c>
      <c r="P132" s="253" t="s">
        <v>3</v>
      </c>
      <c r="Q132" s="254"/>
    </row>
    <row r="133" spans="2:17" ht="60.75" customHeight="1" x14ac:dyDescent="0.25">
      <c r="B133" s="171" t="s">
        <v>133</v>
      </c>
      <c r="C133" s="171"/>
      <c r="D133" s="3" t="s">
        <v>390</v>
      </c>
      <c r="E133" s="3">
        <v>52422853</v>
      </c>
      <c r="F133" s="3" t="s">
        <v>391</v>
      </c>
      <c r="G133" s="3" t="s">
        <v>208</v>
      </c>
      <c r="H133" s="196">
        <v>41509</v>
      </c>
      <c r="I133" s="5" t="s">
        <v>141</v>
      </c>
      <c r="J133" s="1" t="s">
        <v>141</v>
      </c>
      <c r="K133" s="100" t="s">
        <v>141</v>
      </c>
      <c r="L133" s="99" t="s">
        <v>141</v>
      </c>
      <c r="M133" s="124" t="s">
        <v>140</v>
      </c>
      <c r="N133" s="124" t="s">
        <v>141</v>
      </c>
      <c r="O133" s="124"/>
      <c r="P133" s="259" t="s">
        <v>392</v>
      </c>
      <c r="Q133" s="259"/>
    </row>
    <row r="134" spans="2:17" ht="60.75" customHeight="1" x14ac:dyDescent="0.25">
      <c r="B134" s="207" t="s">
        <v>133</v>
      </c>
      <c r="C134" s="171"/>
      <c r="D134" s="3" t="s">
        <v>393</v>
      </c>
      <c r="E134" s="3">
        <v>29509683</v>
      </c>
      <c r="F134" s="3" t="s">
        <v>391</v>
      </c>
      <c r="G134" s="3" t="s">
        <v>208</v>
      </c>
      <c r="H134" s="3" t="s">
        <v>394</v>
      </c>
      <c r="I134" s="5" t="s">
        <v>141</v>
      </c>
      <c r="J134" s="1" t="s">
        <v>324</v>
      </c>
      <c r="K134" s="100" t="s">
        <v>396</v>
      </c>
      <c r="L134" s="99" t="s">
        <v>395</v>
      </c>
      <c r="M134" s="124" t="s">
        <v>140</v>
      </c>
      <c r="N134" s="124" t="s">
        <v>141</v>
      </c>
      <c r="O134" s="124"/>
      <c r="P134" s="259" t="s">
        <v>392</v>
      </c>
      <c r="Q134" s="259"/>
    </row>
    <row r="135" spans="2:17" ht="33.6" customHeight="1" x14ac:dyDescent="0.25">
      <c r="B135" s="171" t="s">
        <v>135</v>
      </c>
      <c r="C135" s="171"/>
      <c r="D135" s="3"/>
      <c r="E135" s="3"/>
      <c r="F135" s="3"/>
      <c r="G135" s="3"/>
      <c r="H135" s="3"/>
      <c r="I135" s="5"/>
      <c r="J135" s="1"/>
      <c r="K135" s="99"/>
      <c r="L135" s="99"/>
      <c r="M135" s="124"/>
      <c r="N135" s="124"/>
      <c r="O135" s="124"/>
      <c r="P135" s="259"/>
      <c r="Q135" s="259"/>
    </row>
    <row r="138" spans="2:17" ht="15.75" thickBot="1" x14ac:dyDescent="0.3"/>
    <row r="139" spans="2:17" ht="54" customHeight="1" x14ac:dyDescent="0.25">
      <c r="B139" s="127" t="s">
        <v>33</v>
      </c>
      <c r="C139" s="127" t="s">
        <v>49</v>
      </c>
      <c r="D139" s="123" t="s">
        <v>50</v>
      </c>
      <c r="E139" s="127" t="s">
        <v>51</v>
      </c>
      <c r="F139" s="77" t="s">
        <v>56</v>
      </c>
      <c r="G139" s="96"/>
    </row>
    <row r="140" spans="2:17" ht="120.75" customHeight="1" x14ac:dyDescent="0.2">
      <c r="B140" s="262" t="s">
        <v>53</v>
      </c>
      <c r="C140" s="6" t="s">
        <v>130</v>
      </c>
      <c r="D140" s="174">
        <v>25</v>
      </c>
      <c r="E140" s="174">
        <v>0</v>
      </c>
      <c r="F140" s="263">
        <f>+E140+E141+E142</f>
        <v>0</v>
      </c>
      <c r="G140" s="97"/>
    </row>
    <row r="141" spans="2:17" ht="76.150000000000006" customHeight="1" x14ac:dyDescent="0.2">
      <c r="B141" s="262"/>
      <c r="C141" s="6" t="s">
        <v>131</v>
      </c>
      <c r="D141" s="74">
        <v>25</v>
      </c>
      <c r="E141" s="174">
        <v>0</v>
      </c>
      <c r="F141" s="264"/>
      <c r="G141" s="97"/>
    </row>
    <row r="142" spans="2:17" ht="69" customHeight="1" x14ac:dyDescent="0.2">
      <c r="B142" s="262"/>
      <c r="C142" s="6" t="s">
        <v>132</v>
      </c>
      <c r="D142" s="174">
        <v>10</v>
      </c>
      <c r="E142" s="174">
        <v>0</v>
      </c>
      <c r="F142" s="265"/>
      <c r="G142" s="97"/>
    </row>
    <row r="143" spans="2:17" x14ac:dyDescent="0.25">
      <c r="C143" s="107"/>
    </row>
    <row r="146" spans="2:5" x14ac:dyDescent="0.25">
      <c r="B146" s="125" t="s">
        <v>57</v>
      </c>
    </row>
    <row r="149" spans="2:5" x14ac:dyDescent="0.25">
      <c r="B149" s="128" t="s">
        <v>33</v>
      </c>
      <c r="C149" s="128" t="s">
        <v>58</v>
      </c>
      <c r="D149" s="127" t="s">
        <v>51</v>
      </c>
      <c r="E149" s="127" t="s">
        <v>16</v>
      </c>
    </row>
    <row r="150" spans="2:5" ht="28.5" x14ac:dyDescent="0.25">
      <c r="B150" s="108" t="s">
        <v>59</v>
      </c>
      <c r="C150" s="109">
        <v>40</v>
      </c>
      <c r="D150" s="174">
        <f>+E125</f>
        <v>0</v>
      </c>
      <c r="E150" s="245">
        <f>+D150+D151</f>
        <v>0</v>
      </c>
    </row>
    <row r="151" spans="2:5" ht="42.75" x14ac:dyDescent="0.25">
      <c r="B151" s="108" t="s">
        <v>60</v>
      </c>
      <c r="C151" s="109">
        <v>60</v>
      </c>
      <c r="D151" s="174">
        <f>+F140</f>
        <v>0</v>
      </c>
      <c r="E151" s="246"/>
    </row>
  </sheetData>
  <mergeCells count="50">
    <mergeCell ref="E150:E151"/>
    <mergeCell ref="B107:N107"/>
    <mergeCell ref="E125:E127"/>
    <mergeCell ref="B130:N130"/>
    <mergeCell ref="J132:L132"/>
    <mergeCell ref="P94:Q94"/>
    <mergeCell ref="P92:Q92"/>
    <mergeCell ref="P135:Q135"/>
    <mergeCell ref="B140:B142"/>
    <mergeCell ref="F140:F142"/>
    <mergeCell ref="P132:Q132"/>
    <mergeCell ref="P133:Q133"/>
    <mergeCell ref="P134:Q134"/>
    <mergeCell ref="O69:P69"/>
    <mergeCell ref="O70:P70"/>
    <mergeCell ref="B104:P104"/>
    <mergeCell ref="O72:P72"/>
    <mergeCell ref="O73:P73"/>
    <mergeCell ref="O74:P74"/>
    <mergeCell ref="O75:P75"/>
    <mergeCell ref="B81:N81"/>
    <mergeCell ref="J86:L86"/>
    <mergeCell ref="P86:Q86"/>
    <mergeCell ref="P87:Q87"/>
    <mergeCell ref="P91:Q91"/>
    <mergeCell ref="B97:N97"/>
    <mergeCell ref="D100:E100"/>
    <mergeCell ref="D101:E101"/>
    <mergeCell ref="P90:Q90"/>
    <mergeCell ref="C59:C60"/>
    <mergeCell ref="D59:E59"/>
    <mergeCell ref="C63:N63"/>
    <mergeCell ref="B65:N65"/>
    <mergeCell ref="O68:P68"/>
    <mergeCell ref="P88:Q88"/>
    <mergeCell ref="P89:Q89"/>
    <mergeCell ref="P93:Q93"/>
    <mergeCell ref="C9:N9"/>
    <mergeCell ref="B2:P2"/>
    <mergeCell ref="B4:P4"/>
    <mergeCell ref="C6:N6"/>
    <mergeCell ref="C7:N7"/>
    <mergeCell ref="C8:N8"/>
    <mergeCell ref="O71:P71"/>
    <mergeCell ref="C10:E10"/>
    <mergeCell ref="B14:C21"/>
    <mergeCell ref="B22:C22"/>
    <mergeCell ref="E40:E41"/>
    <mergeCell ref="M45:N45"/>
    <mergeCell ref="B59:B60"/>
  </mergeCells>
  <conditionalFormatting sqref="E87">
    <cfRule type="duplicateValues" dxfId="35" priority="22"/>
  </conditionalFormatting>
  <conditionalFormatting sqref="E87">
    <cfRule type="duplicateValues" dxfId="34" priority="21"/>
  </conditionalFormatting>
  <conditionalFormatting sqref="E88">
    <cfRule type="duplicateValues" dxfId="33" priority="20"/>
  </conditionalFormatting>
  <conditionalFormatting sqref="E88">
    <cfRule type="duplicateValues" dxfId="32" priority="19"/>
  </conditionalFormatting>
  <conditionalFormatting sqref="E89">
    <cfRule type="duplicateValues" dxfId="31" priority="18"/>
  </conditionalFormatting>
  <conditionalFormatting sqref="E89">
    <cfRule type="duplicateValues" dxfId="30" priority="17"/>
  </conditionalFormatting>
  <conditionalFormatting sqref="E90">
    <cfRule type="duplicateValues" dxfId="29" priority="14"/>
  </conditionalFormatting>
  <conditionalFormatting sqref="E90">
    <cfRule type="duplicateValues" dxfId="28" priority="13"/>
  </conditionalFormatting>
  <conditionalFormatting sqref="E91">
    <cfRule type="duplicateValues" dxfId="27" priority="12"/>
  </conditionalFormatting>
  <conditionalFormatting sqref="E91">
    <cfRule type="duplicateValues" dxfId="26" priority="11"/>
  </conditionalFormatting>
  <conditionalFormatting sqref="E92">
    <cfRule type="duplicateValues" dxfId="25" priority="6"/>
  </conditionalFormatting>
  <conditionalFormatting sqref="E92">
    <cfRule type="duplicateValues" dxfId="24" priority="5"/>
  </conditionalFormatting>
  <conditionalFormatting sqref="E93">
    <cfRule type="duplicateValues" dxfId="23" priority="4"/>
  </conditionalFormatting>
  <conditionalFormatting sqref="E93">
    <cfRule type="duplicateValues" dxfId="22" priority="3"/>
  </conditionalFormatting>
  <conditionalFormatting sqref="E94">
    <cfRule type="duplicateValues" dxfId="21" priority="2"/>
  </conditionalFormatting>
  <conditionalFormatting sqref="E94">
    <cfRule type="duplicateValues" dxfId="20" priority="1"/>
  </conditionalFormatting>
  <dataValidations count="2">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A8" zoomScale="70" zoomScaleNormal="70" workbookViewId="0">
      <selection activeCell="F33" sqref="F3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6" t="s">
        <v>63</v>
      </c>
      <c r="C2" s="237"/>
      <c r="D2" s="237"/>
      <c r="E2" s="237"/>
      <c r="F2" s="237"/>
      <c r="G2" s="237"/>
      <c r="H2" s="237"/>
      <c r="I2" s="237"/>
      <c r="J2" s="237"/>
      <c r="K2" s="237"/>
      <c r="L2" s="237"/>
      <c r="M2" s="237"/>
      <c r="N2" s="237"/>
      <c r="O2" s="237"/>
      <c r="P2" s="237"/>
    </row>
    <row r="4" spans="2:16" ht="26.25" x14ac:dyDescent="0.25">
      <c r="B4" s="236" t="s">
        <v>48</v>
      </c>
      <c r="C4" s="237"/>
      <c r="D4" s="237"/>
      <c r="E4" s="237"/>
      <c r="F4" s="237"/>
      <c r="G4" s="237"/>
      <c r="H4" s="237"/>
      <c r="I4" s="237"/>
      <c r="J4" s="237"/>
      <c r="K4" s="237"/>
      <c r="L4" s="237"/>
      <c r="M4" s="237"/>
      <c r="N4" s="237"/>
      <c r="O4" s="237"/>
      <c r="P4" s="237"/>
    </row>
    <row r="5" spans="2:16" ht="15.75" thickBot="1" x14ac:dyDescent="0.3"/>
    <row r="6" spans="2:16" ht="21.75" thickBot="1" x14ac:dyDescent="0.3">
      <c r="B6" s="11" t="s">
        <v>4</v>
      </c>
      <c r="C6" s="234" t="s">
        <v>168</v>
      </c>
      <c r="D6" s="234"/>
      <c r="E6" s="234"/>
      <c r="F6" s="234"/>
      <c r="G6" s="234"/>
      <c r="H6" s="234"/>
      <c r="I6" s="234"/>
      <c r="J6" s="234"/>
      <c r="K6" s="234"/>
      <c r="L6" s="234"/>
      <c r="M6" s="234"/>
      <c r="N6" s="235"/>
    </row>
    <row r="7" spans="2:16" ht="16.5" thickBot="1" x14ac:dyDescent="0.3">
      <c r="B7" s="12" t="s">
        <v>5</v>
      </c>
      <c r="C7" s="234"/>
      <c r="D7" s="234"/>
      <c r="E7" s="234"/>
      <c r="F7" s="234"/>
      <c r="G7" s="234"/>
      <c r="H7" s="234"/>
      <c r="I7" s="234"/>
      <c r="J7" s="234"/>
      <c r="K7" s="234"/>
      <c r="L7" s="234"/>
      <c r="M7" s="234"/>
      <c r="N7" s="235"/>
    </row>
    <row r="8" spans="2:16" ht="16.5" thickBot="1" x14ac:dyDescent="0.3">
      <c r="B8" s="12" t="s">
        <v>6</v>
      </c>
      <c r="C8" s="234"/>
      <c r="D8" s="234"/>
      <c r="E8" s="234"/>
      <c r="F8" s="234"/>
      <c r="G8" s="234"/>
      <c r="H8" s="234"/>
      <c r="I8" s="234"/>
      <c r="J8" s="234"/>
      <c r="K8" s="234"/>
      <c r="L8" s="234"/>
      <c r="M8" s="234"/>
      <c r="N8" s="235"/>
    </row>
    <row r="9" spans="2:16" ht="16.5" thickBot="1" x14ac:dyDescent="0.3">
      <c r="B9" s="12" t="s">
        <v>7</v>
      </c>
      <c r="C9" s="234"/>
      <c r="D9" s="234"/>
      <c r="E9" s="234"/>
      <c r="F9" s="234"/>
      <c r="G9" s="234"/>
      <c r="H9" s="234"/>
      <c r="I9" s="234"/>
      <c r="J9" s="234"/>
      <c r="K9" s="234"/>
      <c r="L9" s="234"/>
      <c r="M9" s="234"/>
      <c r="N9" s="235"/>
    </row>
    <row r="10" spans="2:16" ht="16.5" thickBot="1" x14ac:dyDescent="0.3">
      <c r="B10" s="12" t="s">
        <v>8</v>
      </c>
      <c r="C10" s="240"/>
      <c r="D10" s="240"/>
      <c r="E10" s="241"/>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42" t="s">
        <v>101</v>
      </c>
      <c r="C14" s="242"/>
      <c r="D14" s="53" t="s">
        <v>12</v>
      </c>
      <c r="E14" s="53" t="s">
        <v>13</v>
      </c>
      <c r="F14" s="53" t="s">
        <v>29</v>
      </c>
      <c r="G14" s="94"/>
      <c r="I14" s="38"/>
      <c r="J14" s="38"/>
      <c r="K14" s="38"/>
      <c r="L14" s="38"/>
      <c r="M14" s="38"/>
      <c r="N14" s="21"/>
    </row>
    <row r="15" spans="2:16" x14ac:dyDescent="0.25">
      <c r="B15" s="242"/>
      <c r="C15" s="242"/>
      <c r="D15" s="53">
        <v>31</v>
      </c>
      <c r="E15" s="36">
        <v>1455640664</v>
      </c>
      <c r="F15" s="176">
        <f>400+228</f>
        <v>628</v>
      </c>
      <c r="G15" s="95"/>
      <c r="I15" s="39"/>
      <c r="J15" s="39"/>
      <c r="K15" s="39"/>
      <c r="L15" s="39"/>
      <c r="M15" s="39"/>
      <c r="N15" s="21"/>
    </row>
    <row r="16" spans="2:16" x14ac:dyDescent="0.25">
      <c r="B16" s="242"/>
      <c r="C16" s="242"/>
      <c r="D16" s="53"/>
      <c r="E16" s="36"/>
      <c r="F16" s="36"/>
      <c r="G16" s="95"/>
      <c r="I16" s="39"/>
      <c r="J16" s="39"/>
      <c r="K16" s="39"/>
      <c r="L16" s="39"/>
      <c r="M16" s="39"/>
      <c r="N16" s="21"/>
    </row>
    <row r="17" spans="1:14" x14ac:dyDescent="0.25">
      <c r="B17" s="242"/>
      <c r="C17" s="242"/>
      <c r="D17" s="53"/>
      <c r="E17" s="36"/>
      <c r="F17" s="36"/>
      <c r="G17" s="95"/>
      <c r="I17" s="39"/>
      <c r="J17" s="39"/>
      <c r="K17" s="39"/>
      <c r="L17" s="39"/>
      <c r="M17" s="39"/>
      <c r="N17" s="21"/>
    </row>
    <row r="18" spans="1:14" x14ac:dyDescent="0.25">
      <c r="B18" s="242"/>
      <c r="C18" s="242"/>
      <c r="D18" s="53"/>
      <c r="E18" s="37"/>
      <c r="F18" s="36"/>
      <c r="G18" s="95"/>
      <c r="H18" s="22"/>
      <c r="I18" s="39"/>
      <c r="J18" s="39"/>
      <c r="K18" s="39"/>
      <c r="L18" s="39"/>
      <c r="M18" s="39"/>
      <c r="N18" s="20"/>
    </row>
    <row r="19" spans="1:14" x14ac:dyDescent="0.25">
      <c r="B19" s="242"/>
      <c r="C19" s="242"/>
      <c r="D19" s="53"/>
      <c r="E19" s="37"/>
      <c r="F19" s="36"/>
      <c r="G19" s="95"/>
      <c r="H19" s="22"/>
      <c r="I19" s="41"/>
      <c r="J19" s="41"/>
      <c r="K19" s="41"/>
      <c r="L19" s="41"/>
      <c r="M19" s="41"/>
      <c r="N19" s="20"/>
    </row>
    <row r="20" spans="1:14" x14ac:dyDescent="0.25">
      <c r="B20" s="242"/>
      <c r="C20" s="242"/>
      <c r="D20" s="53"/>
      <c r="E20" s="37"/>
      <c r="F20" s="36"/>
      <c r="G20" s="95"/>
      <c r="H20" s="22"/>
      <c r="I20" s="8"/>
      <c r="J20" s="8"/>
      <c r="K20" s="8"/>
      <c r="L20" s="8"/>
      <c r="M20" s="8"/>
      <c r="N20" s="20"/>
    </row>
    <row r="21" spans="1:14" x14ac:dyDescent="0.25">
      <c r="B21" s="242"/>
      <c r="C21" s="242"/>
      <c r="D21" s="53"/>
      <c r="E21" s="37"/>
      <c r="F21" s="36"/>
      <c r="G21" s="95"/>
      <c r="H21" s="22"/>
      <c r="I21" s="8"/>
      <c r="J21" s="8"/>
      <c r="K21" s="8"/>
      <c r="L21" s="8"/>
      <c r="M21" s="8"/>
      <c r="N21" s="20"/>
    </row>
    <row r="22" spans="1:14" ht="15.75" thickBot="1" x14ac:dyDescent="0.3">
      <c r="B22" s="243" t="s">
        <v>14</v>
      </c>
      <c r="C22" s="244"/>
      <c r="D22" s="53"/>
      <c r="E22" s="64"/>
      <c r="F22" s="36"/>
      <c r="G22" s="95"/>
      <c r="H22" s="22"/>
      <c r="I22" s="8"/>
      <c r="J22" s="8"/>
      <c r="K22" s="8"/>
      <c r="L22" s="8"/>
      <c r="M22" s="8"/>
      <c r="N22" s="20"/>
    </row>
    <row r="23" spans="1:14" ht="45.75" thickBot="1" x14ac:dyDescent="0.3">
      <c r="A23" s="43"/>
      <c r="B23" s="54" t="s">
        <v>15</v>
      </c>
      <c r="C23" s="54" t="s">
        <v>102</v>
      </c>
      <c r="E23" s="38"/>
      <c r="F23" s="38"/>
      <c r="G23" s="38"/>
      <c r="H23" s="38"/>
      <c r="I23" s="10"/>
      <c r="J23" s="10"/>
      <c r="K23" s="10"/>
      <c r="L23" s="10"/>
      <c r="M23" s="10"/>
    </row>
    <row r="24" spans="1:14" ht="15.75" thickBot="1" x14ac:dyDescent="0.3">
      <c r="A24" s="44">
        <v>1</v>
      </c>
      <c r="C24" s="46">
        <f>F15*80%</f>
        <v>502.40000000000003</v>
      </c>
      <c r="D24" s="42"/>
      <c r="E24" s="45">
        <f>E15</f>
        <v>1455640664</v>
      </c>
      <c r="F24" s="40"/>
      <c r="G24" s="40"/>
      <c r="H24" s="40"/>
      <c r="I24" s="23"/>
      <c r="J24" s="23"/>
      <c r="K24" s="23"/>
      <c r="L24" s="23"/>
      <c r="M24" s="23"/>
    </row>
    <row r="25" spans="1:14" x14ac:dyDescent="0.25">
      <c r="A25" s="102"/>
      <c r="C25" s="103"/>
      <c r="D25" s="39"/>
      <c r="E25" s="104"/>
      <c r="F25" s="40"/>
      <c r="G25" s="40"/>
      <c r="H25" s="40"/>
      <c r="I25" s="23"/>
      <c r="J25" s="23"/>
      <c r="K25" s="23"/>
      <c r="L25" s="23"/>
      <c r="M25" s="23"/>
    </row>
    <row r="26" spans="1:14" x14ac:dyDescent="0.25">
      <c r="A26" s="102"/>
      <c r="C26" s="103"/>
      <c r="D26" s="39"/>
      <c r="E26" s="104"/>
      <c r="F26" s="40"/>
      <c r="G26" s="40"/>
      <c r="H26" s="40"/>
      <c r="I26" s="23"/>
      <c r="J26" s="23"/>
      <c r="K26" s="23"/>
      <c r="L26" s="23"/>
      <c r="M26" s="23"/>
    </row>
    <row r="27" spans="1:14" x14ac:dyDescent="0.25">
      <c r="A27" s="102"/>
      <c r="B27" s="125" t="s">
        <v>139</v>
      </c>
      <c r="C27" s="107"/>
      <c r="D27" s="107"/>
      <c r="E27" s="107"/>
      <c r="F27" s="107"/>
      <c r="G27" s="107"/>
      <c r="H27" s="107"/>
      <c r="I27" s="110"/>
      <c r="J27" s="110"/>
      <c r="K27" s="110"/>
      <c r="L27" s="110"/>
      <c r="M27" s="110"/>
      <c r="N27" s="111"/>
    </row>
    <row r="28" spans="1:14" x14ac:dyDescent="0.25">
      <c r="A28" s="102"/>
      <c r="B28" s="107"/>
      <c r="C28" s="107"/>
      <c r="D28" s="107"/>
      <c r="E28" s="107"/>
      <c r="F28" s="107"/>
      <c r="G28" s="107"/>
      <c r="H28" s="107"/>
      <c r="I28" s="110"/>
      <c r="J28" s="110"/>
      <c r="K28" s="110"/>
      <c r="L28" s="110"/>
      <c r="M28" s="110"/>
      <c r="N28" s="111"/>
    </row>
    <row r="29" spans="1:14" x14ac:dyDescent="0.25">
      <c r="A29" s="102"/>
      <c r="B29" s="128" t="s">
        <v>33</v>
      </c>
      <c r="C29" s="128" t="s">
        <v>140</v>
      </c>
      <c r="D29" s="128" t="s">
        <v>141</v>
      </c>
      <c r="E29" s="107"/>
      <c r="F29" s="107"/>
      <c r="G29" s="107"/>
      <c r="H29" s="107"/>
      <c r="I29" s="110"/>
      <c r="J29" s="110"/>
      <c r="K29" s="110"/>
      <c r="L29" s="110"/>
      <c r="M29" s="110"/>
      <c r="N29" s="111"/>
    </row>
    <row r="30" spans="1:14" x14ac:dyDescent="0.25">
      <c r="A30" s="102"/>
      <c r="B30" s="124" t="s">
        <v>142</v>
      </c>
      <c r="C30" s="174"/>
      <c r="D30" s="174" t="s">
        <v>188</v>
      </c>
      <c r="E30" s="107"/>
      <c r="F30" s="107"/>
      <c r="G30" s="107"/>
      <c r="H30" s="107"/>
      <c r="I30" s="110"/>
      <c r="J30" s="110"/>
      <c r="K30" s="110"/>
      <c r="L30" s="110"/>
      <c r="M30" s="110"/>
      <c r="N30" s="111"/>
    </row>
    <row r="31" spans="1:14" x14ac:dyDescent="0.25">
      <c r="A31" s="102"/>
      <c r="B31" s="124" t="s">
        <v>143</v>
      </c>
      <c r="C31" s="174" t="s">
        <v>188</v>
      </c>
      <c r="D31" s="174"/>
      <c r="E31" s="107"/>
      <c r="F31" s="107"/>
      <c r="G31" s="107"/>
      <c r="H31" s="107"/>
      <c r="I31" s="110"/>
      <c r="J31" s="110"/>
      <c r="K31" s="110"/>
      <c r="L31" s="110"/>
      <c r="M31" s="110"/>
      <c r="N31" s="111"/>
    </row>
    <row r="32" spans="1:14" x14ac:dyDescent="0.25">
      <c r="A32" s="102"/>
      <c r="B32" s="124" t="s">
        <v>144</v>
      </c>
      <c r="C32" s="124"/>
      <c r="D32" s="180" t="s">
        <v>188</v>
      </c>
      <c r="E32" s="107"/>
      <c r="F32" s="107"/>
      <c r="G32" s="107"/>
      <c r="H32" s="107"/>
      <c r="I32" s="110"/>
      <c r="J32" s="110"/>
      <c r="K32" s="110"/>
      <c r="L32" s="110"/>
      <c r="M32" s="110"/>
      <c r="N32" s="111"/>
    </row>
    <row r="33" spans="1:17" x14ac:dyDescent="0.25">
      <c r="A33" s="102"/>
      <c r="B33" s="124" t="s">
        <v>145</v>
      </c>
      <c r="C33" s="124"/>
      <c r="D33" s="124" t="s">
        <v>188</v>
      </c>
      <c r="E33" s="107"/>
      <c r="F33" s="107"/>
      <c r="G33" s="107"/>
      <c r="H33" s="107"/>
      <c r="I33" s="110"/>
      <c r="J33" s="110"/>
      <c r="K33" s="110"/>
      <c r="L33" s="110"/>
      <c r="M33" s="110"/>
      <c r="N33" s="111"/>
    </row>
    <row r="34" spans="1:17" x14ac:dyDescent="0.25">
      <c r="A34" s="102"/>
      <c r="B34" s="107"/>
      <c r="C34" s="107"/>
      <c r="D34" s="107"/>
      <c r="E34" s="107"/>
      <c r="F34" s="107"/>
      <c r="G34" s="107"/>
      <c r="H34" s="107"/>
      <c r="I34" s="110"/>
      <c r="J34" s="110"/>
      <c r="K34" s="110"/>
      <c r="L34" s="110"/>
      <c r="M34" s="110"/>
      <c r="N34" s="111"/>
    </row>
    <row r="35" spans="1:17" x14ac:dyDescent="0.25">
      <c r="A35" s="102"/>
      <c r="B35" s="107"/>
      <c r="C35" s="107"/>
      <c r="D35" s="107"/>
      <c r="E35" s="107"/>
      <c r="F35" s="107"/>
      <c r="G35" s="107"/>
      <c r="H35" s="107"/>
      <c r="I35" s="110"/>
      <c r="J35" s="110"/>
      <c r="K35" s="110"/>
      <c r="L35" s="110"/>
      <c r="M35" s="110"/>
      <c r="N35" s="111"/>
    </row>
    <row r="36" spans="1:17" x14ac:dyDescent="0.25">
      <c r="A36" s="102"/>
      <c r="B36" s="125" t="s">
        <v>146</v>
      </c>
      <c r="C36" s="107"/>
      <c r="D36" s="107"/>
      <c r="E36" s="107"/>
      <c r="F36" s="107"/>
      <c r="G36" s="107"/>
      <c r="H36" s="107"/>
      <c r="I36" s="110"/>
      <c r="J36" s="110"/>
      <c r="K36" s="110"/>
      <c r="L36" s="110"/>
      <c r="M36" s="110"/>
      <c r="N36" s="111"/>
    </row>
    <row r="37" spans="1:17" x14ac:dyDescent="0.25">
      <c r="A37" s="102"/>
      <c r="B37" s="107"/>
      <c r="C37" s="107"/>
      <c r="D37" s="107"/>
      <c r="E37" s="107"/>
      <c r="F37" s="107"/>
      <c r="G37" s="107"/>
      <c r="H37" s="107"/>
      <c r="I37" s="110"/>
      <c r="J37" s="110"/>
      <c r="K37" s="110"/>
      <c r="L37" s="110"/>
      <c r="M37" s="110"/>
      <c r="N37" s="111"/>
    </row>
    <row r="38" spans="1:17" x14ac:dyDescent="0.25">
      <c r="A38" s="102"/>
      <c r="B38" s="107"/>
      <c r="C38" s="107"/>
      <c r="D38" s="107"/>
      <c r="E38" s="107"/>
      <c r="F38" s="107"/>
      <c r="G38" s="107"/>
      <c r="H38" s="107"/>
      <c r="I38" s="110"/>
      <c r="J38" s="110"/>
      <c r="K38" s="110"/>
      <c r="L38" s="110"/>
      <c r="M38" s="110"/>
      <c r="N38" s="111"/>
    </row>
    <row r="39" spans="1:17" x14ac:dyDescent="0.25">
      <c r="A39" s="102"/>
      <c r="B39" s="128" t="s">
        <v>33</v>
      </c>
      <c r="C39" s="128" t="s">
        <v>58</v>
      </c>
      <c r="D39" s="127" t="s">
        <v>51</v>
      </c>
      <c r="E39" s="127" t="s">
        <v>16</v>
      </c>
      <c r="F39" s="107"/>
      <c r="G39" s="107"/>
      <c r="H39" s="107"/>
      <c r="I39" s="110"/>
      <c r="J39" s="110"/>
      <c r="K39" s="110"/>
      <c r="L39" s="110"/>
      <c r="M39" s="110"/>
      <c r="N39" s="111"/>
    </row>
    <row r="40" spans="1:17" ht="28.5" x14ac:dyDescent="0.25">
      <c r="A40" s="102"/>
      <c r="B40" s="108" t="s">
        <v>147</v>
      </c>
      <c r="C40" s="109">
        <v>40</v>
      </c>
      <c r="D40" s="126">
        <v>0</v>
      </c>
      <c r="E40" s="245">
        <f>+D40+D41</f>
        <v>0</v>
      </c>
      <c r="F40" s="107"/>
      <c r="G40" s="107"/>
      <c r="H40" s="107"/>
      <c r="I40" s="110"/>
      <c r="J40" s="110"/>
      <c r="K40" s="110"/>
      <c r="L40" s="110"/>
      <c r="M40" s="110"/>
      <c r="N40" s="111"/>
    </row>
    <row r="41" spans="1:17" ht="42.75" x14ac:dyDescent="0.25">
      <c r="A41" s="102"/>
      <c r="B41" s="108" t="s">
        <v>148</v>
      </c>
      <c r="C41" s="109">
        <v>60</v>
      </c>
      <c r="D41" s="126">
        <f>+F151</f>
        <v>0</v>
      </c>
      <c r="E41" s="246"/>
      <c r="F41" s="107"/>
      <c r="G41" s="107"/>
      <c r="H41" s="107"/>
      <c r="I41" s="110"/>
      <c r="J41" s="110"/>
      <c r="K41" s="110"/>
      <c r="L41" s="110"/>
      <c r="M41" s="110"/>
      <c r="N41" s="111"/>
    </row>
    <row r="42" spans="1:17" x14ac:dyDescent="0.25">
      <c r="A42" s="102"/>
      <c r="C42" s="103"/>
      <c r="D42" s="39"/>
      <c r="E42" s="104"/>
      <c r="F42" s="40"/>
      <c r="G42" s="40"/>
      <c r="H42" s="40"/>
      <c r="I42" s="23"/>
      <c r="J42" s="23"/>
      <c r="K42" s="23"/>
      <c r="L42" s="23"/>
      <c r="M42" s="23"/>
    </row>
    <row r="43" spans="1:17" x14ac:dyDescent="0.25">
      <c r="A43" s="102"/>
      <c r="C43" s="103"/>
      <c r="D43" s="39"/>
      <c r="E43" s="104"/>
      <c r="F43" s="40"/>
      <c r="G43" s="40"/>
      <c r="H43" s="40"/>
      <c r="I43" s="23"/>
      <c r="J43" s="23"/>
      <c r="K43" s="23"/>
      <c r="L43" s="23"/>
      <c r="M43" s="23"/>
    </row>
    <row r="44" spans="1:17" x14ac:dyDescent="0.25">
      <c r="A44" s="102"/>
      <c r="C44" s="103"/>
      <c r="D44" s="39"/>
      <c r="E44" s="104"/>
      <c r="F44" s="40"/>
      <c r="G44" s="40"/>
      <c r="H44" s="40"/>
      <c r="I44" s="23"/>
      <c r="J44" s="23"/>
      <c r="K44" s="23"/>
      <c r="L44" s="23"/>
      <c r="M44" s="23"/>
    </row>
    <row r="45" spans="1:17" ht="15.75" thickBot="1" x14ac:dyDescent="0.3">
      <c r="M45" s="247" t="s">
        <v>35</v>
      </c>
      <c r="N45" s="247"/>
    </row>
    <row r="46" spans="1:17" x14ac:dyDescent="0.25">
      <c r="B46" s="66" t="s">
        <v>30</v>
      </c>
      <c r="M46" s="65"/>
      <c r="N46" s="65"/>
    </row>
    <row r="47" spans="1:17" ht="15.75" thickBot="1" x14ac:dyDescent="0.3">
      <c r="M47" s="65"/>
      <c r="N47" s="65"/>
    </row>
    <row r="48" spans="1:17" s="8" customFormat="1" ht="109.5" customHeight="1" x14ac:dyDescent="0.25">
      <c r="B48" s="121" t="s">
        <v>149</v>
      </c>
      <c r="C48" s="121" t="s">
        <v>150</v>
      </c>
      <c r="D48" s="121" t="s">
        <v>151</v>
      </c>
      <c r="E48" s="55" t="s">
        <v>45</v>
      </c>
      <c r="F48" s="55" t="s">
        <v>22</v>
      </c>
      <c r="G48" s="55" t="s">
        <v>103</v>
      </c>
      <c r="H48" s="55" t="s">
        <v>17</v>
      </c>
      <c r="I48" s="55" t="s">
        <v>10</v>
      </c>
      <c r="J48" s="55" t="s">
        <v>31</v>
      </c>
      <c r="K48" s="55" t="s">
        <v>61</v>
      </c>
      <c r="L48" s="55" t="s">
        <v>20</v>
      </c>
      <c r="M48" s="106" t="s">
        <v>26</v>
      </c>
      <c r="N48" s="121" t="s">
        <v>152</v>
      </c>
      <c r="O48" s="55" t="s">
        <v>36</v>
      </c>
      <c r="P48" s="56" t="s">
        <v>11</v>
      </c>
      <c r="Q48" s="56" t="s">
        <v>19</v>
      </c>
    </row>
    <row r="49" spans="1:26" s="29" customFormat="1" ht="60" x14ac:dyDescent="0.25">
      <c r="A49" s="47">
        <v>1</v>
      </c>
      <c r="B49" s="117" t="s">
        <v>168</v>
      </c>
      <c r="C49" s="118" t="s">
        <v>168</v>
      </c>
      <c r="D49" s="117" t="s">
        <v>166</v>
      </c>
      <c r="E49" s="24" t="s">
        <v>199</v>
      </c>
      <c r="F49" s="25" t="s">
        <v>140</v>
      </c>
      <c r="G49" s="152"/>
      <c r="H49" s="52">
        <v>41294</v>
      </c>
      <c r="I49" s="26">
        <v>41639</v>
      </c>
      <c r="J49" s="26"/>
      <c r="K49" s="26" t="s">
        <v>200</v>
      </c>
      <c r="L49" s="26"/>
      <c r="M49" s="105">
        <v>958</v>
      </c>
      <c r="N49" s="105">
        <v>958</v>
      </c>
      <c r="O49" s="27">
        <v>385831274</v>
      </c>
      <c r="P49" s="27">
        <v>72</v>
      </c>
      <c r="Q49" s="153"/>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5"/>
      <c r="N50" s="105"/>
      <c r="O50" s="27"/>
      <c r="P50" s="27"/>
      <c r="Q50" s="153"/>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5"/>
      <c r="N51" s="105"/>
      <c r="O51" s="27"/>
      <c r="P51" s="27"/>
      <c r="Q51" s="153"/>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5"/>
      <c r="N52" s="105"/>
      <c r="O52" s="27"/>
      <c r="P52" s="27"/>
      <c r="Q52" s="153"/>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5"/>
      <c r="N53" s="105"/>
      <c r="O53" s="27"/>
      <c r="P53" s="27"/>
      <c r="Q53" s="153"/>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5"/>
      <c r="N54" s="105"/>
      <c r="O54" s="27"/>
      <c r="P54" s="27"/>
      <c r="Q54" s="153"/>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5"/>
      <c r="N55" s="105"/>
      <c r="O55" s="27"/>
      <c r="P55" s="27"/>
      <c r="Q55" s="153"/>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5"/>
      <c r="N56" s="105"/>
      <c r="O56" s="27"/>
      <c r="P56" s="27"/>
      <c r="Q56" s="153"/>
      <c r="R56" s="28"/>
      <c r="S56" s="28"/>
      <c r="T56" s="28"/>
      <c r="U56" s="28"/>
      <c r="V56" s="28"/>
      <c r="W56" s="28"/>
      <c r="X56" s="28"/>
      <c r="Y56" s="28"/>
      <c r="Z56" s="28"/>
    </row>
    <row r="57" spans="1:26" s="29" customFormat="1" ht="25.5" customHeight="1" x14ac:dyDescent="0.25">
      <c r="A57" s="47"/>
      <c r="B57" s="50" t="s">
        <v>16</v>
      </c>
      <c r="C57" s="49"/>
      <c r="D57" s="48"/>
      <c r="E57" s="24"/>
      <c r="F57" s="25"/>
      <c r="G57" s="25"/>
      <c r="H57" s="25"/>
      <c r="I57" s="26"/>
      <c r="J57" s="26"/>
      <c r="K57" s="51" t="s">
        <v>200</v>
      </c>
      <c r="L57" s="51">
        <f t="shared" ref="L57:N57" si="1">SUM(L49:L56)</f>
        <v>0</v>
      </c>
      <c r="M57" s="151">
        <f t="shared" si="1"/>
        <v>958</v>
      </c>
      <c r="N57" s="51">
        <f t="shared" si="1"/>
        <v>958</v>
      </c>
      <c r="O57" s="27"/>
      <c r="P57" s="27"/>
      <c r="Q57" s="154"/>
    </row>
    <row r="58" spans="1:26" s="30" customFormat="1" x14ac:dyDescent="0.25">
      <c r="E58" s="31"/>
    </row>
    <row r="59" spans="1:26" s="30" customFormat="1" x14ac:dyDescent="0.25">
      <c r="B59" s="248" t="s">
        <v>28</v>
      </c>
      <c r="C59" s="248" t="s">
        <v>27</v>
      </c>
      <c r="D59" s="250" t="s">
        <v>34</v>
      </c>
      <c r="E59" s="250"/>
    </row>
    <row r="60" spans="1:26" s="30" customFormat="1" x14ac:dyDescent="0.25">
      <c r="B60" s="249"/>
      <c r="C60" s="249"/>
      <c r="D60" s="61" t="s">
        <v>23</v>
      </c>
      <c r="E60" s="62" t="s">
        <v>24</v>
      </c>
    </row>
    <row r="61" spans="1:26" s="30" customFormat="1" ht="30.6" customHeight="1" x14ac:dyDescent="0.25">
      <c r="B61" s="59" t="s">
        <v>21</v>
      </c>
      <c r="C61" s="60" t="str">
        <f>+K57</f>
        <v>11 meses y 11 días</v>
      </c>
      <c r="D61" s="58"/>
      <c r="E61" s="58" t="s">
        <v>188</v>
      </c>
      <c r="F61" s="32"/>
      <c r="G61" s="32"/>
      <c r="H61" s="32"/>
      <c r="I61" s="32"/>
      <c r="J61" s="32"/>
      <c r="K61" s="32"/>
      <c r="L61" s="32"/>
      <c r="M61" s="32"/>
    </row>
    <row r="62" spans="1:26" s="30" customFormat="1" ht="30" customHeight="1" x14ac:dyDescent="0.25">
      <c r="B62" s="59" t="s">
        <v>25</v>
      </c>
      <c r="C62" s="60">
        <f>+M57</f>
        <v>958</v>
      </c>
      <c r="D62" s="58" t="s">
        <v>188</v>
      </c>
      <c r="E62" s="58"/>
    </row>
    <row r="63" spans="1:26" s="30" customFormat="1" x14ac:dyDescent="0.25">
      <c r="B63" s="33"/>
      <c r="C63" s="251"/>
      <c r="D63" s="251"/>
      <c r="E63" s="251"/>
      <c r="F63" s="251"/>
      <c r="G63" s="251"/>
      <c r="H63" s="251"/>
      <c r="I63" s="251"/>
      <c r="J63" s="251"/>
      <c r="K63" s="251"/>
      <c r="L63" s="251"/>
      <c r="M63" s="251"/>
      <c r="N63" s="251"/>
    </row>
    <row r="64" spans="1:26" ht="28.15" customHeight="1" thickBot="1" x14ac:dyDescent="0.3"/>
    <row r="65" spans="2:17" ht="27" thickBot="1" x14ac:dyDescent="0.3">
      <c r="B65" s="252" t="s">
        <v>104</v>
      </c>
      <c r="C65" s="252"/>
      <c r="D65" s="252"/>
      <c r="E65" s="252"/>
      <c r="F65" s="252"/>
      <c r="G65" s="252"/>
      <c r="H65" s="252"/>
      <c r="I65" s="252"/>
      <c r="J65" s="252"/>
      <c r="K65" s="252"/>
      <c r="L65" s="252"/>
      <c r="M65" s="252"/>
      <c r="N65" s="252"/>
    </row>
    <row r="68" spans="2:17" ht="109.5" customHeight="1" x14ac:dyDescent="0.25">
      <c r="B68" s="123" t="s">
        <v>153</v>
      </c>
      <c r="C68" s="68" t="s">
        <v>2</v>
      </c>
      <c r="D68" s="68" t="s">
        <v>106</v>
      </c>
      <c r="E68" s="68" t="s">
        <v>105</v>
      </c>
      <c r="F68" s="68" t="s">
        <v>107</v>
      </c>
      <c r="G68" s="68" t="s">
        <v>108</v>
      </c>
      <c r="H68" s="68" t="s">
        <v>109</v>
      </c>
      <c r="I68" s="68" t="s">
        <v>110</v>
      </c>
      <c r="J68" s="68" t="s">
        <v>111</v>
      </c>
      <c r="K68" s="68" t="s">
        <v>112</v>
      </c>
      <c r="L68" s="68" t="s">
        <v>113</v>
      </c>
      <c r="M68" s="98" t="s">
        <v>114</v>
      </c>
      <c r="N68" s="98" t="s">
        <v>115</v>
      </c>
      <c r="O68" s="253" t="s">
        <v>3</v>
      </c>
      <c r="P68" s="254"/>
      <c r="Q68" s="68" t="s">
        <v>18</v>
      </c>
    </row>
    <row r="69" spans="2:17" x14ac:dyDescent="0.25">
      <c r="B69" s="3"/>
      <c r="C69" s="3"/>
      <c r="D69" s="5"/>
      <c r="E69" s="5"/>
      <c r="F69" s="4"/>
      <c r="G69" s="4"/>
      <c r="H69" s="4"/>
      <c r="I69" s="99"/>
      <c r="J69" s="99"/>
      <c r="K69" s="63"/>
      <c r="L69" s="63"/>
      <c r="M69" s="63"/>
      <c r="N69" s="63"/>
      <c r="O69" s="238"/>
      <c r="P69" s="239"/>
      <c r="Q69" s="63"/>
    </row>
    <row r="70" spans="2:17" x14ac:dyDescent="0.25">
      <c r="B70" s="3"/>
      <c r="C70" s="3"/>
      <c r="D70" s="5"/>
      <c r="E70" s="5"/>
      <c r="F70" s="4"/>
      <c r="G70" s="4"/>
      <c r="H70" s="4"/>
      <c r="I70" s="99"/>
      <c r="J70" s="99"/>
      <c r="K70" s="63"/>
      <c r="L70" s="63"/>
      <c r="M70" s="63"/>
      <c r="N70" s="63"/>
      <c r="O70" s="238"/>
      <c r="P70" s="239"/>
      <c r="Q70" s="63"/>
    </row>
    <row r="71" spans="2:17" x14ac:dyDescent="0.25">
      <c r="B71" s="3"/>
      <c r="C71" s="3"/>
      <c r="D71" s="5"/>
      <c r="E71" s="5"/>
      <c r="F71" s="4"/>
      <c r="G71" s="4"/>
      <c r="H71" s="4"/>
      <c r="I71" s="99"/>
      <c r="J71" s="99"/>
      <c r="K71" s="63"/>
      <c r="L71" s="63"/>
      <c r="M71" s="63"/>
      <c r="N71" s="63"/>
      <c r="O71" s="238"/>
      <c r="P71" s="239"/>
      <c r="Q71" s="63"/>
    </row>
    <row r="72" spans="2:17" x14ac:dyDescent="0.25">
      <c r="B72" s="3"/>
      <c r="C72" s="3"/>
      <c r="D72" s="5"/>
      <c r="E72" s="5"/>
      <c r="F72" s="4"/>
      <c r="G72" s="4"/>
      <c r="H72" s="4"/>
      <c r="I72" s="99"/>
      <c r="J72" s="99"/>
      <c r="K72" s="63"/>
      <c r="L72" s="63"/>
      <c r="M72" s="63"/>
      <c r="N72" s="63"/>
      <c r="O72" s="238"/>
      <c r="P72" s="239"/>
      <c r="Q72" s="63"/>
    </row>
    <row r="73" spans="2:17" x14ac:dyDescent="0.25">
      <c r="B73" s="3"/>
      <c r="C73" s="3"/>
      <c r="D73" s="5"/>
      <c r="E73" s="5"/>
      <c r="F73" s="4"/>
      <c r="G73" s="4"/>
      <c r="H73" s="4"/>
      <c r="I73" s="99"/>
      <c r="J73" s="99"/>
      <c r="K73" s="63"/>
      <c r="L73" s="63"/>
      <c r="M73" s="63"/>
      <c r="N73" s="63"/>
      <c r="O73" s="238"/>
      <c r="P73" s="239"/>
      <c r="Q73" s="63"/>
    </row>
    <row r="74" spans="2:17" x14ac:dyDescent="0.25">
      <c r="B74" s="3"/>
      <c r="C74" s="3"/>
      <c r="D74" s="5"/>
      <c r="E74" s="5"/>
      <c r="F74" s="4"/>
      <c r="G74" s="4"/>
      <c r="H74" s="4"/>
      <c r="I74" s="99"/>
      <c r="J74" s="99"/>
      <c r="K74" s="63"/>
      <c r="L74" s="63"/>
      <c r="M74" s="63"/>
      <c r="N74" s="63"/>
      <c r="O74" s="238"/>
      <c r="P74" s="239"/>
      <c r="Q74" s="63"/>
    </row>
    <row r="75" spans="2:17" x14ac:dyDescent="0.25">
      <c r="B75" s="63"/>
      <c r="C75" s="63"/>
      <c r="D75" s="63"/>
      <c r="E75" s="63"/>
      <c r="F75" s="63"/>
      <c r="G75" s="63"/>
      <c r="H75" s="63"/>
      <c r="I75" s="63"/>
      <c r="J75" s="63"/>
      <c r="K75" s="63"/>
      <c r="L75" s="63"/>
      <c r="M75" s="63"/>
      <c r="N75" s="63"/>
      <c r="O75" s="238"/>
      <c r="P75" s="239"/>
      <c r="Q75" s="6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5" t="s">
        <v>38</v>
      </c>
      <c r="C81" s="256"/>
      <c r="D81" s="256"/>
      <c r="E81" s="256"/>
      <c r="F81" s="256"/>
      <c r="G81" s="256"/>
      <c r="H81" s="256"/>
      <c r="I81" s="256"/>
      <c r="J81" s="256"/>
      <c r="K81" s="256"/>
      <c r="L81" s="256"/>
      <c r="M81" s="256"/>
      <c r="N81" s="257"/>
    </row>
    <row r="86" spans="2:17" ht="76.5" customHeight="1" x14ac:dyDescent="0.25">
      <c r="B86" s="57" t="s">
        <v>0</v>
      </c>
      <c r="C86" s="57" t="s">
        <v>39</v>
      </c>
      <c r="D86" s="57" t="s">
        <v>40</v>
      </c>
      <c r="E86" s="57" t="s">
        <v>116</v>
      </c>
      <c r="F86" s="57" t="s">
        <v>118</v>
      </c>
      <c r="G86" s="57" t="s">
        <v>119</v>
      </c>
      <c r="H86" s="57" t="s">
        <v>120</v>
      </c>
      <c r="I86" s="57" t="s">
        <v>117</v>
      </c>
      <c r="J86" s="253" t="s">
        <v>121</v>
      </c>
      <c r="K86" s="258"/>
      <c r="L86" s="254"/>
      <c r="M86" s="57" t="s">
        <v>125</v>
      </c>
      <c r="N86" s="57" t="s">
        <v>41</v>
      </c>
      <c r="O86" s="57" t="s">
        <v>42</v>
      </c>
      <c r="P86" s="253" t="s">
        <v>3</v>
      </c>
      <c r="Q86" s="254"/>
    </row>
    <row r="87" spans="2:17" ht="60.75" customHeight="1" x14ac:dyDescent="0.25">
      <c r="B87" s="92" t="s">
        <v>43</v>
      </c>
      <c r="C87" s="92">
        <f>228/300</f>
        <v>0.76</v>
      </c>
      <c r="D87" s="195" t="s">
        <v>353</v>
      </c>
      <c r="E87" s="195">
        <v>1130649064</v>
      </c>
      <c r="F87" s="195" t="s">
        <v>297</v>
      </c>
      <c r="G87" s="3"/>
      <c r="H87" s="3"/>
      <c r="I87" s="5" t="s">
        <v>141</v>
      </c>
      <c r="J87" s="1" t="s">
        <v>356</v>
      </c>
      <c r="K87" s="100" t="s">
        <v>355</v>
      </c>
      <c r="L87" s="99" t="s">
        <v>357</v>
      </c>
      <c r="M87" s="63" t="s">
        <v>140</v>
      </c>
      <c r="N87" s="63" t="s">
        <v>141</v>
      </c>
      <c r="O87" s="63" t="s">
        <v>140</v>
      </c>
      <c r="P87" s="259" t="s">
        <v>354</v>
      </c>
      <c r="Q87" s="259"/>
    </row>
    <row r="88" spans="2:17" ht="60.75" customHeight="1" x14ac:dyDescent="0.25">
      <c r="B88" s="201" t="s">
        <v>43</v>
      </c>
      <c r="C88" s="201">
        <f>228/300</f>
        <v>0.76</v>
      </c>
      <c r="D88" s="195" t="s">
        <v>353</v>
      </c>
      <c r="E88" s="195">
        <v>1130649064</v>
      </c>
      <c r="F88" s="195" t="s">
        <v>297</v>
      </c>
      <c r="G88" s="3"/>
      <c r="H88" s="3"/>
      <c r="I88" s="5" t="s">
        <v>141</v>
      </c>
      <c r="J88" s="1" t="s">
        <v>303</v>
      </c>
      <c r="K88" s="100" t="s">
        <v>359</v>
      </c>
      <c r="L88" s="99" t="s">
        <v>358</v>
      </c>
      <c r="M88" s="124" t="s">
        <v>140</v>
      </c>
      <c r="N88" s="124" t="s">
        <v>140</v>
      </c>
      <c r="O88" s="124" t="s">
        <v>140</v>
      </c>
      <c r="P88" s="259" t="s">
        <v>354</v>
      </c>
      <c r="Q88" s="259"/>
    </row>
    <row r="89" spans="2:17" ht="60.75" customHeight="1" x14ac:dyDescent="0.25">
      <c r="B89" s="201" t="s">
        <v>43</v>
      </c>
      <c r="C89" s="201">
        <f>228/300</f>
        <v>0.76</v>
      </c>
      <c r="D89" s="195" t="s">
        <v>353</v>
      </c>
      <c r="E89" s="195">
        <v>1130649064</v>
      </c>
      <c r="F89" s="195" t="s">
        <v>297</v>
      </c>
      <c r="G89" s="3"/>
      <c r="H89" s="3"/>
      <c r="I89" s="5" t="s">
        <v>141</v>
      </c>
      <c r="J89" s="1" t="s">
        <v>303</v>
      </c>
      <c r="K89" s="100" t="s">
        <v>360</v>
      </c>
      <c r="L89" s="99" t="s">
        <v>358</v>
      </c>
      <c r="M89" s="124" t="s">
        <v>140</v>
      </c>
      <c r="N89" s="124" t="s">
        <v>140</v>
      </c>
      <c r="O89" s="124" t="s">
        <v>140</v>
      </c>
      <c r="P89" s="259" t="s">
        <v>354</v>
      </c>
      <c r="Q89" s="259"/>
    </row>
    <row r="90" spans="2:17" ht="60.75" customHeight="1" x14ac:dyDescent="0.25">
      <c r="B90" s="201" t="s">
        <v>43</v>
      </c>
      <c r="C90" s="201">
        <f t="shared" ref="C90" si="2">228/300</f>
        <v>0.76</v>
      </c>
      <c r="D90" s="195" t="s">
        <v>361</v>
      </c>
      <c r="E90" s="195">
        <v>1089538384</v>
      </c>
      <c r="F90" s="195" t="s">
        <v>317</v>
      </c>
      <c r="G90" s="3" t="s">
        <v>362</v>
      </c>
      <c r="H90" s="196">
        <v>41241</v>
      </c>
      <c r="I90" s="5" t="s">
        <v>141</v>
      </c>
      <c r="J90" s="1" t="s">
        <v>122</v>
      </c>
      <c r="K90" s="100" t="s">
        <v>123</v>
      </c>
      <c r="L90" s="99" t="s">
        <v>124</v>
      </c>
      <c r="M90" s="124" t="s">
        <v>140</v>
      </c>
      <c r="N90" s="124" t="s">
        <v>141</v>
      </c>
      <c r="O90" s="124" t="s">
        <v>140</v>
      </c>
      <c r="P90" s="259" t="s">
        <v>318</v>
      </c>
      <c r="Q90" s="259"/>
    </row>
    <row r="91" spans="2:17" ht="33.6" customHeight="1" x14ac:dyDescent="0.25">
      <c r="B91" s="92" t="s">
        <v>44</v>
      </c>
      <c r="C91" s="201">
        <f>228/300*2</f>
        <v>1.52</v>
      </c>
      <c r="D91" s="195" t="s">
        <v>363</v>
      </c>
      <c r="E91" s="195">
        <v>1124852254</v>
      </c>
      <c r="F91" s="195" t="s">
        <v>237</v>
      </c>
      <c r="G91" s="3" t="s">
        <v>208</v>
      </c>
      <c r="H91" s="196">
        <v>41019</v>
      </c>
      <c r="I91" s="5" t="s">
        <v>141</v>
      </c>
      <c r="J91" s="1" t="s">
        <v>364</v>
      </c>
      <c r="K91" s="99" t="s">
        <v>365</v>
      </c>
      <c r="L91" s="99" t="s">
        <v>366</v>
      </c>
      <c r="M91" s="63" t="s">
        <v>140</v>
      </c>
      <c r="N91" s="63" t="s">
        <v>140</v>
      </c>
      <c r="O91" s="124" t="s">
        <v>140</v>
      </c>
      <c r="P91" s="259"/>
      <c r="Q91" s="259"/>
    </row>
    <row r="92" spans="2:17" ht="33.6" customHeight="1" x14ac:dyDescent="0.25">
      <c r="B92" s="201" t="s">
        <v>44</v>
      </c>
      <c r="C92" s="201">
        <f>228/300*2</f>
        <v>1.52</v>
      </c>
      <c r="D92" s="199" t="s">
        <v>367</v>
      </c>
      <c r="E92" s="200">
        <v>52927531</v>
      </c>
      <c r="F92" s="199" t="s">
        <v>237</v>
      </c>
      <c r="G92" s="3"/>
      <c r="H92" s="3"/>
      <c r="I92" s="5" t="s">
        <v>141</v>
      </c>
      <c r="J92" s="1" t="s">
        <v>369</v>
      </c>
      <c r="K92" s="99" t="s">
        <v>370</v>
      </c>
      <c r="L92" s="99" t="s">
        <v>371</v>
      </c>
      <c r="M92" s="124" t="s">
        <v>140</v>
      </c>
      <c r="N92" s="124"/>
      <c r="O92" s="124" t="s">
        <v>140</v>
      </c>
      <c r="P92" s="259" t="s">
        <v>368</v>
      </c>
      <c r="Q92" s="259"/>
    </row>
    <row r="93" spans="2:17" ht="33.6" customHeight="1" x14ac:dyDescent="0.25">
      <c r="B93" s="201" t="s">
        <v>44</v>
      </c>
      <c r="C93" s="201">
        <f>228/300*2</f>
        <v>1.52</v>
      </c>
      <c r="D93" s="199" t="s">
        <v>367</v>
      </c>
      <c r="E93" s="200">
        <v>52927531</v>
      </c>
      <c r="F93" s="199" t="s">
        <v>237</v>
      </c>
      <c r="G93" s="3"/>
      <c r="H93" s="3"/>
      <c r="I93" s="5" t="s">
        <v>141</v>
      </c>
      <c r="J93" s="1" t="s">
        <v>372</v>
      </c>
      <c r="K93" s="99" t="s">
        <v>373</v>
      </c>
      <c r="L93" s="99" t="s">
        <v>266</v>
      </c>
      <c r="M93" s="124" t="s">
        <v>140</v>
      </c>
      <c r="N93" s="124" t="s">
        <v>140</v>
      </c>
      <c r="O93" s="124" t="s">
        <v>140</v>
      </c>
      <c r="P93" s="259" t="s">
        <v>368</v>
      </c>
      <c r="Q93" s="259"/>
    </row>
    <row r="94" spans="2:17" x14ac:dyDescent="0.25">
      <c r="B94" s="201" t="s">
        <v>44</v>
      </c>
      <c r="C94" s="201">
        <f t="shared" ref="C94:C96" si="3">228/300*2</f>
        <v>1.52</v>
      </c>
      <c r="D94" s="195" t="s">
        <v>374</v>
      </c>
      <c r="E94" s="195">
        <v>1088591161</v>
      </c>
      <c r="F94" s="195" t="s">
        <v>237</v>
      </c>
      <c r="G94" s="9" t="s">
        <v>375</v>
      </c>
      <c r="H94" s="205">
        <v>41263</v>
      </c>
      <c r="I94" s="124" t="s">
        <v>140</v>
      </c>
      <c r="J94" s="124" t="s">
        <v>376</v>
      </c>
      <c r="K94" s="124" t="s">
        <v>377</v>
      </c>
      <c r="L94" s="124" t="s">
        <v>378</v>
      </c>
      <c r="M94" s="124" t="s">
        <v>140</v>
      </c>
      <c r="N94" s="124" t="s">
        <v>140</v>
      </c>
      <c r="O94" s="124" t="s">
        <v>140</v>
      </c>
      <c r="P94" s="124"/>
    </row>
    <row r="95" spans="2:17" x14ac:dyDescent="0.25">
      <c r="B95" s="201" t="s">
        <v>44</v>
      </c>
      <c r="C95" s="201">
        <f t="shared" si="3"/>
        <v>1.52</v>
      </c>
      <c r="D95" s="195" t="s">
        <v>374</v>
      </c>
      <c r="E95" s="195">
        <v>1088591161</v>
      </c>
      <c r="F95" s="195" t="s">
        <v>237</v>
      </c>
      <c r="G95" s="9" t="s">
        <v>375</v>
      </c>
      <c r="H95" s="205">
        <v>41263</v>
      </c>
      <c r="I95" s="124" t="s">
        <v>140</v>
      </c>
      <c r="J95" s="124" t="s">
        <v>379</v>
      </c>
      <c r="K95" s="124" t="s">
        <v>380</v>
      </c>
      <c r="L95" s="124" t="s">
        <v>381</v>
      </c>
      <c r="M95" s="124" t="s">
        <v>140</v>
      </c>
      <c r="N95" s="124" t="s">
        <v>140</v>
      </c>
      <c r="O95" s="124" t="s">
        <v>140</v>
      </c>
      <c r="P95" s="124"/>
    </row>
    <row r="96" spans="2:17" ht="33.6" customHeight="1" x14ac:dyDescent="0.25">
      <c r="B96" s="201" t="s">
        <v>44</v>
      </c>
      <c r="C96" s="201">
        <f t="shared" si="3"/>
        <v>1.52</v>
      </c>
      <c r="D96" s="199"/>
      <c r="E96" s="200"/>
      <c r="F96" s="199"/>
      <c r="G96" s="3"/>
      <c r="H96" s="3"/>
      <c r="I96" s="5"/>
      <c r="J96" s="1"/>
      <c r="K96" s="99"/>
      <c r="L96" s="99"/>
      <c r="M96" s="124"/>
      <c r="N96" s="124"/>
      <c r="O96" s="124"/>
      <c r="P96" s="259"/>
      <c r="Q96" s="259"/>
    </row>
    <row r="97" spans="1:26" ht="15.75" thickBot="1" x14ac:dyDescent="0.3"/>
    <row r="98" spans="1:26" ht="27" thickBot="1" x14ac:dyDescent="0.3">
      <c r="B98" s="255" t="s">
        <v>46</v>
      </c>
      <c r="C98" s="256"/>
      <c r="D98" s="256"/>
      <c r="E98" s="256"/>
      <c r="F98" s="256"/>
      <c r="G98" s="256"/>
      <c r="H98" s="256"/>
      <c r="I98" s="256"/>
      <c r="J98" s="256"/>
      <c r="K98" s="256"/>
      <c r="L98" s="256"/>
      <c r="M98" s="256"/>
      <c r="N98" s="257"/>
    </row>
    <row r="101" spans="1:26" ht="46.15" customHeight="1" x14ac:dyDescent="0.25">
      <c r="B101" s="68" t="s">
        <v>33</v>
      </c>
      <c r="C101" s="68" t="s">
        <v>47</v>
      </c>
      <c r="D101" s="253" t="s">
        <v>3</v>
      </c>
      <c r="E101" s="254"/>
    </row>
    <row r="102" spans="1:26" ht="46.9" customHeight="1" x14ac:dyDescent="0.25">
      <c r="B102" s="69" t="s">
        <v>126</v>
      </c>
      <c r="C102" s="170" t="s">
        <v>141</v>
      </c>
      <c r="D102" s="260" t="s">
        <v>165</v>
      </c>
      <c r="E102" s="261"/>
    </row>
    <row r="105" spans="1:26" ht="26.25" x14ac:dyDescent="0.25">
      <c r="B105" s="236" t="s">
        <v>64</v>
      </c>
      <c r="C105" s="237"/>
      <c r="D105" s="237"/>
      <c r="E105" s="237"/>
      <c r="F105" s="237"/>
      <c r="G105" s="237"/>
      <c r="H105" s="237"/>
      <c r="I105" s="237"/>
      <c r="J105" s="237"/>
      <c r="K105" s="237"/>
      <c r="L105" s="237"/>
      <c r="M105" s="237"/>
      <c r="N105" s="237"/>
      <c r="O105" s="237"/>
      <c r="P105" s="237"/>
    </row>
    <row r="107" spans="1:26" ht="15.75" thickBot="1" x14ac:dyDescent="0.3"/>
    <row r="108" spans="1:26" ht="27" thickBot="1" x14ac:dyDescent="0.3">
      <c r="B108" s="255" t="s">
        <v>54</v>
      </c>
      <c r="C108" s="256"/>
      <c r="D108" s="256"/>
      <c r="E108" s="256"/>
      <c r="F108" s="256"/>
      <c r="G108" s="256"/>
      <c r="H108" s="256"/>
      <c r="I108" s="256"/>
      <c r="J108" s="256"/>
      <c r="K108" s="256"/>
      <c r="L108" s="256"/>
      <c r="M108" s="256"/>
      <c r="N108" s="257"/>
    </row>
    <row r="110" spans="1:26" ht="15.75" thickBot="1" x14ac:dyDescent="0.3">
      <c r="M110" s="65"/>
      <c r="N110" s="65"/>
    </row>
    <row r="111" spans="1:26" s="110" customFormat="1" ht="109.5" customHeight="1" x14ac:dyDescent="0.25">
      <c r="B111" s="121" t="s">
        <v>149</v>
      </c>
      <c r="C111" s="121" t="s">
        <v>150</v>
      </c>
      <c r="D111" s="121" t="s">
        <v>151</v>
      </c>
      <c r="E111" s="121" t="s">
        <v>45</v>
      </c>
      <c r="F111" s="121" t="s">
        <v>22</v>
      </c>
      <c r="G111" s="121" t="s">
        <v>103</v>
      </c>
      <c r="H111" s="121" t="s">
        <v>17</v>
      </c>
      <c r="I111" s="121" t="s">
        <v>10</v>
      </c>
      <c r="J111" s="121" t="s">
        <v>31</v>
      </c>
      <c r="K111" s="121" t="s">
        <v>61</v>
      </c>
      <c r="L111" s="121" t="s">
        <v>20</v>
      </c>
      <c r="M111" s="106" t="s">
        <v>26</v>
      </c>
      <c r="N111" s="121" t="s">
        <v>152</v>
      </c>
      <c r="O111" s="121" t="s">
        <v>36</v>
      </c>
      <c r="P111" s="122" t="s">
        <v>11</v>
      </c>
      <c r="Q111" s="122" t="s">
        <v>19</v>
      </c>
    </row>
    <row r="112" spans="1:26" s="116" customFormat="1" x14ac:dyDescent="0.25">
      <c r="A112" s="47">
        <v>1</v>
      </c>
      <c r="B112" s="117"/>
      <c r="C112" s="118"/>
      <c r="D112" s="117"/>
      <c r="E112" s="112"/>
      <c r="F112" s="113"/>
      <c r="G112" s="152"/>
      <c r="H112" s="120"/>
      <c r="I112" s="114"/>
      <c r="J112" s="114"/>
      <c r="K112" s="114"/>
      <c r="L112" s="114"/>
      <c r="M112" s="105"/>
      <c r="N112" s="105">
        <f>+M112*G112</f>
        <v>0</v>
      </c>
      <c r="O112" s="27"/>
      <c r="P112" s="27"/>
      <c r="Q112" s="153"/>
      <c r="R112" s="115"/>
      <c r="S112" s="115"/>
      <c r="T112" s="115"/>
      <c r="U112" s="115"/>
      <c r="V112" s="115"/>
      <c r="W112" s="115"/>
      <c r="X112" s="115"/>
      <c r="Y112" s="115"/>
      <c r="Z112" s="115"/>
    </row>
    <row r="113" spans="1:26" s="116" customFormat="1" x14ac:dyDescent="0.25">
      <c r="A113" s="47">
        <f>+A112+1</f>
        <v>2</v>
      </c>
      <c r="B113" s="117"/>
      <c r="C113" s="118"/>
      <c r="D113" s="117"/>
      <c r="E113" s="112"/>
      <c r="F113" s="113"/>
      <c r="G113" s="113"/>
      <c r="H113" s="113"/>
      <c r="I113" s="114"/>
      <c r="J113" s="114"/>
      <c r="K113" s="114"/>
      <c r="L113" s="114"/>
      <c r="M113" s="105"/>
      <c r="N113" s="105"/>
      <c r="O113" s="27"/>
      <c r="P113" s="27"/>
      <c r="Q113" s="153"/>
      <c r="R113" s="115"/>
      <c r="S113" s="115"/>
      <c r="T113" s="115"/>
      <c r="U113" s="115"/>
      <c r="V113" s="115"/>
      <c r="W113" s="115"/>
      <c r="X113" s="115"/>
      <c r="Y113" s="115"/>
      <c r="Z113" s="115"/>
    </row>
    <row r="114" spans="1:26" s="116" customFormat="1" x14ac:dyDescent="0.25">
      <c r="A114" s="47">
        <f t="shared" ref="A114:A119" si="4">+A113+1</f>
        <v>3</v>
      </c>
      <c r="B114" s="117"/>
      <c r="C114" s="118"/>
      <c r="D114" s="117"/>
      <c r="E114" s="112"/>
      <c r="F114" s="113"/>
      <c r="G114" s="113"/>
      <c r="H114" s="113"/>
      <c r="I114" s="114"/>
      <c r="J114" s="114"/>
      <c r="K114" s="114"/>
      <c r="L114" s="114"/>
      <c r="M114" s="105"/>
      <c r="N114" s="105"/>
      <c r="O114" s="27"/>
      <c r="P114" s="27"/>
      <c r="Q114" s="153"/>
      <c r="R114" s="115"/>
      <c r="S114" s="115"/>
      <c r="T114" s="115"/>
      <c r="U114" s="115"/>
      <c r="V114" s="115"/>
      <c r="W114" s="115"/>
      <c r="X114" s="115"/>
      <c r="Y114" s="115"/>
      <c r="Z114" s="115"/>
    </row>
    <row r="115" spans="1:26" s="116" customFormat="1" x14ac:dyDescent="0.25">
      <c r="A115" s="47">
        <f t="shared" si="4"/>
        <v>4</v>
      </c>
      <c r="B115" s="117"/>
      <c r="C115" s="118"/>
      <c r="D115" s="117"/>
      <c r="E115" s="112"/>
      <c r="F115" s="113"/>
      <c r="G115" s="113"/>
      <c r="H115" s="113"/>
      <c r="I115" s="114"/>
      <c r="J115" s="114"/>
      <c r="K115" s="114"/>
      <c r="L115" s="114"/>
      <c r="M115" s="105"/>
      <c r="N115" s="105"/>
      <c r="O115" s="27"/>
      <c r="P115" s="27"/>
      <c r="Q115" s="153"/>
      <c r="R115" s="115"/>
      <c r="S115" s="115"/>
      <c r="T115" s="115"/>
      <c r="U115" s="115"/>
      <c r="V115" s="115"/>
      <c r="W115" s="115"/>
      <c r="X115" s="115"/>
      <c r="Y115" s="115"/>
      <c r="Z115" s="115"/>
    </row>
    <row r="116" spans="1:26" s="116" customFormat="1" x14ac:dyDescent="0.25">
      <c r="A116" s="47">
        <f t="shared" si="4"/>
        <v>5</v>
      </c>
      <c r="B116" s="117"/>
      <c r="C116" s="118"/>
      <c r="D116" s="117"/>
      <c r="E116" s="112"/>
      <c r="F116" s="113"/>
      <c r="G116" s="113"/>
      <c r="H116" s="113"/>
      <c r="I116" s="114"/>
      <c r="J116" s="114"/>
      <c r="K116" s="114"/>
      <c r="L116" s="114"/>
      <c r="M116" s="105"/>
      <c r="N116" s="105"/>
      <c r="O116" s="27"/>
      <c r="P116" s="27"/>
      <c r="Q116" s="153"/>
      <c r="R116" s="115"/>
      <c r="S116" s="115"/>
      <c r="T116" s="115"/>
      <c r="U116" s="115"/>
      <c r="V116" s="115"/>
      <c r="W116" s="115"/>
      <c r="X116" s="115"/>
      <c r="Y116" s="115"/>
      <c r="Z116" s="115"/>
    </row>
    <row r="117" spans="1:26" s="116" customFormat="1" x14ac:dyDescent="0.25">
      <c r="A117" s="47">
        <f t="shared" si="4"/>
        <v>6</v>
      </c>
      <c r="B117" s="117"/>
      <c r="C117" s="118"/>
      <c r="D117" s="117"/>
      <c r="E117" s="112"/>
      <c r="F117" s="113"/>
      <c r="G117" s="113"/>
      <c r="H117" s="113"/>
      <c r="I117" s="114"/>
      <c r="J117" s="114"/>
      <c r="K117" s="114"/>
      <c r="L117" s="114"/>
      <c r="M117" s="105"/>
      <c r="N117" s="105"/>
      <c r="O117" s="27"/>
      <c r="P117" s="27"/>
      <c r="Q117" s="153"/>
      <c r="R117" s="115"/>
      <c r="S117" s="115"/>
      <c r="T117" s="115"/>
      <c r="U117" s="115"/>
      <c r="V117" s="115"/>
      <c r="W117" s="115"/>
      <c r="X117" s="115"/>
      <c r="Y117" s="115"/>
      <c r="Z117" s="115"/>
    </row>
    <row r="118" spans="1:26" s="116" customFormat="1" x14ac:dyDescent="0.25">
      <c r="A118" s="47">
        <f t="shared" si="4"/>
        <v>7</v>
      </c>
      <c r="B118" s="117"/>
      <c r="C118" s="118"/>
      <c r="D118" s="117"/>
      <c r="E118" s="112"/>
      <c r="F118" s="113"/>
      <c r="G118" s="113"/>
      <c r="H118" s="113"/>
      <c r="I118" s="114"/>
      <c r="J118" s="114"/>
      <c r="K118" s="114"/>
      <c r="L118" s="114"/>
      <c r="M118" s="105"/>
      <c r="N118" s="105"/>
      <c r="O118" s="27"/>
      <c r="P118" s="27"/>
      <c r="Q118" s="153"/>
      <c r="R118" s="115"/>
      <c r="S118" s="115"/>
      <c r="T118" s="115"/>
      <c r="U118" s="115"/>
      <c r="V118" s="115"/>
      <c r="W118" s="115"/>
      <c r="X118" s="115"/>
      <c r="Y118" s="115"/>
      <c r="Z118" s="115"/>
    </row>
    <row r="119" spans="1:26" s="116" customFormat="1" x14ac:dyDescent="0.25">
      <c r="A119" s="47">
        <f t="shared" si="4"/>
        <v>8</v>
      </c>
      <c r="B119" s="117"/>
      <c r="C119" s="118"/>
      <c r="D119" s="117"/>
      <c r="E119" s="112"/>
      <c r="F119" s="113"/>
      <c r="G119" s="113"/>
      <c r="H119" s="113"/>
      <c r="I119" s="114"/>
      <c r="J119" s="114"/>
      <c r="K119" s="114"/>
      <c r="L119" s="114"/>
      <c r="M119" s="105"/>
      <c r="N119" s="105"/>
      <c r="O119" s="27"/>
      <c r="P119" s="27"/>
      <c r="Q119" s="153"/>
      <c r="R119" s="115"/>
      <c r="S119" s="115"/>
      <c r="T119" s="115"/>
      <c r="U119" s="115"/>
      <c r="V119" s="115"/>
      <c r="W119" s="115"/>
      <c r="X119" s="115"/>
      <c r="Y119" s="115"/>
      <c r="Z119" s="115"/>
    </row>
    <row r="120" spans="1:26" s="116" customFormat="1" x14ac:dyDescent="0.25">
      <c r="A120" s="47"/>
      <c r="B120" s="50" t="s">
        <v>16</v>
      </c>
      <c r="C120" s="118"/>
      <c r="D120" s="117"/>
      <c r="E120" s="112"/>
      <c r="F120" s="113"/>
      <c r="G120" s="113"/>
      <c r="H120" s="113"/>
      <c r="I120" s="114"/>
      <c r="J120" s="114"/>
      <c r="K120" s="119">
        <f t="shared" ref="K120" si="5">SUM(K112:K119)</f>
        <v>0</v>
      </c>
      <c r="L120" s="119">
        <f t="shared" ref="L120:N120" si="6">SUM(L112:L119)</f>
        <v>0</v>
      </c>
      <c r="M120" s="151">
        <f t="shared" si="6"/>
        <v>0</v>
      </c>
      <c r="N120" s="119">
        <f t="shared" si="6"/>
        <v>0</v>
      </c>
      <c r="O120" s="27"/>
      <c r="P120" s="27"/>
      <c r="Q120" s="154"/>
    </row>
    <row r="121" spans="1:26" x14ac:dyDescent="0.25">
      <c r="B121" s="30"/>
      <c r="C121" s="30"/>
      <c r="D121" s="30"/>
      <c r="E121" s="31"/>
      <c r="F121" s="30"/>
      <c r="G121" s="30"/>
      <c r="H121" s="30"/>
      <c r="I121" s="30"/>
      <c r="J121" s="30"/>
      <c r="K121" s="30"/>
      <c r="L121" s="30"/>
      <c r="M121" s="30"/>
      <c r="N121" s="30"/>
      <c r="O121" s="30"/>
      <c r="P121" s="30"/>
    </row>
    <row r="122" spans="1:26" ht="18.75" x14ac:dyDescent="0.25">
      <c r="B122" s="59" t="s">
        <v>32</v>
      </c>
      <c r="C122" s="73">
        <f>+K120</f>
        <v>0</v>
      </c>
      <c r="H122" s="32"/>
      <c r="I122" s="32"/>
      <c r="J122" s="32"/>
      <c r="K122" s="32"/>
      <c r="L122" s="32"/>
      <c r="M122" s="32"/>
      <c r="N122" s="30"/>
      <c r="O122" s="30"/>
      <c r="P122" s="30"/>
    </row>
    <row r="124" spans="1:26" ht="15.75" thickBot="1" x14ac:dyDescent="0.3"/>
    <row r="125" spans="1:26" ht="37.15" customHeight="1" thickBot="1" x14ac:dyDescent="0.3">
      <c r="B125" s="76" t="s">
        <v>49</v>
      </c>
      <c r="C125" s="77" t="s">
        <v>50</v>
      </c>
      <c r="D125" s="76" t="s">
        <v>51</v>
      </c>
      <c r="E125" s="77" t="s">
        <v>55</v>
      </c>
    </row>
    <row r="126" spans="1:26" ht="41.45" customHeight="1" x14ac:dyDescent="0.25">
      <c r="B126" s="67" t="s">
        <v>127</v>
      </c>
      <c r="C126" s="70">
        <v>20</v>
      </c>
      <c r="D126" s="70"/>
      <c r="E126" s="266">
        <f>+D126+D127+D128</f>
        <v>0</v>
      </c>
    </row>
    <row r="127" spans="1:26" x14ac:dyDescent="0.25">
      <c r="B127" s="67" t="s">
        <v>128</v>
      </c>
      <c r="C127" s="58">
        <v>30</v>
      </c>
      <c r="D127" s="71">
        <v>0</v>
      </c>
      <c r="E127" s="267"/>
    </row>
    <row r="128" spans="1:26" ht="15.75" thickBot="1" x14ac:dyDescent="0.3">
      <c r="B128" s="67" t="s">
        <v>129</v>
      </c>
      <c r="C128" s="72">
        <v>40</v>
      </c>
      <c r="D128" s="72">
        <v>0</v>
      </c>
      <c r="E128" s="268"/>
    </row>
    <row r="130" spans="2:17" ht="15.75" thickBot="1" x14ac:dyDescent="0.3"/>
    <row r="131" spans="2:17" ht="27" thickBot="1" x14ac:dyDescent="0.3">
      <c r="B131" s="255" t="s">
        <v>52</v>
      </c>
      <c r="C131" s="256"/>
      <c r="D131" s="256"/>
      <c r="E131" s="256"/>
      <c r="F131" s="256"/>
      <c r="G131" s="256"/>
      <c r="H131" s="256"/>
      <c r="I131" s="256"/>
      <c r="J131" s="256"/>
      <c r="K131" s="256"/>
      <c r="L131" s="256"/>
      <c r="M131" s="256"/>
      <c r="N131" s="257"/>
    </row>
    <row r="133" spans="2:17" ht="76.5" customHeight="1" x14ac:dyDescent="0.25">
      <c r="B133" s="57" t="s">
        <v>0</v>
      </c>
      <c r="C133" s="57" t="s">
        <v>39</v>
      </c>
      <c r="D133" s="57" t="s">
        <v>40</v>
      </c>
      <c r="E133" s="57" t="s">
        <v>116</v>
      </c>
      <c r="F133" s="57" t="s">
        <v>118</v>
      </c>
      <c r="G133" s="57" t="s">
        <v>119</v>
      </c>
      <c r="H133" s="57" t="s">
        <v>120</v>
      </c>
      <c r="I133" s="57" t="s">
        <v>117</v>
      </c>
      <c r="J133" s="253" t="s">
        <v>121</v>
      </c>
      <c r="K133" s="258"/>
      <c r="L133" s="254"/>
      <c r="M133" s="57" t="s">
        <v>125</v>
      </c>
      <c r="N133" s="57" t="s">
        <v>41</v>
      </c>
      <c r="O133" s="57" t="s">
        <v>42</v>
      </c>
      <c r="P133" s="253" t="s">
        <v>3</v>
      </c>
      <c r="Q133" s="254"/>
    </row>
    <row r="134" spans="2:17" ht="60.75" customHeight="1" x14ac:dyDescent="0.25">
      <c r="B134" s="92" t="s">
        <v>133</v>
      </c>
      <c r="C134" s="92"/>
      <c r="D134" s="3"/>
      <c r="E134" s="3"/>
      <c r="F134" s="3"/>
      <c r="G134" s="3"/>
      <c r="H134" s="3"/>
      <c r="I134" s="5"/>
      <c r="J134" s="1" t="s">
        <v>122</v>
      </c>
      <c r="K134" s="100" t="s">
        <v>123</v>
      </c>
      <c r="L134" s="99" t="s">
        <v>124</v>
      </c>
      <c r="M134" s="63"/>
      <c r="N134" s="63"/>
      <c r="O134" s="63"/>
      <c r="P134" s="259"/>
      <c r="Q134" s="259"/>
    </row>
    <row r="135" spans="2:17" ht="60.75" customHeight="1" x14ac:dyDescent="0.25">
      <c r="B135" s="92" t="s">
        <v>134</v>
      </c>
      <c r="C135" s="92"/>
      <c r="D135" s="3"/>
      <c r="E135" s="3"/>
      <c r="F135" s="3"/>
      <c r="G135" s="3"/>
      <c r="H135" s="3"/>
      <c r="I135" s="5"/>
      <c r="J135" s="1"/>
      <c r="K135" s="100"/>
      <c r="L135" s="99"/>
      <c r="M135" s="63"/>
      <c r="N135" s="63"/>
      <c r="O135" s="63"/>
      <c r="P135" s="93"/>
      <c r="Q135" s="93"/>
    </row>
    <row r="136" spans="2:17" ht="33.6" customHeight="1" x14ac:dyDescent="0.25">
      <c r="B136" s="92" t="s">
        <v>135</v>
      </c>
      <c r="C136" s="92"/>
      <c r="D136" s="3"/>
      <c r="E136" s="3"/>
      <c r="F136" s="3"/>
      <c r="G136" s="3"/>
      <c r="H136" s="3"/>
      <c r="I136" s="5"/>
      <c r="J136" s="1"/>
      <c r="K136" s="99"/>
      <c r="L136" s="99"/>
      <c r="M136" s="63"/>
      <c r="N136" s="63"/>
      <c r="O136" s="63"/>
      <c r="P136" s="259"/>
      <c r="Q136" s="259"/>
    </row>
    <row r="139" spans="2:17" ht="15.75" thickBot="1" x14ac:dyDescent="0.3"/>
    <row r="140" spans="2:17" ht="54" customHeight="1" x14ac:dyDescent="0.25">
      <c r="B140" s="75" t="s">
        <v>33</v>
      </c>
      <c r="C140" s="75" t="s">
        <v>49</v>
      </c>
      <c r="D140" s="57" t="s">
        <v>50</v>
      </c>
      <c r="E140" s="75" t="s">
        <v>51</v>
      </c>
      <c r="F140" s="77" t="s">
        <v>56</v>
      </c>
      <c r="G140" s="96"/>
    </row>
    <row r="141" spans="2:17" ht="120.75" customHeight="1" x14ac:dyDescent="0.2">
      <c r="B141" s="262" t="s">
        <v>53</v>
      </c>
      <c r="C141" s="6" t="s">
        <v>130</v>
      </c>
      <c r="D141" s="71">
        <v>25</v>
      </c>
      <c r="E141" s="71">
        <v>0</v>
      </c>
      <c r="F141" s="263">
        <f>+E141+E142+E143</f>
        <v>0</v>
      </c>
      <c r="G141" s="97"/>
    </row>
    <row r="142" spans="2:17" ht="76.150000000000006" customHeight="1" x14ac:dyDescent="0.2">
      <c r="B142" s="262"/>
      <c r="C142" s="6" t="s">
        <v>131</v>
      </c>
      <c r="D142" s="74">
        <v>25</v>
      </c>
      <c r="E142" s="71">
        <v>0</v>
      </c>
      <c r="F142" s="264"/>
      <c r="G142" s="97"/>
    </row>
    <row r="143" spans="2:17" ht="69" customHeight="1" x14ac:dyDescent="0.2">
      <c r="B143" s="262"/>
      <c r="C143" s="6" t="s">
        <v>132</v>
      </c>
      <c r="D143" s="71">
        <v>10</v>
      </c>
      <c r="E143" s="71">
        <v>0</v>
      </c>
      <c r="F143" s="265"/>
      <c r="G143" s="97"/>
    </row>
    <row r="144" spans="2:17" x14ac:dyDescent="0.25">
      <c r="C144"/>
    </row>
    <row r="147" spans="2:5" x14ac:dyDescent="0.25">
      <c r="B147" s="66" t="s">
        <v>57</v>
      </c>
    </row>
    <row r="150" spans="2:5" x14ac:dyDescent="0.25">
      <c r="B150" s="78" t="s">
        <v>33</v>
      </c>
      <c r="C150" s="78" t="s">
        <v>58</v>
      </c>
      <c r="D150" s="75" t="s">
        <v>51</v>
      </c>
      <c r="E150" s="75" t="s">
        <v>16</v>
      </c>
    </row>
    <row r="151" spans="2:5" ht="28.5" x14ac:dyDescent="0.25">
      <c r="B151" s="2" t="s">
        <v>59</v>
      </c>
      <c r="C151" s="7">
        <v>40</v>
      </c>
      <c r="D151" s="71">
        <f>+E126</f>
        <v>0</v>
      </c>
      <c r="E151" s="245">
        <f>+D151+D152</f>
        <v>0</v>
      </c>
    </row>
    <row r="152" spans="2:5" ht="42.75" x14ac:dyDescent="0.25">
      <c r="B152" s="2" t="s">
        <v>60</v>
      </c>
      <c r="C152" s="7">
        <v>60</v>
      </c>
      <c r="D152" s="71">
        <f>+F141</f>
        <v>0</v>
      </c>
      <c r="E152" s="246"/>
    </row>
  </sheetData>
  <mergeCells count="49">
    <mergeCell ref="O69:P69"/>
    <mergeCell ref="B141:B143"/>
    <mergeCell ref="F141:F143"/>
    <mergeCell ref="E151:E152"/>
    <mergeCell ref="B2:P2"/>
    <mergeCell ref="B105:P105"/>
    <mergeCell ref="B131:N131"/>
    <mergeCell ref="E126:E128"/>
    <mergeCell ref="B98:N98"/>
    <mergeCell ref="D101:E101"/>
    <mergeCell ref="D102:E102"/>
    <mergeCell ref="B108:N108"/>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33:L133"/>
    <mergeCell ref="P133:Q133"/>
    <mergeCell ref="P134:Q134"/>
    <mergeCell ref="P136:Q136"/>
    <mergeCell ref="J86:L86"/>
    <mergeCell ref="P87:Q87"/>
    <mergeCell ref="P91:Q91"/>
    <mergeCell ref="P90:Q90"/>
    <mergeCell ref="P92:Q92"/>
    <mergeCell ref="P88:Q88"/>
    <mergeCell ref="P89:Q89"/>
    <mergeCell ref="P93:Q93"/>
    <mergeCell ref="P96:Q96"/>
  </mergeCells>
  <conditionalFormatting sqref="E87">
    <cfRule type="duplicateValues" dxfId="19" priority="19"/>
  </conditionalFormatting>
  <conditionalFormatting sqref="E87">
    <cfRule type="duplicateValues" dxfId="18" priority="20"/>
  </conditionalFormatting>
  <conditionalFormatting sqref="E88">
    <cfRule type="duplicateValues" dxfId="17" priority="17"/>
  </conditionalFormatting>
  <conditionalFormatting sqref="E88">
    <cfRule type="duplicateValues" dxfId="16" priority="18"/>
  </conditionalFormatting>
  <conditionalFormatting sqref="E89">
    <cfRule type="duplicateValues" dxfId="15" priority="15"/>
  </conditionalFormatting>
  <conditionalFormatting sqref="E89">
    <cfRule type="duplicateValues" dxfId="14" priority="16"/>
  </conditionalFormatting>
  <conditionalFormatting sqref="E90">
    <cfRule type="duplicateValues" dxfId="13" priority="14"/>
  </conditionalFormatting>
  <conditionalFormatting sqref="E90">
    <cfRule type="duplicateValues" dxfId="12" priority="13"/>
  </conditionalFormatting>
  <conditionalFormatting sqref="E91">
    <cfRule type="duplicateValues" dxfId="11" priority="11"/>
  </conditionalFormatting>
  <conditionalFormatting sqref="E91">
    <cfRule type="duplicateValues" dxfId="10" priority="12"/>
  </conditionalFormatting>
  <conditionalFormatting sqref="E92">
    <cfRule type="duplicateValues" dxfId="9" priority="10"/>
  </conditionalFormatting>
  <conditionalFormatting sqref="E92">
    <cfRule type="duplicateValues" dxfId="8" priority="9"/>
  </conditionalFormatting>
  <conditionalFormatting sqref="E93">
    <cfRule type="duplicateValues" dxfId="7" priority="8"/>
  </conditionalFormatting>
  <conditionalFormatting sqref="E93">
    <cfRule type="duplicateValues" dxfId="6" priority="7"/>
  </conditionalFormatting>
  <conditionalFormatting sqref="E94">
    <cfRule type="duplicateValues" dxfId="5" priority="6"/>
  </conditionalFormatting>
  <conditionalFormatting sqref="E94">
    <cfRule type="duplicateValues" dxfId="4" priority="5"/>
  </conditionalFormatting>
  <conditionalFormatting sqref="E96">
    <cfRule type="duplicateValues" dxfId="3" priority="4"/>
  </conditionalFormatting>
  <conditionalFormatting sqref="E96">
    <cfRule type="duplicateValues" dxfId="2" priority="3"/>
  </conditionalFormatting>
  <conditionalFormatting sqref="E95">
    <cfRule type="duplicateValues" dxfId="1" priority="2"/>
  </conditionalFormatting>
  <conditionalFormatting sqref="E95">
    <cfRule type="duplicateValues" dxfId="0" priority="1"/>
  </conditionalFormatting>
  <dataValidations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workbookViewId="0">
      <selection activeCell="C33" sqref="C33:D33"/>
    </sheetView>
  </sheetViews>
  <sheetFormatPr baseColWidth="10" defaultRowHeight="15.75" x14ac:dyDescent="0.25"/>
  <cols>
    <col min="1" max="1" width="24.85546875" style="149" customWidth="1"/>
    <col min="2" max="2" width="55.5703125" style="149" customWidth="1"/>
    <col min="3" max="3" width="41.28515625" style="149" customWidth="1"/>
    <col min="4" max="4" width="29.42578125" style="149" customWidth="1"/>
    <col min="5" max="5" width="29.140625" style="149" customWidth="1"/>
    <col min="6" max="16384" width="11.42578125" style="107"/>
  </cols>
  <sheetData>
    <row r="1" spans="1:5" x14ac:dyDescent="0.25">
      <c r="A1" s="275" t="s">
        <v>91</v>
      </c>
      <c r="B1" s="276"/>
      <c r="C1" s="276"/>
      <c r="D1" s="276"/>
      <c r="E1" s="130"/>
    </row>
    <row r="2" spans="1:5" ht="27.75" customHeight="1" x14ac:dyDescent="0.25">
      <c r="A2" s="131"/>
      <c r="B2" s="277" t="s">
        <v>77</v>
      </c>
      <c r="C2" s="277"/>
      <c r="D2" s="277"/>
      <c r="E2" s="132"/>
    </row>
    <row r="3" spans="1:5" ht="21" customHeight="1" x14ac:dyDescent="0.25">
      <c r="A3" s="133"/>
      <c r="B3" s="277" t="s">
        <v>154</v>
      </c>
      <c r="C3" s="277"/>
      <c r="D3" s="277"/>
      <c r="E3" s="134"/>
    </row>
    <row r="4" spans="1:5" thickBot="1" x14ac:dyDescent="0.3">
      <c r="A4" s="135"/>
      <c r="B4" s="136"/>
      <c r="C4" s="136"/>
      <c r="D4" s="136"/>
      <c r="E4" s="137"/>
    </row>
    <row r="5" spans="1:5" ht="26.25" customHeight="1" thickBot="1" x14ac:dyDescent="0.3">
      <c r="A5" s="135"/>
      <c r="B5" s="138" t="s">
        <v>78</v>
      </c>
      <c r="C5" s="278" t="s">
        <v>163</v>
      </c>
      <c r="D5" s="278"/>
      <c r="E5" s="164" t="s">
        <v>3</v>
      </c>
    </row>
    <row r="6" spans="1:5" ht="27.75" customHeight="1" thickBot="1" x14ac:dyDescent="0.3">
      <c r="A6" s="135"/>
      <c r="B6" s="155" t="s">
        <v>79</v>
      </c>
      <c r="C6" s="279" t="s">
        <v>162</v>
      </c>
      <c r="D6" s="279"/>
      <c r="E6" s="101"/>
    </row>
    <row r="7" spans="1:5" ht="29.25" customHeight="1" thickBot="1" x14ac:dyDescent="0.3">
      <c r="A7" s="135"/>
      <c r="B7" s="155" t="s">
        <v>155</v>
      </c>
      <c r="C7" s="274" t="s">
        <v>156</v>
      </c>
      <c r="D7" s="274"/>
      <c r="E7" s="101"/>
    </row>
    <row r="8" spans="1:5" ht="16.5" thickBot="1" x14ac:dyDescent="0.3">
      <c r="A8" s="135"/>
      <c r="B8" s="156">
        <v>1</v>
      </c>
      <c r="C8" s="271">
        <v>1898582560</v>
      </c>
      <c r="D8" s="271"/>
      <c r="E8" s="101"/>
    </row>
    <row r="9" spans="1:5" ht="23.25" customHeight="1" thickBot="1" x14ac:dyDescent="0.3">
      <c r="A9" s="135"/>
      <c r="B9" s="156">
        <v>3</v>
      </c>
      <c r="C9" s="271">
        <v>2283615360</v>
      </c>
      <c r="D9" s="271"/>
      <c r="E9" s="101"/>
    </row>
    <row r="10" spans="1:5" ht="26.25" customHeight="1" thickBot="1" x14ac:dyDescent="0.3">
      <c r="A10" s="135"/>
      <c r="B10" s="156">
        <v>28</v>
      </c>
      <c r="C10" s="271">
        <v>1078917736</v>
      </c>
      <c r="D10" s="271"/>
      <c r="E10" s="101"/>
    </row>
    <row r="11" spans="1:5" ht="21.75" customHeight="1" thickBot="1" x14ac:dyDescent="0.3">
      <c r="A11" s="135"/>
      <c r="B11" s="156">
        <v>29</v>
      </c>
      <c r="C11" s="271">
        <v>939726450</v>
      </c>
      <c r="D11" s="271"/>
      <c r="E11" s="101"/>
    </row>
    <row r="12" spans="1:5" ht="21.75" customHeight="1" thickBot="1" x14ac:dyDescent="0.3">
      <c r="A12" s="135"/>
      <c r="B12" s="156">
        <v>30</v>
      </c>
      <c r="C12" s="271">
        <v>1044140500</v>
      </c>
      <c r="D12" s="271"/>
      <c r="E12" s="101"/>
    </row>
    <row r="13" spans="1:5" ht="21.75" customHeight="1" thickBot="1" x14ac:dyDescent="0.3">
      <c r="A13" s="135"/>
      <c r="B13" s="156">
        <v>31</v>
      </c>
      <c r="C13" s="271">
        <v>1455640664</v>
      </c>
      <c r="D13" s="271"/>
      <c r="E13" s="185"/>
    </row>
    <row r="14" spans="1:5" ht="21.75" customHeight="1" thickBot="1" x14ac:dyDescent="0.3">
      <c r="A14" s="135"/>
      <c r="B14" s="156">
        <v>19</v>
      </c>
      <c r="C14" s="271">
        <v>2671954168</v>
      </c>
      <c r="D14" s="271"/>
      <c r="E14" s="185"/>
    </row>
    <row r="15" spans="1:5" ht="21.75" customHeight="1" thickBot="1" x14ac:dyDescent="0.3">
      <c r="A15" s="135"/>
      <c r="B15" s="156">
        <v>20</v>
      </c>
      <c r="C15" s="271">
        <v>741339755</v>
      </c>
      <c r="D15" s="271"/>
      <c r="E15" s="185"/>
    </row>
    <row r="16" spans="1:5" ht="21.75" customHeight="1" thickBot="1" x14ac:dyDescent="0.3">
      <c r="A16" s="135"/>
      <c r="B16" s="156">
        <v>21</v>
      </c>
      <c r="C16" s="271">
        <v>3003038822</v>
      </c>
      <c r="D16" s="271"/>
      <c r="E16" s="185"/>
    </row>
    <row r="17" spans="1:6" ht="21.75" customHeight="1" thickBot="1" x14ac:dyDescent="0.3">
      <c r="A17" s="135"/>
      <c r="B17" s="156">
        <v>22</v>
      </c>
      <c r="C17" s="271">
        <v>2788524969</v>
      </c>
      <c r="D17" s="271"/>
      <c r="E17" s="185"/>
    </row>
    <row r="18" spans="1:6" ht="21.75" customHeight="1" thickBot="1" x14ac:dyDescent="0.3">
      <c r="A18" s="135"/>
      <c r="B18" s="156">
        <v>23</v>
      </c>
      <c r="C18" s="271">
        <v>2522605373</v>
      </c>
      <c r="D18" s="271"/>
      <c r="E18" s="101"/>
    </row>
    <row r="19" spans="1:6" ht="32.25" thickBot="1" x14ac:dyDescent="0.3">
      <c r="A19" s="135"/>
      <c r="B19" s="157" t="s">
        <v>157</v>
      </c>
      <c r="C19" s="271">
        <f>SUM(C8:D18)</f>
        <v>20428086357</v>
      </c>
      <c r="D19" s="271"/>
      <c r="E19" s="101"/>
    </row>
    <row r="20" spans="1:6" ht="26.25" customHeight="1" thickBot="1" x14ac:dyDescent="0.3">
      <c r="A20" s="135"/>
      <c r="B20" s="157" t="s">
        <v>158</v>
      </c>
      <c r="C20" s="271">
        <f>+C19/616000</f>
        <v>33162.477852272728</v>
      </c>
      <c r="D20" s="271"/>
      <c r="E20" s="269" t="s">
        <v>164</v>
      </c>
    </row>
    <row r="21" spans="1:6" ht="24.75" customHeight="1" x14ac:dyDescent="0.25">
      <c r="A21" s="135"/>
      <c r="B21" s="136"/>
      <c r="C21" s="140"/>
      <c r="D21" s="158"/>
      <c r="E21" s="269"/>
    </row>
    <row r="22" spans="1:6" ht="28.5" customHeight="1" thickBot="1" x14ac:dyDescent="0.3">
      <c r="A22" s="135"/>
      <c r="B22" s="136" t="s">
        <v>159</v>
      </c>
      <c r="C22" s="140"/>
      <c r="D22" s="158"/>
      <c r="E22" s="270"/>
    </row>
    <row r="23" spans="1:6" ht="27" customHeight="1" x14ac:dyDescent="0.25">
      <c r="A23" s="135"/>
      <c r="B23" s="141" t="s">
        <v>80</v>
      </c>
      <c r="C23" s="165">
        <v>397742765.68000001</v>
      </c>
      <c r="D23" s="159"/>
      <c r="E23" s="101"/>
    </row>
    <row r="24" spans="1:6" ht="28.5" customHeight="1" x14ac:dyDescent="0.25">
      <c r="A24" s="135"/>
      <c r="B24" s="135" t="s">
        <v>81</v>
      </c>
      <c r="C24" s="166">
        <v>460195434.50999999</v>
      </c>
      <c r="D24" s="160"/>
      <c r="E24" s="101"/>
    </row>
    <row r="25" spans="1:6" ht="15" x14ac:dyDescent="0.25">
      <c r="A25" s="135"/>
      <c r="B25" s="135" t="s">
        <v>82</v>
      </c>
      <c r="C25" s="166">
        <v>266968302.44999999</v>
      </c>
      <c r="D25" s="160"/>
      <c r="E25" s="101"/>
    </row>
    <row r="26" spans="1:6" ht="27" customHeight="1" thickBot="1" x14ac:dyDescent="0.3">
      <c r="A26" s="135"/>
      <c r="B26" s="142" t="s">
        <v>83</v>
      </c>
      <c r="C26" s="167">
        <v>303523360.27999997</v>
      </c>
      <c r="D26" s="161"/>
      <c r="E26" s="168"/>
    </row>
    <row r="27" spans="1:6" ht="27" customHeight="1" thickBot="1" x14ac:dyDescent="0.3">
      <c r="A27" s="135"/>
      <c r="B27" s="272" t="s">
        <v>84</v>
      </c>
      <c r="C27" s="273"/>
      <c r="D27" s="273"/>
      <c r="E27" s="101"/>
    </row>
    <row r="28" spans="1:6" ht="16.5" thickBot="1" x14ac:dyDescent="0.3">
      <c r="A28" s="135"/>
      <c r="B28" s="272" t="s">
        <v>85</v>
      </c>
      <c r="C28" s="273"/>
      <c r="D28" s="273"/>
      <c r="E28" s="101"/>
    </row>
    <row r="29" spans="1:6" x14ac:dyDescent="0.25">
      <c r="A29" s="135"/>
      <c r="B29" s="144" t="s">
        <v>160</v>
      </c>
      <c r="C29" s="186">
        <f>+C23/C25</f>
        <v>1.4898501508601103</v>
      </c>
      <c r="D29" s="158" t="s">
        <v>204</v>
      </c>
      <c r="E29" s="101"/>
    </row>
    <row r="30" spans="1:6" ht="16.5" thickBot="1" x14ac:dyDescent="0.3">
      <c r="A30" s="135"/>
      <c r="B30" s="139" t="s">
        <v>86</v>
      </c>
      <c r="C30" s="187">
        <f>+C26/C24</f>
        <v>0.65955317571366401</v>
      </c>
      <c r="D30" s="162" t="s">
        <v>205</v>
      </c>
      <c r="E30" s="163"/>
    </row>
    <row r="31" spans="1:6" ht="16.5" thickBot="1" x14ac:dyDescent="0.3">
      <c r="A31" s="135"/>
      <c r="B31" s="145"/>
      <c r="C31" s="146"/>
      <c r="D31" s="136"/>
      <c r="E31" s="147"/>
    </row>
    <row r="32" spans="1:6" x14ac:dyDescent="0.25">
      <c r="A32" s="283"/>
      <c r="B32" s="284" t="s">
        <v>87</v>
      </c>
      <c r="C32" s="286" t="s">
        <v>203</v>
      </c>
      <c r="D32" s="287"/>
      <c r="E32" s="288"/>
      <c r="F32" s="280"/>
    </row>
    <row r="33" spans="1:6" ht="16.5" thickBot="1" x14ac:dyDescent="0.3">
      <c r="A33" s="283"/>
      <c r="B33" s="285"/>
      <c r="C33" s="281" t="s">
        <v>88</v>
      </c>
      <c r="D33" s="282"/>
      <c r="E33" s="288"/>
      <c r="F33" s="280"/>
    </row>
    <row r="34" spans="1:6" thickBot="1" x14ac:dyDescent="0.3">
      <c r="A34" s="142"/>
      <c r="B34" s="148"/>
      <c r="C34" s="148"/>
      <c r="D34" s="148"/>
      <c r="E34" s="143"/>
      <c r="F34" s="129"/>
    </row>
    <row r="35" spans="1:6" x14ac:dyDescent="0.25">
      <c r="B35" s="150" t="s">
        <v>161</v>
      </c>
    </row>
    <row r="37" spans="1:6" x14ac:dyDescent="0.25">
      <c r="C37" s="169"/>
    </row>
  </sheetData>
  <mergeCells count="28">
    <mergeCell ref="F32:F33"/>
    <mergeCell ref="C33:D33"/>
    <mergeCell ref="B28:D28"/>
    <mergeCell ref="A32:A33"/>
    <mergeCell ref="B32:B33"/>
    <mergeCell ref="C32:D32"/>
    <mergeCell ref="E32:E33"/>
    <mergeCell ref="A1:D1"/>
    <mergeCell ref="B2:D2"/>
    <mergeCell ref="B3:D3"/>
    <mergeCell ref="C5:D5"/>
    <mergeCell ref="C6:D6"/>
    <mergeCell ref="C7:D7"/>
    <mergeCell ref="C9:D9"/>
    <mergeCell ref="C10:D10"/>
    <mergeCell ref="C11:D11"/>
    <mergeCell ref="C19:D19"/>
    <mergeCell ref="C17:D17"/>
    <mergeCell ref="C16:D16"/>
    <mergeCell ref="C15:D15"/>
    <mergeCell ref="C14:D14"/>
    <mergeCell ref="C13:D13"/>
    <mergeCell ref="E20:E22"/>
    <mergeCell ref="C20:D20"/>
    <mergeCell ref="B27:D27"/>
    <mergeCell ref="C8:D8"/>
    <mergeCell ref="C12:D12"/>
    <mergeCell ref="C18:D18"/>
  </mergeCells>
  <pageMargins left="0.70866141732283472" right="0.70866141732283472" top="0.74803149606299213" bottom="0.74803149606299213" header="0.31496062992125984" footer="0.31496062992125984"/>
  <pageSetup scale="4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JURIDICA</vt:lpstr>
      <vt:lpstr>TECNICA - 1</vt:lpstr>
      <vt:lpstr>TECNICA - 3</vt:lpstr>
      <vt:lpstr>TECNICA - 28</vt:lpstr>
      <vt:lpstr>TECNICA - 29</vt:lpstr>
      <vt:lpstr>TECNICA - 30</vt:lpstr>
      <vt:lpstr>TECNICA - 31</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Diana Catalina Mora Gomez</cp:lastModifiedBy>
  <cp:lastPrinted>2014-12-03T17:08:43Z</cp:lastPrinted>
  <dcterms:created xsi:type="dcterms:W3CDTF">2014-10-22T15:49:24Z</dcterms:created>
  <dcterms:modified xsi:type="dcterms:W3CDTF">2014-12-05T00:55:38Z</dcterms:modified>
</cp:coreProperties>
</file>