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2_FUNDAFECTO\"/>
    </mc:Choice>
  </mc:AlternateContent>
  <bookViews>
    <workbookView xWindow="0" yWindow="0" windowWidth="28800" windowHeight="12435"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100" i="8" l="1"/>
  <c r="C23" i="10" l="1"/>
  <c r="C22" i="10"/>
  <c r="C24" i="8" l="1"/>
  <c r="E24" i="8"/>
  <c r="C161" i="8" l="1"/>
  <c r="C160" i="8"/>
  <c r="C159" i="8"/>
  <c r="C158" i="8"/>
  <c r="C157" i="8"/>
  <c r="C156" i="8"/>
  <c r="C155" i="8"/>
  <c r="C154" i="8"/>
  <c r="C153" i="8"/>
  <c r="C152" i="8"/>
  <c r="C151" i="8"/>
  <c r="C150" i="8"/>
  <c r="C111" i="8"/>
  <c r="C110" i="8"/>
  <c r="C109" i="8"/>
  <c r="C108" i="8"/>
  <c r="C107" i="8"/>
  <c r="C106" i="8"/>
  <c r="C105" i="8"/>
  <c r="C104" i="8"/>
  <c r="C103" i="8"/>
  <c r="C102" i="8"/>
  <c r="C101" i="8"/>
  <c r="C99" i="8"/>
  <c r="C98" i="8"/>
  <c r="C97" i="8"/>
  <c r="C96" i="8"/>
  <c r="C95" i="8"/>
  <c r="C94" i="8"/>
  <c r="C12" i="10" l="1"/>
  <c r="C13" i="10" s="1"/>
  <c r="M136" i="8"/>
  <c r="L136" i="8"/>
  <c r="K136" i="8"/>
  <c r="A129" i="8"/>
  <c r="A130" i="8" s="1"/>
  <c r="A131" i="8" s="1"/>
  <c r="A132" i="8" s="1"/>
  <c r="A133" i="8" s="1"/>
  <c r="A134" i="8" s="1"/>
  <c r="A135" i="8" s="1"/>
  <c r="N128" i="8"/>
  <c r="N136" i="8" s="1"/>
  <c r="E40" i="8"/>
  <c r="E142" i="8" l="1"/>
  <c r="D176" i="8" s="1"/>
  <c r="F166" i="8"/>
  <c r="D177" i="8" s="1"/>
  <c r="E176" i="8" l="1"/>
  <c r="C138" i="8" l="1"/>
  <c r="C62" i="8"/>
  <c r="L57" i="8"/>
  <c r="C61" i="8"/>
  <c r="A50" i="8"/>
  <c r="A51" i="8" s="1"/>
  <c r="A52" i="8" s="1"/>
  <c r="A53" i="8" s="1"/>
  <c r="A54" i="8" s="1"/>
  <c r="A55" i="8" s="1"/>
  <c r="A56" i="8" s="1"/>
</calcChain>
</file>

<file path=xl/sharedStrings.xml><?xml version="1.0" encoding="utf-8"?>
<sst xmlns="http://schemas.openxmlformats.org/spreadsheetml/2006/main" count="743" uniqueCount="314">
  <si>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</si>
  <si>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</si>
  <si>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</si>
  <si>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</si>
  <si>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</si>
  <si>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</si>
  <si>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</si>
  <si>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</si>
  <si>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</si>
  <si>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</si>
  <si>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</si>
  <si>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</si>
  <si>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</si>
  <si>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</si>
  <si>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</si>
  <si>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</si>
  <si>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</si>
  <si>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</si>
  <si>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</si>
  <si>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</si>
  <si>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</si>
  <si>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</si>
  <si>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</si>
  <si>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</si>
  <si>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</si>
  <si>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</si>
  <si>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</si>
  <si>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</si>
  <si>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</si>
  <si>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</si>
  <si>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</si>
  <si>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</si>
  <si>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</si>
  <si>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</si>
  <si>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</si>
  <si>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</si>
  <si>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</si>
  <si>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</si>
  <si>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</si>
  <si>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</si>
  <si>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</si>
  <si>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</si>
  <si>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</si>
  <si>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</si>
  <si>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</si>
  <si>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</si>
  <si>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</si>
  <si>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</si>
  <si>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</si>
  <si>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</si>
  <si>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</si>
  <si>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</si>
  <si>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</si>
  <si>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</si>
  <si>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</si>
  <si>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</si>
  <si>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</si>
  <si>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</si>
  <si>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</si>
  <si>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</si>
  <si>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</si>
  <si>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</si>
  <si>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</si>
  <si>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</si>
  <si>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</si>
  <si>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</si>
  <si>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</si>
  <si>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</si>
  <si>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</si>
  <si>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</si>
  <si>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</si>
  <si>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</si>
  <si>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</si>
  <si>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</si>
  <si>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</si>
  <si>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</si>
  <si>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</si>
  <si>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</si>
  <si>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</si>
  <si>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</si>
  <si>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</si>
  <si>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</si>
  <si>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</si>
  <si>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</si>
  <si>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</si>
  <si>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</si>
  <si>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</si>
  <si>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</si>
  <si>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</si>
  <si>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</si>
  <si>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</si>
  <si>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</si>
  <si>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</si>
  <si>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</si>
  <si>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</si>
  <si>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</si>
  <si>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</si>
  <si>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</si>
  <si>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</si>
  <si>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</si>
  <si>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</si>
  <si>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</si>
  <si>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</si>
  <si>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</si>
  <si>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</si>
  <si>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</si>
  <si>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</si>
  <si>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</si>
  <si>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</si>
  <si>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</si>
  <si>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</si>
  <si>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</si>
  <si>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</si>
  <si>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</si>
  <si>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</si>
  <si>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</si>
  <si>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</si>
  <si>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</si>
  <si>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</si>
  <si>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</si>
  <si>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</si>
  <si>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</si>
  <si>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</si>
  <si>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</si>
  <si>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</si>
  <si>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</si>
  <si>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</si>
  <si>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</si>
  <si>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</si>
  <si>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</si>
  <si>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</si>
  <si>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</si>
  <si>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</si>
  <si>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</si>
  <si>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</si>
  <si>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</si>
  <si>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</si>
  <si>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</si>
  <si>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</si>
  <si>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</si>
  <si>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</si>
  <si>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</si>
  <si>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</si>
  <si>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</si>
  <si>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</si>
  <si>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</si>
  <si>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</si>
  <si>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</si>
  <si>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</si>
  <si>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</si>
  <si>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</si>
  <si>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</si>
  <si>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</si>
  <si>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</si>
  <si>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</si>
  <si>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</si>
  <si>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</si>
  <si>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</si>
  <si>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CDI - MODALIDAD FAMILIAR</t>
  </si>
  <si>
    <t>CAMINANDO HACIA EL FUTURO</t>
  </si>
  <si>
    <t>ANGELITOS DEL PACIFICO</t>
  </si>
  <si>
    <t>PEÑA COLORADA</t>
  </si>
  <si>
    <t>INVASION 30 OCTUBRE</t>
  </si>
  <si>
    <t>CDI LA CARBONERA</t>
  </si>
  <si>
    <t>CDI MIRAS PALMAS</t>
  </si>
  <si>
    <t>CDI DESCOLGADERO</t>
  </si>
  <si>
    <t>CDI MARIA AUXILIADORA</t>
  </si>
  <si>
    <t>CDI VAQUERIO</t>
  </si>
  <si>
    <t>CDI SAN ANTONIO</t>
  </si>
  <si>
    <t>CDI NERETE</t>
  </si>
  <si>
    <t>CDI BRISA</t>
  </si>
  <si>
    <t>VUELTA CANDELILLAS</t>
  </si>
  <si>
    <t>SC EXPORCOL</t>
  </si>
  <si>
    <t>VEREDA LA CARBONERA</t>
  </si>
  <si>
    <t>VEREDA MIRAS PALMAS</t>
  </si>
  <si>
    <t>VEREDA DESCOLGADERO</t>
  </si>
  <si>
    <t>VEREDA MARIA AUXILIADORA</t>
  </si>
  <si>
    <t>VEREDA EL VAQUERIO</t>
  </si>
  <si>
    <t>VEREDA SAN ANTONIO</t>
  </si>
  <si>
    <t>VEREDA NERETE</t>
  </si>
  <si>
    <t>VEREDA BRISAS</t>
  </si>
  <si>
    <t>X</t>
  </si>
  <si>
    <t>FUNDACION AFECTO</t>
  </si>
  <si>
    <t>900210617-1</t>
  </si>
  <si>
    <t>La verifiacion de la capacidad Financiera se realiza con el RUP No. CCP-0475145 expedido por la Camara de Comercio de Pasto. Numeral 3.18 Nota 4</t>
  </si>
  <si>
    <t>NATALIA JURADO ROMERO</t>
  </si>
  <si>
    <t>PSICOLOGA</t>
  </si>
  <si>
    <t>UNIVERSIDAD NARIÑO</t>
  </si>
  <si>
    <t>FUNDAFECTO</t>
  </si>
  <si>
    <t>02/09/2013/  31/11/2014</t>
  </si>
  <si>
    <t>COORDINADORA GENERAL</t>
  </si>
  <si>
    <t>ALCALDIA DEL CONTADERO</t>
  </si>
  <si>
    <t>09/02/2012  30/04/2012</t>
  </si>
  <si>
    <t>SERVICIOS EN LA ADMINISTREACION MUNICIPAL</t>
  </si>
  <si>
    <t>10/05/2012  31/07/2012</t>
  </si>
  <si>
    <t>03/08/2012  28/12/2012</t>
  </si>
  <si>
    <t>INSTITUCION EDUCATIVA TECNCIA INESUR</t>
  </si>
  <si>
    <t>12/12  30/11/2014</t>
  </si>
  <si>
    <t>DOCENTE DEL AREA DE APOYO A LA PRIMERA INFANCIA</t>
  </si>
  <si>
    <t>EMILDE ELIZABETH TORRE CASTAÑEDA</t>
  </si>
  <si>
    <t>LICENCIADA EN EDUCACION PREESCOLAR</t>
  </si>
  <si>
    <t>UNIVERSIDAD MARIANA</t>
  </si>
  <si>
    <t>01/05/2013  31/11/2014</t>
  </si>
  <si>
    <t>DOCENTE PROGRAMA DE PRIMERA INFANCIA</t>
  </si>
  <si>
    <t>LICENCIASDA EN EDUCACION PREESCOLAR</t>
  </si>
  <si>
    <t>CORPORACION INFANCIA Y DESARROLLO</t>
  </si>
  <si>
    <t>22/03/2011  15/12/2011</t>
  </si>
  <si>
    <t>ASESORA EN EL PROYECTO CIRCULOSS DE APRENDIZAJE</t>
  </si>
  <si>
    <t>PROFESIONAL DE APOYO PEDAGOGICO POR CADA 1000 CUPOS OFERTADOS O FRACCION INFERIOR</t>
  </si>
  <si>
    <t>MARTHA CECILIA CUERO</t>
  </si>
  <si>
    <t xml:space="preserve">LICENCIADA EN EDUCACION BASICA </t>
  </si>
  <si>
    <t>ALCALDIA MUNICIPAL DE TUMACO</t>
  </si>
  <si>
    <t>31/12/2003  06/09/2013</t>
  </si>
  <si>
    <t>DOCENTE EN PROVISIONALIDAD DE TIEMPO COMPLETO</t>
  </si>
  <si>
    <t>02/11/2013  31/11/2014</t>
  </si>
  <si>
    <t>DOCENTE DEL PROGRAMA DE ATENCION INTEGRAL A LA  PRIMERA INFANCIA</t>
  </si>
  <si>
    <t>MARIIYATH RODRIGUEZ QUIÑONES</t>
  </si>
  <si>
    <t>INSTITUCION EDUCATIVA ROBEET MARIO BISCHOFF</t>
  </si>
  <si>
    <t>09/200  07/2004</t>
  </si>
  <si>
    <t xml:space="preserve">DOCENTE </t>
  </si>
  <si>
    <t>JUAN FRANCISCO ARTEAGA CHAMORRO</t>
  </si>
  <si>
    <t>ADMINISTRADOR DE EMPRESAS</t>
  </si>
  <si>
    <t>UNIVERSIDAD SAN MARTIN</t>
  </si>
  <si>
    <t>014/04/2013  31/11/2014</t>
  </si>
  <si>
    <t>ASESOR FINJANCIERO</t>
  </si>
  <si>
    <t>IVAN DARIO VELAZCO CHARFUELAN</t>
  </si>
  <si>
    <t>PSICOLOGO</t>
  </si>
  <si>
    <t>UNIVERSIDAD DE NARIÑO</t>
  </si>
  <si>
    <t>06/20013</t>
  </si>
  <si>
    <t>02/09/2013 31/11/2014</t>
  </si>
  <si>
    <t>COORDINADOR DE PROGRAMA DE PRIEMRA INFANCIA</t>
  </si>
  <si>
    <t>JAIR  CERAFIN COTES ORTIZ</t>
  </si>
  <si>
    <t>CORPORACION UNIVERSITARIA DE CIENCIA Y DESARROLLO</t>
  </si>
  <si>
    <t>15/04/2013  31/11/2014</t>
  </si>
  <si>
    <t>AYLLEN KARINA RODRIGUEZ CORAL</t>
  </si>
  <si>
    <t>JOHN FREDDY HIDALGO ANDRADE</t>
  </si>
  <si>
    <t>01/10/2013 31/11/2014</t>
  </si>
  <si>
    <t>BEATRIZ SIFIA  MORRILLO CARRILLO</t>
  </si>
  <si>
    <t>09/11/2013  31/11/2014</t>
  </si>
  <si>
    <t>HACE FALTA COPIA DE LA TARJETA PROFESIONAL</t>
  </si>
  <si>
    <t>ANA MILENA BUESAQUILLO ESTRADA</t>
  </si>
  <si>
    <t>01/02/2014  31/07/2014</t>
  </si>
  <si>
    <t>COMFAMILIAR DE NARIÑO</t>
  </si>
  <si>
    <t>01/08/2011    01/07/2012</t>
  </si>
  <si>
    <t>LINA MARCELA GUERREO MEJIA</t>
  </si>
  <si>
    <t>HOSPITAL CIVIL DE IPIALES</t>
  </si>
  <si>
    <t>01/01/2013 31/12/2013</t>
  </si>
  <si>
    <t>JOHN EDISON CHAMORRO ACOSTA</t>
  </si>
  <si>
    <t>10 SEMESTRE</t>
  </si>
  <si>
    <t>INSTITUCION EDUCATIVA SAN BARTOLOME</t>
  </si>
  <si>
    <t>05/08/2013  19/06/2013</t>
  </si>
  <si>
    <t>PSICOLOG0</t>
  </si>
  <si>
    <t>YAMILE MUTUMBAJOY</t>
  </si>
  <si>
    <t>08/2013  07/2014</t>
  </si>
  <si>
    <t>PRACTICA UNIIVERSITARIA</t>
  </si>
  <si>
    <t>DIEGO ARMANDO PEREZ ORTEGA</t>
  </si>
  <si>
    <t>01/09/2013  31/11/2014</t>
  </si>
  <si>
    <t>JANNETH PATRICIA JOJOA MATINEZ</t>
  </si>
  <si>
    <t>IRINA GRUESO</t>
  </si>
  <si>
    <t>TRABAJADORA SOCIAL</t>
  </si>
  <si>
    <t>15/01/2014/31/11/2014</t>
  </si>
  <si>
    <t>APOYO PSICOSOCIAL</t>
  </si>
  <si>
    <t>MICHAEL FERNEY INSANDARA MONTEZUMA</t>
  </si>
  <si>
    <t>05/09/2013  31/07/2014</t>
  </si>
  <si>
    <t>CRIS STEFANNYE PORTILLA GUERRERO</t>
  </si>
  <si>
    <t>CORPORACION UNIVERSITARIA REMINGTON</t>
  </si>
  <si>
    <t>GESTAR FUTURO</t>
  </si>
  <si>
    <t>20/09/2012  31/06/2013</t>
  </si>
  <si>
    <t>LUZ MARINA GUAMA ORTEGA</t>
  </si>
  <si>
    <t>256/09/2013</t>
  </si>
  <si>
    <t>FUNDAFECTIO</t>
  </si>
  <si>
    <t>03/11/2013  31/11/2014</t>
  </si>
  <si>
    <t>CARLOS ARTURO BENAVIDES MORALES</t>
  </si>
  <si>
    <t>18/03/2014  31/10/2014</t>
  </si>
  <si>
    <t>ANDRES FELIPE ROJAS ZAPATA</t>
  </si>
  <si>
    <t>01/05/2014  31/11/2014</t>
  </si>
  <si>
    <t>REVISAR JURIDICA</t>
  </si>
  <si>
    <t>ICBF NARIÑO</t>
  </si>
  <si>
    <t>226-2013</t>
  </si>
  <si>
    <t>9 MESES</t>
  </si>
  <si>
    <t>122-2014</t>
  </si>
  <si>
    <t>450-2013</t>
  </si>
  <si>
    <t>OXFAM</t>
  </si>
  <si>
    <t>14-27/10/2008</t>
  </si>
  <si>
    <t>19-20/05/2009</t>
  </si>
  <si>
    <t>31-32</t>
  </si>
  <si>
    <t>24-18/11/2009</t>
  </si>
  <si>
    <t>7 MESES</t>
  </si>
  <si>
    <t xml:space="preserve">CUMPLE </t>
  </si>
  <si>
    <t>NO CUMPLE</t>
  </si>
  <si>
    <t>EL PROPONENTE CUMPLE ______ NO CUMPLE ____X___</t>
  </si>
  <si>
    <t>-</t>
  </si>
  <si>
    <t>1110</t>
  </si>
  <si>
    <t>CONVOCATORIA PÚBLICA DE APORTE No 003 DE 2014</t>
  </si>
  <si>
    <t>1 al 3</t>
  </si>
  <si>
    <t>20 al 22</t>
  </si>
  <si>
    <t>N/A</t>
  </si>
  <si>
    <t>14 al 17</t>
  </si>
  <si>
    <t>18-19</t>
  </si>
  <si>
    <t>9 al 10</t>
  </si>
  <si>
    <t>25 a 27</t>
  </si>
  <si>
    <t>PROPONENTE No. 12.  FUNDACION AFECTO- FUNDAFECTO (HABILITADO)</t>
  </si>
  <si>
    <t>Resolucion  02565 del 25 de noviembre de 2014</t>
  </si>
  <si>
    <t>Rango al que aplica:  Valor del</t>
  </si>
  <si>
    <t xml:space="preserve"> presupuesto oficial Rango SMMLV.</t>
  </si>
  <si>
    <t xml:space="preserve">IDL  Mayor o igual a 1,2    </t>
  </si>
  <si>
    <t>NDE  Menor o igual 65%</t>
  </si>
  <si>
    <t>3 MESES</t>
  </si>
  <si>
    <t>6 MESES Y 11 DIAS</t>
  </si>
  <si>
    <t>12 MESES Y 10 DIAS</t>
  </si>
  <si>
    <t>1 MES Y 11 DIAS</t>
  </si>
  <si>
    <t>27 meses y 21 días</t>
  </si>
  <si>
    <t>NO CUENTA CON LA EXPERIANCIA COMPLETA EN COORDINACIÓN</t>
  </si>
  <si>
    <t>NO PRESENTA CONSTANCIAS LABORALES CERTIFCACION DE LA UNIVERSIDAD, HACE FALTA COPIA DE LA TARJETA PROFESIONAL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</si>
</sst>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rgb="FF000000"/>
      <name val="Arial"/>
      <family val="2"/>
    </font>
    <font>
      <sz val="9"/>
      <name val="Arial Narrow"/>
      <family val="2"/>
    </font>
    <font>
      <sz val="10"/>
      <color rgb="FF0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6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7" borderId="32"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9" fillId="7" borderId="37" xfId="0" applyFont="1" applyFill="1" applyBorder="1" applyAlignment="1">
      <alignment vertical="center"/>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9" fillId="7" borderId="42" xfId="0" applyFont="1" applyFill="1" applyBorder="1" applyAlignment="1">
      <alignment vertical="center"/>
    </xf>
    <xf numFmtId="0" fontId="28" fillId="7" borderId="40" xfId="0" applyFont="1" applyFill="1" applyBorder="1" applyAlignment="1">
      <alignment horizontal="center" vertical="center"/>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4" fontId="29" fillId="8" borderId="34" xfId="0" applyNumberFormat="1"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2" fontId="0" fillId="0" borderId="1" xfId="0" applyNumberFormat="1" applyBorder="1" applyAlignment="1">
      <alignment wrapText="1"/>
    </xf>
    <xf numFmtId="14" fontId="0" fillId="0" borderId="1" xfId="0" applyNumberFormat="1" applyBorder="1" applyAlignment="1"/>
    <xf numFmtId="0" fontId="14" fillId="0" borderId="1" xfId="0" applyFont="1" applyBorder="1" applyAlignment="1"/>
    <xf numFmtId="1" fontId="0" fillId="3" borderId="1" xfId="0" applyNumberFormat="1" applyFill="1" applyBorder="1" applyAlignment="1">
      <alignment horizontal="right" vertical="center"/>
    </xf>
    <xf numFmtId="171" fontId="29" fillId="8" borderId="0" xfId="0" applyNumberFormat="1" applyFont="1" applyFill="1" applyAlignment="1">
      <alignment horizontal="center" vertical="center"/>
    </xf>
    <xf numFmtId="9" fontId="29" fillId="8" borderId="34" xfId="0" applyNumberFormat="1" applyFont="1" applyFill="1" applyBorder="1" applyAlignment="1">
      <alignment horizontal="center" vertical="center"/>
    </xf>
    <xf numFmtId="0" fontId="0" fillId="0" borderId="1" xfId="0" applyBorder="1" applyAlignment="1">
      <alignment horizontal="center"/>
    </xf>
    <xf numFmtId="0" fontId="25" fillId="6" borderId="1" xfId="0" applyFont="1" applyFill="1" applyBorder="1" applyAlignment="1">
      <alignment horizontal="center" vertical="center" wrapText="1"/>
    </xf>
    <xf numFmtId="16" fontId="26" fillId="7" borderId="22" xfId="0" applyNumberFormat="1" applyFont="1" applyFill="1" applyBorder="1" applyAlignment="1">
      <alignment horizontal="center" vertical="center" wrapText="1"/>
    </xf>
    <xf numFmtId="0" fontId="26" fillId="0" borderId="0" xfId="0" applyFont="1"/>
    <xf numFmtId="0" fontId="39" fillId="7" borderId="37" xfId="0" applyFont="1" applyFill="1" applyBorder="1" applyAlignment="1">
      <alignment vertical="center"/>
    </xf>
    <xf numFmtId="0" fontId="37" fillId="7" borderId="37" xfId="0" applyFont="1" applyFill="1" applyBorder="1" applyAlignment="1">
      <alignment vertical="center"/>
    </xf>
    <xf numFmtId="0" fontId="30" fillId="0" borderId="0" xfId="0" applyFont="1" applyBorder="1" applyAlignment="1">
      <alignment wrapText="1"/>
    </xf>
    <xf numFmtId="0" fontId="0" fillId="0" borderId="1" xfId="0" applyBorder="1" applyAlignment="1">
      <alignment horizontal="center" vertical="center"/>
    </xf>
    <xf numFmtId="0" fontId="11" fillId="4" borderId="0" xfId="0" applyFont="1" applyFill="1" applyBorder="1" applyAlignment="1">
      <alignment horizontal="lef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0" borderId="1" xfId="0" applyFont="1"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25" fillId="0" borderId="1" xfId="0" applyFont="1" applyBorder="1" applyAlignment="1">
      <alignment horizontal="center" vertical="center" wrapText="1"/>
    </xf>
    <xf numFmtId="0" fontId="33" fillId="10" borderId="0" xfId="0" applyFont="1" applyFill="1" applyAlignment="1">
      <alignment horizontal="center" wrapText="1"/>
    </xf>
    <xf numFmtId="0" fontId="32" fillId="0" borderId="0" xfId="0" applyFont="1" applyAlignment="1">
      <alignment horizontal="center" vertical="center"/>
    </xf>
    <xf numFmtId="0" fontId="38" fillId="0" borderId="5"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39" xfId="0" applyFont="1" applyFill="1" applyBorder="1" applyAlignment="1">
      <alignment horizontal="center" vertical="center" wrapText="1"/>
    </xf>
    <xf numFmtId="0" fontId="37" fillId="7" borderId="41" xfId="0" applyFont="1" applyFill="1" applyBorder="1" applyAlignment="1">
      <alignment horizontal="justify" vertical="justify" wrapText="1"/>
    </xf>
    <xf numFmtId="0" fontId="37" fillId="7" borderId="37" xfId="0" applyFont="1" applyFill="1" applyBorder="1" applyAlignment="1">
      <alignment horizontal="justify" vertical="justify"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164" fontId="36" fillId="7" borderId="31" xfId="3"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31" workbookViewId="0">
      <selection activeCell="B42" sqref="B4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6" t="s">
        <v>90</v>
      </c>
      <c r="B2" s="206"/>
      <c r="C2" s="206"/>
      <c r="D2" s="206"/>
      <c r="E2" s="206"/>
      <c r="F2" s="206"/>
      <c r="G2" s="206"/>
      <c r="H2" s="206"/>
      <c r="I2" s="206"/>
      <c r="J2" s="206"/>
      <c r="K2" s="206"/>
      <c r="L2" s="206"/>
    </row>
    <row r="4" spans="1:12" ht="16.5" x14ac:dyDescent="0.25">
      <c r="A4" s="186" t="s">
        <v>65</v>
      </c>
      <c r="B4" s="186"/>
      <c r="C4" s="186"/>
      <c r="D4" s="186"/>
      <c r="E4" s="186"/>
      <c r="F4" s="186"/>
      <c r="G4" s="186"/>
      <c r="H4" s="186"/>
      <c r="I4" s="186"/>
      <c r="J4" s="186"/>
      <c r="K4" s="186"/>
      <c r="L4" s="186"/>
    </row>
    <row r="5" spans="1:12" ht="16.5" x14ac:dyDescent="0.25">
      <c r="A5" s="79"/>
    </row>
    <row r="6" spans="1:12" ht="16.5" x14ac:dyDescent="0.25">
      <c r="A6" s="186" t="s">
        <v>293</v>
      </c>
      <c r="B6" s="186"/>
      <c r="C6" s="186"/>
      <c r="D6" s="186"/>
      <c r="E6" s="186"/>
      <c r="F6" s="186"/>
      <c r="G6" s="186"/>
      <c r="H6" s="186"/>
      <c r="I6" s="186"/>
      <c r="J6" s="186"/>
      <c r="K6" s="186"/>
      <c r="L6" s="186"/>
    </row>
    <row r="7" spans="1:12" ht="16.5" x14ac:dyDescent="0.25">
      <c r="A7" s="80"/>
    </row>
    <row r="8" spans="1:12" ht="109.5" customHeight="1" x14ac:dyDescent="0.25">
      <c r="A8" s="187" t="s">
        <v>131</v>
      </c>
      <c r="B8" s="187"/>
      <c r="C8" s="187"/>
      <c r="D8" s="187"/>
      <c r="E8" s="187"/>
      <c r="F8" s="187"/>
      <c r="G8" s="187"/>
      <c r="H8" s="187"/>
      <c r="I8" s="187"/>
      <c r="J8" s="187"/>
      <c r="K8" s="187"/>
      <c r="L8" s="187"/>
    </row>
    <row r="9" spans="1:12" ht="45.75" customHeight="1" x14ac:dyDescent="0.25">
      <c r="A9" s="187"/>
      <c r="B9" s="187"/>
      <c r="C9" s="187"/>
      <c r="D9" s="187"/>
      <c r="E9" s="187"/>
      <c r="F9" s="187"/>
      <c r="G9" s="187"/>
      <c r="H9" s="187"/>
      <c r="I9" s="187"/>
      <c r="J9" s="187"/>
      <c r="K9" s="187"/>
      <c r="L9" s="187"/>
    </row>
    <row r="10" spans="1:12" ht="28.5" customHeight="1" x14ac:dyDescent="0.25">
      <c r="A10" s="187" t="s">
        <v>93</v>
      </c>
      <c r="B10" s="187"/>
      <c r="C10" s="187"/>
      <c r="D10" s="187"/>
      <c r="E10" s="187"/>
      <c r="F10" s="187"/>
      <c r="G10" s="187"/>
      <c r="H10" s="187"/>
      <c r="I10" s="187"/>
      <c r="J10" s="187"/>
      <c r="K10" s="187"/>
      <c r="L10" s="187"/>
    </row>
    <row r="11" spans="1:12" ht="28.5" customHeight="1" x14ac:dyDescent="0.25">
      <c r="A11" s="187"/>
      <c r="B11" s="187"/>
      <c r="C11" s="187"/>
      <c r="D11" s="187"/>
      <c r="E11" s="187"/>
      <c r="F11" s="187"/>
      <c r="G11" s="187"/>
      <c r="H11" s="187"/>
      <c r="I11" s="187"/>
      <c r="J11" s="187"/>
      <c r="K11" s="187"/>
      <c r="L11" s="187"/>
    </row>
    <row r="12" spans="1:12" ht="15.75" thickBot="1" x14ac:dyDescent="0.3"/>
    <row r="13" spans="1:12" ht="15.75" thickBot="1" x14ac:dyDescent="0.3">
      <c r="A13" s="81" t="s">
        <v>66</v>
      </c>
      <c r="B13" s="188" t="s">
        <v>89</v>
      </c>
      <c r="C13" s="189"/>
      <c r="D13" s="189"/>
      <c r="E13" s="189"/>
      <c r="F13" s="189"/>
      <c r="G13" s="189"/>
      <c r="H13" s="189"/>
      <c r="I13" s="189"/>
      <c r="J13" s="189"/>
      <c r="K13" s="189"/>
      <c r="L13" s="189"/>
    </row>
    <row r="14" spans="1:12" ht="15.75" thickBot="1" x14ac:dyDescent="0.3">
      <c r="A14" s="82">
        <v>12</v>
      </c>
      <c r="B14" s="205" t="s">
        <v>188</v>
      </c>
      <c r="C14" s="205"/>
      <c r="D14" s="205"/>
      <c r="E14" s="205"/>
      <c r="F14" s="205"/>
      <c r="G14" s="205"/>
      <c r="H14" s="205"/>
      <c r="I14" s="205"/>
      <c r="J14" s="205"/>
      <c r="K14" s="205"/>
      <c r="L14" s="205"/>
    </row>
    <row r="15" spans="1:12" x14ac:dyDescent="0.25">
      <c r="A15" s="89"/>
      <c r="B15" s="89"/>
      <c r="C15" s="89"/>
      <c r="D15" s="89"/>
      <c r="E15" s="89"/>
      <c r="F15" s="89"/>
      <c r="G15" s="89"/>
      <c r="H15" s="89"/>
      <c r="I15" s="89"/>
      <c r="J15" s="89"/>
      <c r="K15" s="89"/>
      <c r="L15" s="89"/>
    </row>
    <row r="16" spans="1:12" x14ac:dyDescent="0.25">
      <c r="A16" s="90"/>
      <c r="B16" s="89"/>
      <c r="C16" s="89"/>
      <c r="D16" s="89"/>
      <c r="E16" s="89"/>
      <c r="F16" s="89"/>
      <c r="G16" s="89"/>
      <c r="H16" s="89"/>
      <c r="I16" s="89"/>
      <c r="J16" s="89"/>
      <c r="K16" s="89"/>
      <c r="L16" s="89"/>
    </row>
    <row r="17" spans="1:12" x14ac:dyDescent="0.25">
      <c r="A17" s="207" t="s">
        <v>301</v>
      </c>
      <c r="B17" s="207"/>
      <c r="C17" s="207"/>
      <c r="D17" s="207"/>
      <c r="E17" s="207"/>
      <c r="F17" s="207"/>
      <c r="G17" s="207"/>
      <c r="H17" s="207"/>
      <c r="I17" s="207"/>
      <c r="J17" s="207"/>
      <c r="K17" s="207"/>
      <c r="L17" s="207"/>
    </row>
    <row r="19" spans="1:12" ht="27" customHeight="1" x14ac:dyDescent="0.25">
      <c r="A19" s="190" t="s">
        <v>67</v>
      </c>
      <c r="B19" s="190"/>
      <c r="C19" s="190"/>
      <c r="D19" s="190"/>
      <c r="E19" s="84" t="s">
        <v>68</v>
      </c>
      <c r="F19" s="178" t="s">
        <v>69</v>
      </c>
      <c r="G19" s="83" t="s">
        <v>70</v>
      </c>
      <c r="H19" s="190" t="s">
        <v>3</v>
      </c>
      <c r="I19" s="190"/>
      <c r="J19" s="190"/>
      <c r="K19" s="190"/>
      <c r="L19" s="190"/>
    </row>
    <row r="20" spans="1:12" ht="30.75" customHeight="1" x14ac:dyDescent="0.25">
      <c r="A20" s="198" t="s">
        <v>96</v>
      </c>
      <c r="B20" s="199"/>
      <c r="C20" s="199"/>
      <c r="D20" s="200"/>
      <c r="E20" s="85" t="s">
        <v>294</v>
      </c>
      <c r="F20" s="177" t="s">
        <v>181</v>
      </c>
      <c r="G20" s="1"/>
      <c r="H20" s="204"/>
      <c r="I20" s="204"/>
      <c r="J20" s="204"/>
      <c r="K20" s="204"/>
      <c r="L20" s="204"/>
    </row>
    <row r="21" spans="1:12" ht="35.25" customHeight="1" x14ac:dyDescent="0.25">
      <c r="A21" s="201" t="s">
        <v>97</v>
      </c>
      <c r="B21" s="202"/>
      <c r="C21" s="202"/>
      <c r="D21" s="203"/>
      <c r="E21" s="86">
        <v>12</v>
      </c>
      <c r="F21" s="177" t="s">
        <v>181</v>
      </c>
      <c r="G21" s="1"/>
      <c r="H21" s="197"/>
      <c r="I21" s="197"/>
      <c r="J21" s="197"/>
      <c r="K21" s="197"/>
      <c r="L21" s="197"/>
    </row>
    <row r="22" spans="1:12" ht="24.75" customHeight="1" x14ac:dyDescent="0.25">
      <c r="A22" s="201" t="s">
        <v>132</v>
      </c>
      <c r="B22" s="202"/>
      <c r="C22" s="202"/>
      <c r="D22" s="203"/>
      <c r="E22" s="86" t="s">
        <v>295</v>
      </c>
      <c r="F22" s="177" t="s">
        <v>181</v>
      </c>
      <c r="G22" s="1"/>
      <c r="H22" s="197"/>
      <c r="I22" s="197"/>
      <c r="J22" s="197"/>
      <c r="K22" s="197"/>
      <c r="L22" s="197"/>
    </row>
    <row r="23" spans="1:12" ht="27" customHeight="1" x14ac:dyDescent="0.25">
      <c r="A23" s="191" t="s">
        <v>71</v>
      </c>
      <c r="B23" s="192"/>
      <c r="C23" s="192"/>
      <c r="D23" s="193"/>
      <c r="E23" s="87">
        <v>5.6</v>
      </c>
      <c r="F23" s="177" t="s">
        <v>181</v>
      </c>
      <c r="G23" s="1"/>
      <c r="H23" s="197"/>
      <c r="I23" s="197"/>
      <c r="J23" s="197"/>
      <c r="K23" s="197"/>
      <c r="L23" s="197"/>
    </row>
    <row r="24" spans="1:12" ht="20.25" customHeight="1" x14ac:dyDescent="0.25">
      <c r="A24" s="191" t="s">
        <v>92</v>
      </c>
      <c r="B24" s="192"/>
      <c r="C24" s="192"/>
      <c r="D24" s="193"/>
      <c r="E24" s="87" t="s">
        <v>300</v>
      </c>
      <c r="F24" s="177"/>
      <c r="G24" s="1"/>
      <c r="H24" s="194" t="s">
        <v>296</v>
      </c>
      <c r="I24" s="195"/>
      <c r="J24" s="195"/>
      <c r="K24" s="195"/>
      <c r="L24" s="196"/>
    </row>
    <row r="25" spans="1:12" ht="28.5" customHeight="1" x14ac:dyDescent="0.25">
      <c r="A25" s="191" t="s">
        <v>133</v>
      </c>
      <c r="B25" s="192"/>
      <c r="C25" s="192"/>
      <c r="D25" s="193"/>
      <c r="E25" s="87"/>
      <c r="F25" s="177"/>
      <c r="G25" s="1"/>
      <c r="H25" s="197" t="s">
        <v>296</v>
      </c>
      <c r="I25" s="197"/>
      <c r="J25" s="197"/>
      <c r="K25" s="197"/>
      <c r="L25" s="197"/>
    </row>
    <row r="26" spans="1:12" ht="28.5" customHeight="1" x14ac:dyDescent="0.25">
      <c r="A26" s="191" t="s">
        <v>95</v>
      </c>
      <c r="B26" s="192"/>
      <c r="C26" s="192"/>
      <c r="D26" s="193"/>
      <c r="E26" s="87"/>
      <c r="F26" s="177"/>
      <c r="G26" s="1"/>
      <c r="H26" s="194" t="s">
        <v>296</v>
      </c>
      <c r="I26" s="195"/>
      <c r="J26" s="195"/>
      <c r="K26" s="195"/>
      <c r="L26" s="196"/>
    </row>
    <row r="27" spans="1:12" ht="15.75" customHeight="1" x14ac:dyDescent="0.25">
      <c r="A27" s="201" t="s">
        <v>72</v>
      </c>
      <c r="B27" s="202"/>
      <c r="C27" s="202"/>
      <c r="D27" s="203"/>
      <c r="E27" s="86">
        <v>7</v>
      </c>
      <c r="F27" s="177" t="s">
        <v>181</v>
      </c>
      <c r="G27" s="1"/>
      <c r="H27" s="197"/>
      <c r="I27" s="197"/>
      <c r="J27" s="197"/>
      <c r="K27" s="197"/>
      <c r="L27" s="197"/>
    </row>
    <row r="28" spans="1:12" ht="19.5" customHeight="1" x14ac:dyDescent="0.25">
      <c r="A28" s="201" t="s">
        <v>73</v>
      </c>
      <c r="B28" s="202"/>
      <c r="C28" s="202"/>
      <c r="D28" s="203"/>
      <c r="E28" s="86">
        <v>13</v>
      </c>
      <c r="F28" s="177" t="s">
        <v>181</v>
      </c>
      <c r="G28" s="1"/>
      <c r="H28" s="197"/>
      <c r="I28" s="197"/>
      <c r="J28" s="197"/>
      <c r="K28" s="197"/>
      <c r="L28" s="197"/>
    </row>
    <row r="29" spans="1:12" ht="27.75" customHeight="1" x14ac:dyDescent="0.25">
      <c r="A29" s="201" t="s">
        <v>74</v>
      </c>
      <c r="B29" s="202"/>
      <c r="C29" s="202"/>
      <c r="D29" s="203"/>
      <c r="E29" s="86">
        <v>11</v>
      </c>
      <c r="F29" s="177" t="s">
        <v>181</v>
      </c>
      <c r="G29" s="1"/>
      <c r="H29" s="197"/>
      <c r="I29" s="197"/>
      <c r="J29" s="197"/>
      <c r="K29" s="197"/>
      <c r="L29" s="197"/>
    </row>
    <row r="30" spans="1:12" ht="61.5" customHeight="1" x14ac:dyDescent="0.25">
      <c r="A30" s="201" t="s">
        <v>75</v>
      </c>
      <c r="B30" s="202"/>
      <c r="C30" s="202"/>
      <c r="D30" s="203"/>
      <c r="E30" s="179" t="s">
        <v>299</v>
      </c>
      <c r="F30" s="177" t="s">
        <v>181</v>
      </c>
      <c r="G30" s="1"/>
      <c r="H30" s="197"/>
      <c r="I30" s="197"/>
      <c r="J30" s="197"/>
      <c r="K30" s="197"/>
      <c r="L30" s="197"/>
    </row>
    <row r="31" spans="1:12" ht="17.25" customHeight="1" x14ac:dyDescent="0.25">
      <c r="A31" s="201" t="s">
        <v>76</v>
      </c>
      <c r="B31" s="202"/>
      <c r="C31" s="202"/>
      <c r="D31" s="203"/>
      <c r="E31" s="86">
        <v>8</v>
      </c>
      <c r="F31" s="177" t="s">
        <v>181</v>
      </c>
      <c r="G31" s="1"/>
      <c r="H31" s="197"/>
      <c r="I31" s="197"/>
      <c r="J31" s="197"/>
      <c r="K31" s="197"/>
      <c r="L31" s="197"/>
    </row>
    <row r="32" spans="1:12" ht="24" customHeight="1" x14ac:dyDescent="0.25">
      <c r="A32" s="209" t="s">
        <v>94</v>
      </c>
      <c r="B32" s="210"/>
      <c r="C32" s="210"/>
      <c r="D32" s="211"/>
      <c r="E32" s="86" t="s">
        <v>297</v>
      </c>
      <c r="F32" s="177" t="s">
        <v>181</v>
      </c>
      <c r="G32" s="1"/>
      <c r="H32" s="208" t="s">
        <v>302</v>
      </c>
      <c r="I32" s="195"/>
      <c r="J32" s="195"/>
      <c r="K32" s="195"/>
      <c r="L32" s="196"/>
    </row>
    <row r="33" spans="1:12" ht="24" customHeight="1" x14ac:dyDescent="0.25">
      <c r="A33" s="201" t="s">
        <v>98</v>
      </c>
      <c r="B33" s="202"/>
      <c r="C33" s="202"/>
      <c r="D33" s="203"/>
      <c r="E33" s="86" t="s">
        <v>298</v>
      </c>
      <c r="F33" s="177" t="s">
        <v>181</v>
      </c>
      <c r="G33" s="1"/>
      <c r="H33" s="194"/>
      <c r="I33" s="195"/>
      <c r="J33" s="195"/>
      <c r="K33" s="195"/>
      <c r="L33" s="196"/>
    </row>
    <row r="34" spans="1:12" ht="28.5" customHeight="1" x14ac:dyDescent="0.25">
      <c r="A34" s="201" t="s">
        <v>99</v>
      </c>
      <c r="B34" s="202"/>
      <c r="C34" s="202"/>
      <c r="D34" s="203"/>
      <c r="E34" s="88"/>
      <c r="F34" s="177"/>
      <c r="G34" s="1"/>
      <c r="H34" s="197" t="s">
        <v>296</v>
      </c>
      <c r="I34" s="197"/>
      <c r="J34" s="197"/>
      <c r="K34" s="197"/>
      <c r="L34" s="197"/>
    </row>
    <row r="35" spans="1:12" x14ac:dyDescent="0.25">
      <c r="H35" s="180"/>
      <c r="I35" s="180"/>
      <c r="J35" s="180"/>
      <c r="K35" s="180"/>
      <c r="L35" s="180"/>
    </row>
  </sheetData>
  <mergeCells count="40">
    <mergeCell ref="A25:D25"/>
    <mergeCell ref="H32:L32"/>
    <mergeCell ref="A32:D32"/>
    <mergeCell ref="A33:D33"/>
    <mergeCell ref="A26:D26"/>
    <mergeCell ref="H26:L26"/>
    <mergeCell ref="A27:D27"/>
    <mergeCell ref="H33:L3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19:D19"/>
    <mergeCell ref="A24:D24"/>
    <mergeCell ref="H24:L24"/>
    <mergeCell ref="H21:L21"/>
    <mergeCell ref="H22:L22"/>
    <mergeCell ref="H23:L23"/>
    <mergeCell ref="A20:D20"/>
    <mergeCell ref="A21:D21"/>
    <mergeCell ref="A22:D22"/>
    <mergeCell ref="H20:L20"/>
    <mergeCell ref="A23:D23"/>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7"/>
  <sheetViews>
    <sheetView tabSelected="1" topLeftCell="B155" zoomScale="80" zoomScaleNormal="80" workbookViewId="0">
      <selection activeCell="F166" sqref="F166:F168"/>
    </sheetView>
  </sheetViews>
  <sheetFormatPr baseColWidth="10" defaultRowHeight="15" x14ac:dyDescent="0.25"/>
  <cols>
    <col min="1" max="1" width="3.140625" style="9" bestFit="1" customWidth="1"/>
    <col min="2" max="2" width="90.5703125" style="9"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5703125" style="9" customWidth="1"/>
    <col min="18" max="18" width="24.710937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0" t="s">
        <v>63</v>
      </c>
      <c r="C2" s="221"/>
      <c r="D2" s="221"/>
      <c r="E2" s="221"/>
      <c r="F2" s="221"/>
      <c r="G2" s="221"/>
      <c r="H2" s="221"/>
      <c r="I2" s="221"/>
      <c r="J2" s="221"/>
      <c r="K2" s="221"/>
      <c r="L2" s="221"/>
      <c r="M2" s="221"/>
      <c r="N2" s="221"/>
      <c r="O2" s="221"/>
      <c r="P2" s="221"/>
    </row>
    <row r="4" spans="2:16" ht="26.25" x14ac:dyDescent="0.25">
      <c r="B4" s="220" t="s">
        <v>48</v>
      </c>
      <c r="C4" s="221"/>
      <c r="D4" s="221"/>
      <c r="E4" s="221"/>
      <c r="F4" s="221"/>
      <c r="G4" s="221"/>
      <c r="H4" s="221"/>
      <c r="I4" s="221"/>
      <c r="J4" s="221"/>
      <c r="K4" s="221"/>
      <c r="L4" s="221"/>
      <c r="M4" s="221"/>
      <c r="N4" s="221"/>
      <c r="O4" s="221"/>
      <c r="P4" s="221"/>
    </row>
    <row r="5" spans="2:16" ht="15.75" thickBot="1" x14ac:dyDescent="0.3"/>
    <row r="6" spans="2:16" ht="21.75" thickBot="1" x14ac:dyDescent="0.3">
      <c r="B6" s="11" t="s">
        <v>4</v>
      </c>
      <c r="C6" s="240" t="s">
        <v>182</v>
      </c>
      <c r="D6" s="240"/>
      <c r="E6" s="240"/>
      <c r="F6" s="240"/>
      <c r="G6" s="240"/>
      <c r="H6" s="240"/>
      <c r="I6" s="240"/>
      <c r="J6" s="240"/>
      <c r="K6" s="240"/>
      <c r="L6" s="240"/>
      <c r="M6" s="240"/>
      <c r="N6" s="241"/>
    </row>
    <row r="7" spans="2:16" ht="16.5" thickBot="1" x14ac:dyDescent="0.3">
      <c r="B7" s="12" t="s">
        <v>5</v>
      </c>
      <c r="C7" s="240"/>
      <c r="D7" s="240"/>
      <c r="E7" s="240"/>
      <c r="F7" s="240"/>
      <c r="G7" s="240"/>
      <c r="H7" s="240"/>
      <c r="I7" s="240"/>
      <c r="J7" s="240"/>
      <c r="K7" s="240"/>
      <c r="L7" s="240"/>
      <c r="M7" s="240"/>
      <c r="N7" s="241"/>
    </row>
    <row r="8" spans="2:16" ht="16.5" thickBot="1" x14ac:dyDescent="0.3">
      <c r="B8" s="12" t="s">
        <v>6</v>
      </c>
      <c r="C8" s="240"/>
      <c r="D8" s="240"/>
      <c r="E8" s="240"/>
      <c r="F8" s="240"/>
      <c r="G8" s="240"/>
      <c r="H8" s="240"/>
      <c r="I8" s="240"/>
      <c r="J8" s="240"/>
      <c r="K8" s="240"/>
      <c r="L8" s="240"/>
      <c r="M8" s="240"/>
      <c r="N8" s="241"/>
    </row>
    <row r="9" spans="2:16" ht="16.5" thickBot="1" x14ac:dyDescent="0.3">
      <c r="B9" s="12" t="s">
        <v>7</v>
      </c>
      <c r="C9" s="240"/>
      <c r="D9" s="240"/>
      <c r="E9" s="240"/>
      <c r="F9" s="240"/>
      <c r="G9" s="240"/>
      <c r="H9" s="240"/>
      <c r="I9" s="240"/>
      <c r="J9" s="240"/>
      <c r="K9" s="240"/>
      <c r="L9" s="240"/>
      <c r="M9" s="240"/>
      <c r="N9" s="241"/>
    </row>
    <row r="10" spans="2:16" ht="16.5" thickBot="1" x14ac:dyDescent="0.3">
      <c r="B10" s="12" t="s">
        <v>8</v>
      </c>
      <c r="C10" s="242"/>
      <c r="D10" s="242"/>
      <c r="E10" s="243"/>
      <c r="F10" s="34"/>
      <c r="G10" s="34"/>
      <c r="H10" s="34"/>
      <c r="I10" s="34"/>
      <c r="J10" s="34"/>
      <c r="K10" s="34"/>
      <c r="L10" s="34"/>
      <c r="M10" s="34"/>
      <c r="N10" s="35"/>
    </row>
    <row r="11" spans="2:16" ht="16.5" thickBot="1" x14ac:dyDescent="0.3">
      <c r="B11" s="14" t="s">
        <v>9</v>
      </c>
      <c r="C11" s="15">
        <v>41975</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3" t="s">
        <v>100</v>
      </c>
      <c r="C14" s="233"/>
      <c r="D14" s="53" t="s">
        <v>12</v>
      </c>
      <c r="E14" s="53" t="s">
        <v>13</v>
      </c>
      <c r="F14" s="53" t="s">
        <v>29</v>
      </c>
      <c r="G14" s="91"/>
      <c r="I14" s="38"/>
      <c r="J14" s="38"/>
      <c r="K14" s="38"/>
      <c r="L14" s="38"/>
      <c r="M14" s="38"/>
      <c r="N14" s="21"/>
    </row>
    <row r="15" spans="2:16" x14ac:dyDescent="0.25">
      <c r="B15" s="233"/>
      <c r="C15" s="233"/>
      <c r="D15" s="53">
        <v>10</v>
      </c>
      <c r="E15" s="36">
        <v>3341249600</v>
      </c>
      <c r="F15" s="174">
        <v>1600</v>
      </c>
      <c r="G15" s="92"/>
      <c r="I15" s="39"/>
      <c r="J15" s="39"/>
      <c r="K15" s="39"/>
      <c r="L15" s="39"/>
      <c r="M15" s="39"/>
      <c r="N15" s="21"/>
    </row>
    <row r="16" spans="2:16" x14ac:dyDescent="0.25">
      <c r="B16" s="233"/>
      <c r="C16" s="233"/>
      <c r="D16" s="53"/>
      <c r="E16" s="36"/>
      <c r="F16" s="36"/>
      <c r="G16" s="92"/>
      <c r="I16" s="39"/>
      <c r="J16" s="39"/>
      <c r="K16" s="39"/>
      <c r="L16" s="39"/>
      <c r="M16" s="39"/>
      <c r="N16" s="21"/>
    </row>
    <row r="17" spans="1:14" x14ac:dyDescent="0.25">
      <c r="B17" s="233"/>
      <c r="C17" s="233"/>
      <c r="D17" s="53"/>
      <c r="E17" s="36"/>
      <c r="F17" s="36"/>
      <c r="G17" s="92"/>
      <c r="I17" s="39"/>
      <c r="J17" s="39"/>
      <c r="K17" s="39"/>
      <c r="L17" s="39"/>
      <c r="M17" s="39"/>
      <c r="N17" s="21"/>
    </row>
    <row r="18" spans="1:14" x14ac:dyDescent="0.25">
      <c r="B18" s="233"/>
      <c r="C18" s="233"/>
      <c r="D18" s="53"/>
      <c r="E18" s="37"/>
      <c r="F18" s="36"/>
      <c r="G18" s="92"/>
      <c r="H18" s="22"/>
      <c r="I18" s="39"/>
      <c r="J18" s="39"/>
      <c r="K18" s="39"/>
      <c r="L18" s="39"/>
      <c r="M18" s="39"/>
      <c r="N18" s="20"/>
    </row>
    <row r="19" spans="1:14" x14ac:dyDescent="0.25">
      <c r="B19" s="233"/>
      <c r="C19" s="233"/>
      <c r="D19" s="53"/>
      <c r="E19" s="37"/>
      <c r="F19" s="36"/>
      <c r="G19" s="92"/>
      <c r="H19" s="22"/>
      <c r="I19" s="41"/>
      <c r="J19" s="41"/>
      <c r="K19" s="41"/>
      <c r="L19" s="41"/>
      <c r="M19" s="41"/>
      <c r="N19" s="20"/>
    </row>
    <row r="20" spans="1:14" x14ac:dyDescent="0.25">
      <c r="B20" s="233"/>
      <c r="C20" s="233"/>
      <c r="D20" s="53"/>
      <c r="E20" s="37"/>
      <c r="F20" s="36"/>
      <c r="G20" s="92"/>
      <c r="H20" s="22"/>
      <c r="I20" s="8"/>
      <c r="J20" s="8"/>
      <c r="K20" s="8"/>
      <c r="L20" s="8"/>
      <c r="M20" s="8"/>
      <c r="N20" s="20"/>
    </row>
    <row r="21" spans="1:14" x14ac:dyDescent="0.25">
      <c r="B21" s="233"/>
      <c r="C21" s="233"/>
      <c r="D21" s="53"/>
      <c r="E21" s="37"/>
      <c r="F21" s="36"/>
      <c r="G21" s="92"/>
      <c r="H21" s="22"/>
      <c r="I21" s="8"/>
      <c r="J21" s="8"/>
      <c r="K21" s="8"/>
      <c r="L21" s="8"/>
      <c r="M21" s="8"/>
      <c r="N21" s="20"/>
    </row>
    <row r="22" spans="1:14" ht="15.75" thickBot="1" x14ac:dyDescent="0.3">
      <c r="B22" s="238" t="s">
        <v>14</v>
      </c>
      <c r="C22" s="239"/>
      <c r="D22" s="53"/>
      <c r="E22" s="64"/>
      <c r="F22" s="36"/>
      <c r="G22" s="92"/>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1280</v>
      </c>
      <c r="D24" s="42"/>
      <c r="E24" s="45">
        <f>E15</f>
        <v>3341249600</v>
      </c>
      <c r="F24" s="40"/>
      <c r="G24" s="40"/>
      <c r="H24" s="40"/>
      <c r="I24" s="23"/>
      <c r="J24" s="23"/>
      <c r="K24" s="23"/>
      <c r="L24" s="23"/>
      <c r="M24" s="23"/>
    </row>
    <row r="25" spans="1:14" x14ac:dyDescent="0.25">
      <c r="A25" s="98"/>
      <c r="C25" s="99"/>
      <c r="D25" s="39"/>
      <c r="E25" s="100"/>
      <c r="F25" s="40"/>
      <c r="G25" s="40"/>
      <c r="H25" s="40"/>
      <c r="I25" s="23"/>
      <c r="J25" s="23"/>
      <c r="K25" s="23"/>
      <c r="L25" s="23"/>
      <c r="M25" s="23"/>
    </row>
    <row r="26" spans="1:14" x14ac:dyDescent="0.25">
      <c r="A26" s="98"/>
      <c r="C26" s="99"/>
      <c r="D26" s="39"/>
      <c r="E26" s="100"/>
      <c r="F26" s="40"/>
      <c r="G26" s="40"/>
      <c r="H26" s="40"/>
      <c r="I26" s="23"/>
      <c r="J26" s="23"/>
      <c r="K26" s="23"/>
      <c r="L26" s="23"/>
      <c r="M26" s="23"/>
    </row>
    <row r="27" spans="1:14" x14ac:dyDescent="0.25">
      <c r="A27" s="98"/>
      <c r="B27" s="121" t="s">
        <v>134</v>
      </c>
      <c r="C27" s="103"/>
      <c r="D27" s="103"/>
      <c r="E27" s="103"/>
      <c r="F27" s="103"/>
      <c r="G27" s="103"/>
      <c r="H27" s="103"/>
      <c r="I27" s="106"/>
      <c r="J27" s="106"/>
      <c r="K27" s="106"/>
      <c r="L27" s="106"/>
      <c r="M27" s="106"/>
      <c r="N27" s="107"/>
    </row>
    <row r="28" spans="1:14" x14ac:dyDescent="0.25">
      <c r="A28" s="98"/>
      <c r="B28" s="103"/>
      <c r="C28" s="103"/>
      <c r="D28" s="103"/>
      <c r="E28" s="103"/>
      <c r="F28" s="103"/>
      <c r="G28" s="103"/>
      <c r="H28" s="103"/>
      <c r="I28" s="106"/>
      <c r="J28" s="106"/>
      <c r="K28" s="106"/>
      <c r="L28" s="106"/>
      <c r="M28" s="106"/>
      <c r="N28" s="107"/>
    </row>
    <row r="29" spans="1:14" x14ac:dyDescent="0.25">
      <c r="A29" s="98"/>
      <c r="B29" s="124" t="s">
        <v>33</v>
      </c>
      <c r="C29" s="124" t="s">
        <v>135</v>
      </c>
      <c r="D29" s="124" t="s">
        <v>136</v>
      </c>
      <c r="E29" s="103"/>
      <c r="F29" s="103"/>
      <c r="G29" s="103"/>
      <c r="H29" s="103"/>
      <c r="I29" s="106"/>
      <c r="J29" s="106"/>
      <c r="K29" s="106"/>
      <c r="L29" s="106"/>
      <c r="M29" s="106"/>
      <c r="N29" s="107"/>
    </row>
    <row r="30" spans="1:14" x14ac:dyDescent="0.25">
      <c r="A30" s="98"/>
      <c r="B30" s="120" t="s">
        <v>137</v>
      </c>
      <c r="C30" s="120" t="s">
        <v>181</v>
      </c>
      <c r="D30" s="120"/>
      <c r="E30" s="103"/>
      <c r="F30" s="103"/>
      <c r="G30" s="103"/>
      <c r="H30" s="103"/>
      <c r="I30" s="106"/>
      <c r="J30" s="106"/>
      <c r="K30" s="106"/>
      <c r="L30" s="106"/>
      <c r="M30" s="106"/>
      <c r="N30" s="107"/>
    </row>
    <row r="31" spans="1:14" x14ac:dyDescent="0.25">
      <c r="A31" s="98"/>
      <c r="B31" s="120" t="s">
        <v>138</v>
      </c>
      <c r="C31" s="120"/>
      <c r="D31" s="120" t="s">
        <v>181</v>
      </c>
      <c r="E31" s="103"/>
      <c r="F31" s="103"/>
      <c r="G31" s="103"/>
      <c r="H31" s="103"/>
      <c r="I31" s="106"/>
      <c r="J31" s="106"/>
      <c r="K31" s="106"/>
      <c r="L31" s="106"/>
      <c r="M31" s="106"/>
      <c r="N31" s="107"/>
    </row>
    <row r="32" spans="1:14" x14ac:dyDescent="0.25">
      <c r="A32" s="98"/>
      <c r="B32" s="120" t="s">
        <v>139</v>
      </c>
      <c r="C32" s="120" t="s">
        <v>181</v>
      </c>
      <c r="D32" s="120"/>
      <c r="E32" s="103"/>
      <c r="F32" s="103"/>
      <c r="G32" s="103"/>
      <c r="H32" s="103"/>
      <c r="I32" s="106"/>
      <c r="J32" s="106"/>
      <c r="K32" s="106"/>
      <c r="L32" s="106"/>
      <c r="M32" s="106"/>
      <c r="N32" s="107"/>
    </row>
    <row r="33" spans="1:17" x14ac:dyDescent="0.25">
      <c r="A33" s="98"/>
      <c r="B33" s="120" t="s">
        <v>140</v>
      </c>
      <c r="C33" s="120"/>
      <c r="D33" s="120" t="s">
        <v>181</v>
      </c>
      <c r="E33" s="103"/>
      <c r="F33" s="103"/>
      <c r="G33" s="103"/>
      <c r="H33" s="103"/>
      <c r="I33" s="106"/>
      <c r="J33" s="106"/>
      <c r="K33" s="106"/>
      <c r="L33" s="106"/>
      <c r="M33" s="106"/>
      <c r="N33" s="107"/>
    </row>
    <row r="34" spans="1:17" x14ac:dyDescent="0.25">
      <c r="A34" s="98"/>
      <c r="B34" s="103"/>
      <c r="C34" s="103"/>
      <c r="D34" s="103"/>
      <c r="E34" s="103"/>
      <c r="F34" s="103"/>
      <c r="G34" s="103"/>
      <c r="H34" s="103"/>
      <c r="I34" s="106"/>
      <c r="J34" s="106"/>
      <c r="K34" s="106"/>
      <c r="L34" s="106"/>
      <c r="M34" s="106"/>
      <c r="N34" s="107"/>
    </row>
    <row r="35" spans="1:17" x14ac:dyDescent="0.25">
      <c r="A35" s="98"/>
      <c r="B35" s="103"/>
      <c r="C35" s="103"/>
      <c r="D35" s="103"/>
      <c r="E35" s="103"/>
      <c r="F35" s="103"/>
      <c r="G35" s="103"/>
      <c r="H35" s="103"/>
      <c r="I35" s="106"/>
      <c r="J35" s="106"/>
      <c r="K35" s="106"/>
      <c r="L35" s="106"/>
      <c r="M35" s="106"/>
      <c r="N35" s="107"/>
    </row>
    <row r="36" spans="1:17" x14ac:dyDescent="0.25">
      <c r="A36" s="98"/>
      <c r="B36" s="121" t="s">
        <v>141</v>
      </c>
      <c r="C36" s="103"/>
      <c r="D36" s="103"/>
      <c r="E36" s="103"/>
      <c r="F36" s="103"/>
      <c r="G36" s="103"/>
      <c r="H36" s="103"/>
      <c r="I36" s="106"/>
      <c r="J36" s="106"/>
      <c r="K36" s="106"/>
      <c r="L36" s="106"/>
      <c r="M36" s="106"/>
      <c r="N36" s="107"/>
    </row>
    <row r="37" spans="1:17" x14ac:dyDescent="0.25">
      <c r="A37" s="98"/>
      <c r="B37" s="103"/>
      <c r="C37" s="103"/>
      <c r="D37" s="103"/>
      <c r="E37" s="103"/>
      <c r="F37" s="103"/>
      <c r="G37" s="103"/>
      <c r="H37" s="103"/>
      <c r="I37" s="106"/>
      <c r="J37" s="106"/>
      <c r="K37" s="106"/>
      <c r="L37" s="106"/>
      <c r="M37" s="106"/>
      <c r="N37" s="107"/>
    </row>
    <row r="38" spans="1:17" x14ac:dyDescent="0.25">
      <c r="A38" s="98"/>
      <c r="B38" s="103"/>
      <c r="C38" s="103"/>
      <c r="D38" s="103"/>
      <c r="E38" s="103"/>
      <c r="F38" s="103"/>
      <c r="G38" s="103"/>
      <c r="H38" s="103"/>
      <c r="I38" s="106"/>
      <c r="J38" s="106"/>
      <c r="K38" s="106"/>
      <c r="L38" s="106"/>
      <c r="M38" s="106"/>
      <c r="N38" s="107"/>
    </row>
    <row r="39" spans="1:17" x14ac:dyDescent="0.25">
      <c r="A39" s="98"/>
      <c r="B39" s="124" t="s">
        <v>33</v>
      </c>
      <c r="C39" s="124" t="s">
        <v>58</v>
      </c>
      <c r="D39" s="123" t="s">
        <v>51</v>
      </c>
      <c r="E39" s="123" t="s">
        <v>16</v>
      </c>
      <c r="F39" s="103"/>
      <c r="G39" s="103"/>
      <c r="H39" s="103"/>
      <c r="I39" s="106"/>
      <c r="J39" s="106"/>
      <c r="K39" s="106"/>
      <c r="L39" s="106"/>
      <c r="M39" s="106"/>
      <c r="N39" s="107"/>
    </row>
    <row r="40" spans="1:17" ht="28.5" x14ac:dyDescent="0.25">
      <c r="A40" s="98"/>
      <c r="B40" s="104" t="s">
        <v>142</v>
      </c>
      <c r="C40" s="105">
        <v>40</v>
      </c>
      <c r="D40" s="122">
        <v>0</v>
      </c>
      <c r="E40" s="218">
        <f>+D40+D41</f>
        <v>35</v>
      </c>
      <c r="F40" s="103"/>
      <c r="G40" s="103"/>
      <c r="H40" s="103"/>
      <c r="I40" s="106"/>
      <c r="J40" s="106"/>
      <c r="K40" s="106"/>
      <c r="L40" s="106"/>
      <c r="M40" s="106"/>
      <c r="N40" s="107"/>
    </row>
    <row r="41" spans="1:17" ht="42.75" x14ac:dyDescent="0.25">
      <c r="A41" s="98"/>
      <c r="B41" s="104" t="s">
        <v>143</v>
      </c>
      <c r="C41" s="105">
        <v>60</v>
      </c>
      <c r="D41" s="122">
        <v>35</v>
      </c>
      <c r="E41" s="219"/>
      <c r="F41" s="103"/>
      <c r="G41" s="103"/>
      <c r="H41" s="103"/>
      <c r="I41" s="106"/>
      <c r="J41" s="106"/>
      <c r="K41" s="106"/>
      <c r="L41" s="106"/>
      <c r="M41" s="106"/>
      <c r="N41" s="107"/>
    </row>
    <row r="42" spans="1:17" x14ac:dyDescent="0.25">
      <c r="A42" s="98"/>
      <c r="C42" s="99"/>
      <c r="D42" s="39"/>
      <c r="E42" s="100"/>
      <c r="F42" s="40"/>
      <c r="G42" s="40"/>
      <c r="H42" s="40"/>
      <c r="I42" s="23"/>
      <c r="J42" s="23"/>
      <c r="K42" s="23"/>
      <c r="L42" s="23"/>
      <c r="M42" s="23"/>
    </row>
    <row r="43" spans="1:17" x14ac:dyDescent="0.25">
      <c r="A43" s="98"/>
      <c r="C43" s="99"/>
      <c r="D43" s="39"/>
      <c r="E43" s="100"/>
      <c r="F43" s="40"/>
      <c r="G43" s="40"/>
      <c r="H43" s="40"/>
      <c r="I43" s="23"/>
      <c r="J43" s="23"/>
      <c r="K43" s="23"/>
      <c r="L43" s="23"/>
      <c r="M43" s="23"/>
    </row>
    <row r="44" spans="1:17" x14ac:dyDescent="0.25">
      <c r="A44" s="98"/>
      <c r="C44" s="99"/>
      <c r="D44" s="39"/>
      <c r="E44" s="100"/>
      <c r="F44" s="40"/>
      <c r="G44" s="40"/>
      <c r="H44" s="40"/>
      <c r="I44" s="23"/>
      <c r="J44" s="23"/>
      <c r="K44" s="23"/>
      <c r="L44" s="23"/>
      <c r="M44" s="23"/>
    </row>
    <row r="45" spans="1:17" ht="15.75" thickBot="1" x14ac:dyDescent="0.3">
      <c r="M45" s="235" t="s">
        <v>35</v>
      </c>
      <c r="N45" s="235"/>
    </row>
    <row r="46" spans="1:17" x14ac:dyDescent="0.25">
      <c r="B46" s="66" t="s">
        <v>30</v>
      </c>
      <c r="M46" s="65"/>
      <c r="N46" s="65"/>
    </row>
    <row r="47" spans="1:17" ht="15.75" thickBot="1" x14ac:dyDescent="0.3">
      <c r="M47" s="65"/>
      <c r="N47" s="65"/>
    </row>
    <row r="48" spans="1:17" s="8" customFormat="1" ht="109.5" customHeight="1" x14ac:dyDescent="0.25">
      <c r="B48" s="117" t="s">
        <v>144</v>
      </c>
      <c r="C48" s="117" t="s">
        <v>145</v>
      </c>
      <c r="D48" s="117" t="s">
        <v>146</v>
      </c>
      <c r="E48" s="55" t="s">
        <v>45</v>
      </c>
      <c r="F48" s="55" t="s">
        <v>22</v>
      </c>
      <c r="G48" s="55" t="s">
        <v>102</v>
      </c>
      <c r="H48" s="55" t="s">
        <v>17</v>
      </c>
      <c r="I48" s="55" t="s">
        <v>10</v>
      </c>
      <c r="J48" s="55" t="s">
        <v>31</v>
      </c>
      <c r="K48" s="55" t="s">
        <v>61</v>
      </c>
      <c r="L48" s="55" t="s">
        <v>20</v>
      </c>
      <c r="M48" s="102" t="s">
        <v>26</v>
      </c>
      <c r="N48" s="117" t="s">
        <v>147</v>
      </c>
      <c r="O48" s="55" t="s">
        <v>36</v>
      </c>
      <c r="P48" s="56" t="s">
        <v>11</v>
      </c>
      <c r="Q48" s="56" t="s">
        <v>19</v>
      </c>
    </row>
    <row r="49" spans="1:26" s="29" customFormat="1" x14ac:dyDescent="0.25">
      <c r="A49" s="47">
        <v>1</v>
      </c>
      <c r="B49" s="48" t="s">
        <v>182</v>
      </c>
      <c r="C49" s="49" t="s">
        <v>182</v>
      </c>
      <c r="D49" s="48" t="s">
        <v>277</v>
      </c>
      <c r="E49" s="24" t="s">
        <v>278</v>
      </c>
      <c r="F49" s="25" t="s">
        <v>135</v>
      </c>
      <c r="G49" s="148"/>
      <c r="H49" s="52">
        <v>41365</v>
      </c>
      <c r="I49" s="26">
        <v>41639</v>
      </c>
      <c r="J49" s="26"/>
      <c r="K49" s="26" t="s">
        <v>279</v>
      </c>
      <c r="L49" s="26" t="s">
        <v>291</v>
      </c>
      <c r="M49" s="101">
        <v>1050</v>
      </c>
      <c r="N49" s="101">
        <v>1050</v>
      </c>
      <c r="O49" s="27"/>
      <c r="P49" s="27">
        <v>29</v>
      </c>
      <c r="Q49" s="149"/>
      <c r="R49" s="185" t="s">
        <v>276</v>
      </c>
      <c r="S49" s="28"/>
      <c r="T49" s="28"/>
      <c r="U49" s="28"/>
      <c r="V49" s="28"/>
      <c r="W49" s="28"/>
      <c r="X49" s="28"/>
      <c r="Y49" s="28"/>
      <c r="Z49" s="28"/>
    </row>
    <row r="50" spans="1:26" s="29" customFormat="1" ht="23.25" customHeight="1" x14ac:dyDescent="0.25">
      <c r="A50" s="47">
        <f>+A49+1</f>
        <v>2</v>
      </c>
      <c r="B50" s="113" t="s">
        <v>182</v>
      </c>
      <c r="C50" s="114" t="s">
        <v>182</v>
      </c>
      <c r="D50" s="113" t="s">
        <v>277</v>
      </c>
      <c r="E50" s="24" t="s">
        <v>280</v>
      </c>
      <c r="F50" s="25" t="s">
        <v>135</v>
      </c>
      <c r="G50" s="25"/>
      <c r="H50" s="116">
        <v>41659</v>
      </c>
      <c r="I50" s="26">
        <v>41851</v>
      </c>
      <c r="J50" s="26"/>
      <c r="K50" s="26" t="s">
        <v>308</v>
      </c>
      <c r="L50" s="26" t="s">
        <v>291</v>
      </c>
      <c r="M50" s="101">
        <v>1050</v>
      </c>
      <c r="N50" s="101">
        <v>1050</v>
      </c>
      <c r="O50" s="27"/>
      <c r="P50" s="27">
        <v>29</v>
      </c>
      <c r="Q50" s="149"/>
      <c r="R50" s="185" t="s">
        <v>276</v>
      </c>
      <c r="S50" s="28"/>
      <c r="T50" s="28"/>
      <c r="U50" s="28"/>
      <c r="V50" s="28"/>
      <c r="W50" s="28"/>
      <c r="X50" s="28"/>
      <c r="Y50" s="28"/>
      <c r="Z50" s="28"/>
    </row>
    <row r="51" spans="1:26" s="29" customFormat="1" ht="24" x14ac:dyDescent="0.25">
      <c r="A51" s="47">
        <f t="shared" ref="A51:A56" si="0">+A50+1</f>
        <v>3</v>
      </c>
      <c r="B51" s="113" t="s">
        <v>182</v>
      </c>
      <c r="C51" s="114" t="s">
        <v>182</v>
      </c>
      <c r="D51" s="113" t="s">
        <v>277</v>
      </c>
      <c r="E51" s="24" t="s">
        <v>281</v>
      </c>
      <c r="F51" s="25" t="s">
        <v>135</v>
      </c>
      <c r="G51" s="25"/>
      <c r="H51" s="116">
        <v>41568</v>
      </c>
      <c r="I51" s="26">
        <v>41943</v>
      </c>
      <c r="J51" s="26"/>
      <c r="K51" s="26" t="s">
        <v>309</v>
      </c>
      <c r="L51" s="26" t="s">
        <v>291</v>
      </c>
      <c r="M51" s="101">
        <v>60</v>
      </c>
      <c r="N51" s="101">
        <v>60</v>
      </c>
      <c r="O51" s="27"/>
      <c r="P51" s="27">
        <v>30</v>
      </c>
      <c r="Q51" s="149"/>
      <c r="R51" s="185" t="s">
        <v>276</v>
      </c>
      <c r="S51" s="28"/>
      <c r="T51" s="28"/>
      <c r="U51" s="28"/>
      <c r="V51" s="28"/>
      <c r="W51" s="28"/>
      <c r="X51" s="28"/>
      <c r="Y51" s="28"/>
      <c r="Z51" s="28"/>
    </row>
    <row r="52" spans="1:26" s="29" customFormat="1" x14ac:dyDescent="0.25">
      <c r="A52" s="47">
        <f t="shared" si="0"/>
        <v>4</v>
      </c>
      <c r="B52" s="113" t="s">
        <v>182</v>
      </c>
      <c r="C52" s="114" t="s">
        <v>182</v>
      </c>
      <c r="D52" s="48" t="s">
        <v>282</v>
      </c>
      <c r="E52" s="24" t="s">
        <v>283</v>
      </c>
      <c r="F52" s="25" t="s">
        <v>136</v>
      </c>
      <c r="G52" s="25"/>
      <c r="H52" s="116">
        <v>39751</v>
      </c>
      <c r="I52" s="26">
        <v>39903</v>
      </c>
      <c r="J52" s="26"/>
      <c r="K52" s="26" t="s">
        <v>291</v>
      </c>
      <c r="L52" s="110" t="s">
        <v>307</v>
      </c>
      <c r="M52" s="101"/>
      <c r="N52" s="101"/>
      <c r="O52" s="27">
        <v>14300000</v>
      </c>
      <c r="P52" s="27">
        <v>31</v>
      </c>
      <c r="Q52" s="149"/>
      <c r="R52" s="28"/>
      <c r="S52" s="28"/>
      <c r="T52" s="28"/>
      <c r="U52" s="28"/>
      <c r="V52" s="28"/>
      <c r="W52" s="28"/>
      <c r="X52" s="28"/>
      <c r="Y52" s="28"/>
      <c r="Z52" s="28"/>
    </row>
    <row r="53" spans="1:26" s="29" customFormat="1" x14ac:dyDescent="0.25">
      <c r="A53" s="47">
        <f t="shared" si="0"/>
        <v>5</v>
      </c>
      <c r="B53" s="113" t="s">
        <v>182</v>
      </c>
      <c r="C53" s="114" t="s">
        <v>182</v>
      </c>
      <c r="D53" s="113" t="s">
        <v>282</v>
      </c>
      <c r="E53" s="24" t="s">
        <v>284</v>
      </c>
      <c r="F53" s="25" t="s">
        <v>136</v>
      </c>
      <c r="G53" s="25"/>
      <c r="H53" s="116">
        <v>39953</v>
      </c>
      <c r="I53" s="26">
        <v>39994</v>
      </c>
      <c r="J53" s="26"/>
      <c r="K53" s="26" t="s">
        <v>291</v>
      </c>
      <c r="L53" s="110" t="s">
        <v>310</v>
      </c>
      <c r="M53" s="101"/>
      <c r="N53" s="101"/>
      <c r="O53" s="27">
        <v>14300000</v>
      </c>
      <c r="P53" s="27" t="s">
        <v>285</v>
      </c>
      <c r="Q53" s="149"/>
      <c r="R53" s="28">
        <v>9</v>
      </c>
      <c r="S53" s="28">
        <v>11</v>
      </c>
      <c r="T53" s="28"/>
      <c r="U53" s="28"/>
      <c r="V53" s="28"/>
      <c r="W53" s="28"/>
      <c r="X53" s="28"/>
      <c r="Y53" s="28"/>
      <c r="Z53" s="28"/>
    </row>
    <row r="54" spans="1:26" s="29" customFormat="1" x14ac:dyDescent="0.25">
      <c r="A54" s="47">
        <f t="shared" si="0"/>
        <v>6</v>
      </c>
      <c r="B54" s="113" t="s">
        <v>182</v>
      </c>
      <c r="C54" s="114" t="s">
        <v>182</v>
      </c>
      <c r="D54" s="113" t="s">
        <v>282</v>
      </c>
      <c r="E54" s="24" t="s">
        <v>286</v>
      </c>
      <c r="F54" s="25" t="s">
        <v>136</v>
      </c>
      <c r="G54" s="25"/>
      <c r="H54" s="116">
        <v>40148</v>
      </c>
      <c r="I54" s="26">
        <v>40359</v>
      </c>
      <c r="J54" s="26"/>
      <c r="K54" s="26" t="s">
        <v>291</v>
      </c>
      <c r="L54" s="110" t="s">
        <v>287</v>
      </c>
      <c r="M54" s="101"/>
      <c r="N54" s="101"/>
      <c r="O54" s="27">
        <v>52500000</v>
      </c>
      <c r="P54" s="27">
        <v>32</v>
      </c>
      <c r="Q54" s="149"/>
      <c r="R54" s="28">
        <v>6</v>
      </c>
      <c r="S54" s="28">
        <v>10</v>
      </c>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1"/>
      <c r="N55" s="101"/>
      <c r="O55" s="27"/>
      <c r="P55" s="27"/>
      <c r="Q55" s="149"/>
      <c r="R55" s="28">
        <v>12</v>
      </c>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1"/>
      <c r="N56" s="101"/>
      <c r="O56" s="27"/>
      <c r="P56" s="27"/>
      <c r="Q56" s="149"/>
      <c r="R56" s="28"/>
      <c r="S56" s="28"/>
      <c r="T56" s="28"/>
      <c r="U56" s="28"/>
      <c r="V56" s="28"/>
      <c r="W56" s="28"/>
      <c r="X56" s="28"/>
      <c r="Y56" s="28"/>
      <c r="Z56" s="28"/>
    </row>
    <row r="57" spans="1:26" s="29" customFormat="1" ht="27" customHeight="1" x14ac:dyDescent="0.25">
      <c r="A57" s="47"/>
      <c r="B57" s="50" t="s">
        <v>16</v>
      </c>
      <c r="C57" s="49"/>
      <c r="D57" s="48"/>
      <c r="E57" s="24"/>
      <c r="F57" s="25"/>
      <c r="G57" s="25"/>
      <c r="H57" s="25"/>
      <c r="I57" s="26"/>
      <c r="J57" s="26"/>
      <c r="K57" s="51" t="s">
        <v>311</v>
      </c>
      <c r="L57" s="51">
        <f t="shared" ref="L57" si="1">SUM(L49:L56)</f>
        <v>0</v>
      </c>
      <c r="M57" s="147">
        <v>1110</v>
      </c>
      <c r="N57" s="51" t="s">
        <v>292</v>
      </c>
      <c r="O57" s="27"/>
      <c r="P57" s="27"/>
      <c r="Q57" s="150"/>
    </row>
    <row r="58" spans="1:26" s="30" customFormat="1" x14ac:dyDescent="0.25">
      <c r="E58" s="31"/>
    </row>
    <row r="59" spans="1:26" s="30" customFormat="1" x14ac:dyDescent="0.25">
      <c r="B59" s="236" t="s">
        <v>28</v>
      </c>
      <c r="C59" s="236" t="s">
        <v>27</v>
      </c>
      <c r="D59" s="234" t="s">
        <v>34</v>
      </c>
      <c r="E59" s="234"/>
    </row>
    <row r="60" spans="1:26" s="30" customFormat="1" x14ac:dyDescent="0.25">
      <c r="B60" s="237"/>
      <c r="C60" s="237"/>
      <c r="D60" s="61" t="s">
        <v>23</v>
      </c>
      <c r="E60" s="62" t="s">
        <v>24</v>
      </c>
    </row>
    <row r="61" spans="1:26" s="30" customFormat="1" ht="30.6" customHeight="1" x14ac:dyDescent="0.25">
      <c r="B61" s="59" t="s">
        <v>21</v>
      </c>
      <c r="C61" s="60" t="str">
        <f>+K57</f>
        <v>27 meses y 21 días</v>
      </c>
      <c r="D61" s="58" t="s">
        <v>181</v>
      </c>
      <c r="E61" s="58"/>
      <c r="F61" s="32"/>
      <c r="G61" s="32"/>
      <c r="H61" s="32"/>
      <c r="I61" s="32"/>
      <c r="J61" s="32"/>
      <c r="K61" s="32"/>
      <c r="L61" s="32"/>
      <c r="M61" s="32"/>
    </row>
    <row r="62" spans="1:26" s="30" customFormat="1" ht="30" customHeight="1" x14ac:dyDescent="0.25">
      <c r="B62" s="59" t="s">
        <v>25</v>
      </c>
      <c r="C62" s="60">
        <f>+M57</f>
        <v>1110</v>
      </c>
      <c r="D62" s="58"/>
      <c r="E62" s="58" t="s">
        <v>181</v>
      </c>
    </row>
    <row r="63" spans="1:26" s="30" customFormat="1" x14ac:dyDescent="0.25">
      <c r="B63" s="33"/>
      <c r="C63" s="232"/>
      <c r="D63" s="232"/>
      <c r="E63" s="232"/>
      <c r="F63" s="232"/>
      <c r="G63" s="232"/>
      <c r="H63" s="232"/>
      <c r="I63" s="232"/>
      <c r="J63" s="232"/>
      <c r="K63" s="232"/>
      <c r="L63" s="232"/>
      <c r="M63" s="232"/>
      <c r="N63" s="232"/>
    </row>
    <row r="64" spans="1:26" ht="28.15" customHeight="1" thickBot="1" x14ac:dyDescent="0.3"/>
    <row r="65" spans="2:17" ht="27" thickBot="1" x14ac:dyDescent="0.3">
      <c r="B65" s="231" t="s">
        <v>103</v>
      </c>
      <c r="C65" s="231"/>
      <c r="D65" s="231"/>
      <c r="E65" s="231"/>
      <c r="F65" s="231"/>
      <c r="G65" s="231"/>
      <c r="H65" s="231"/>
      <c r="I65" s="231"/>
      <c r="J65" s="231"/>
      <c r="K65" s="231"/>
      <c r="L65" s="231"/>
      <c r="M65" s="231"/>
      <c r="N65" s="231"/>
    </row>
    <row r="68" spans="2:17" ht="109.5" customHeight="1" x14ac:dyDescent="0.25">
      <c r="B68" s="119" t="s">
        <v>148</v>
      </c>
      <c r="C68" s="68" t="s">
        <v>2</v>
      </c>
      <c r="D68" s="68" t="s">
        <v>105</v>
      </c>
      <c r="E68" s="68" t="s">
        <v>104</v>
      </c>
      <c r="F68" s="68" t="s">
        <v>106</v>
      </c>
      <c r="G68" s="68" t="s">
        <v>107</v>
      </c>
      <c r="H68" s="68" t="s">
        <v>108</v>
      </c>
      <c r="I68" s="68" t="s">
        <v>109</v>
      </c>
      <c r="J68" s="68" t="s">
        <v>110</v>
      </c>
      <c r="K68" s="68" t="s">
        <v>111</v>
      </c>
      <c r="L68" s="68" t="s">
        <v>112</v>
      </c>
      <c r="M68" s="95" t="s">
        <v>113</v>
      </c>
      <c r="N68" s="95" t="s">
        <v>114</v>
      </c>
      <c r="O68" s="228" t="s">
        <v>3</v>
      </c>
      <c r="P68" s="229"/>
      <c r="Q68" s="68" t="s">
        <v>18</v>
      </c>
    </row>
    <row r="69" spans="2:17" x14ac:dyDescent="0.25">
      <c r="B69" s="157" t="s">
        <v>158</v>
      </c>
      <c r="C69" s="157" t="s">
        <v>159</v>
      </c>
      <c r="D69" s="47" t="s">
        <v>171</v>
      </c>
      <c r="E69" s="158">
        <v>300</v>
      </c>
      <c r="F69" s="4"/>
      <c r="G69" s="4"/>
      <c r="H69" s="4"/>
      <c r="I69" s="96" t="s">
        <v>135</v>
      </c>
      <c r="J69" s="96" t="s">
        <v>135</v>
      </c>
      <c r="K69" s="96" t="s">
        <v>135</v>
      </c>
      <c r="L69" s="96" t="s">
        <v>135</v>
      </c>
      <c r="M69" s="96" t="s">
        <v>135</v>
      </c>
      <c r="N69" s="96" t="s">
        <v>135</v>
      </c>
      <c r="O69" s="212"/>
      <c r="P69" s="213"/>
      <c r="Q69" s="96" t="s">
        <v>135</v>
      </c>
    </row>
    <row r="70" spans="2:17" x14ac:dyDescent="0.25">
      <c r="B70" s="157" t="s">
        <v>158</v>
      </c>
      <c r="C70" s="157" t="s">
        <v>160</v>
      </c>
      <c r="D70" s="157" t="s">
        <v>172</v>
      </c>
      <c r="E70" s="158">
        <v>300</v>
      </c>
      <c r="F70" s="4"/>
      <c r="G70" s="4"/>
      <c r="H70" s="4"/>
      <c r="I70" s="96" t="s">
        <v>135</v>
      </c>
      <c r="J70" s="96" t="s">
        <v>135</v>
      </c>
      <c r="K70" s="96" t="s">
        <v>135</v>
      </c>
      <c r="L70" s="96" t="s">
        <v>135</v>
      </c>
      <c r="M70" s="96" t="s">
        <v>135</v>
      </c>
      <c r="N70" s="96" t="s">
        <v>135</v>
      </c>
      <c r="O70" s="212"/>
      <c r="P70" s="213"/>
      <c r="Q70" s="96" t="s">
        <v>135</v>
      </c>
    </row>
    <row r="71" spans="2:17" x14ac:dyDescent="0.25">
      <c r="B71" s="157" t="s">
        <v>158</v>
      </c>
      <c r="C71" s="157" t="s">
        <v>161</v>
      </c>
      <c r="D71" s="47"/>
      <c r="E71" s="158">
        <v>300</v>
      </c>
      <c r="F71" s="4"/>
      <c r="G71" s="4"/>
      <c r="H71" s="4"/>
      <c r="I71" s="96" t="s">
        <v>135</v>
      </c>
      <c r="J71" s="96" t="s">
        <v>135</v>
      </c>
      <c r="K71" s="96" t="s">
        <v>135</v>
      </c>
      <c r="L71" s="96" t="s">
        <v>135</v>
      </c>
      <c r="M71" s="96" t="s">
        <v>135</v>
      </c>
      <c r="N71" s="96" t="s">
        <v>135</v>
      </c>
      <c r="O71" s="212"/>
      <c r="P71" s="213"/>
      <c r="Q71" s="96" t="s">
        <v>135</v>
      </c>
    </row>
    <row r="72" spans="2:17" x14ac:dyDescent="0.25">
      <c r="B72" s="157" t="s">
        <v>158</v>
      </c>
      <c r="C72" s="157" t="s">
        <v>162</v>
      </c>
      <c r="D72" s="47"/>
      <c r="E72" s="158">
        <v>300</v>
      </c>
      <c r="F72" s="4"/>
      <c r="G72" s="4"/>
      <c r="H72" s="4"/>
      <c r="I72" s="96" t="s">
        <v>135</v>
      </c>
      <c r="J72" s="96" t="s">
        <v>135</v>
      </c>
      <c r="K72" s="96" t="s">
        <v>135</v>
      </c>
      <c r="L72" s="96" t="s">
        <v>135</v>
      </c>
      <c r="M72" s="96" t="s">
        <v>135</v>
      </c>
      <c r="N72" s="96" t="s">
        <v>135</v>
      </c>
      <c r="O72" s="212"/>
      <c r="P72" s="213"/>
      <c r="Q72" s="96" t="s">
        <v>135</v>
      </c>
    </row>
    <row r="73" spans="2:17" x14ac:dyDescent="0.25">
      <c r="B73" s="157" t="s">
        <v>158</v>
      </c>
      <c r="C73" s="157" t="s">
        <v>163</v>
      </c>
      <c r="D73" s="157" t="s">
        <v>173</v>
      </c>
      <c r="E73" s="158">
        <v>50</v>
      </c>
      <c r="F73" s="4"/>
      <c r="G73" s="4"/>
      <c r="H73" s="4"/>
      <c r="I73" s="96" t="s">
        <v>135</v>
      </c>
      <c r="J73" s="96" t="s">
        <v>135</v>
      </c>
      <c r="K73" s="96" t="s">
        <v>135</v>
      </c>
      <c r="L73" s="96" t="s">
        <v>135</v>
      </c>
      <c r="M73" s="96" t="s">
        <v>135</v>
      </c>
      <c r="N73" s="96" t="s">
        <v>135</v>
      </c>
      <c r="O73" s="212"/>
      <c r="P73" s="213"/>
      <c r="Q73" s="96" t="s">
        <v>135</v>
      </c>
    </row>
    <row r="74" spans="2:17" x14ac:dyDescent="0.25">
      <c r="B74" s="157" t="s">
        <v>158</v>
      </c>
      <c r="C74" s="157" t="s">
        <v>164</v>
      </c>
      <c r="D74" s="157" t="s">
        <v>174</v>
      </c>
      <c r="E74" s="158">
        <v>50</v>
      </c>
      <c r="F74" s="4"/>
      <c r="G74" s="4"/>
      <c r="H74" s="4"/>
      <c r="I74" s="96" t="s">
        <v>135</v>
      </c>
      <c r="J74" s="96" t="s">
        <v>135</v>
      </c>
      <c r="K74" s="96" t="s">
        <v>135</v>
      </c>
      <c r="L74" s="96" t="s">
        <v>135</v>
      </c>
      <c r="M74" s="96" t="s">
        <v>135</v>
      </c>
      <c r="N74" s="96" t="s">
        <v>135</v>
      </c>
      <c r="O74" s="212"/>
      <c r="P74" s="213"/>
      <c r="Q74" s="96" t="s">
        <v>135</v>
      </c>
    </row>
    <row r="75" spans="2:17" x14ac:dyDescent="0.25">
      <c r="B75" s="157" t="s">
        <v>158</v>
      </c>
      <c r="C75" s="157" t="s">
        <v>165</v>
      </c>
      <c r="D75" s="157" t="s">
        <v>175</v>
      </c>
      <c r="E75" s="158">
        <v>50</v>
      </c>
      <c r="F75" s="4"/>
      <c r="G75" s="4"/>
      <c r="H75" s="4"/>
      <c r="I75" s="96" t="s">
        <v>135</v>
      </c>
      <c r="J75" s="96" t="s">
        <v>135</v>
      </c>
      <c r="K75" s="96" t="s">
        <v>135</v>
      </c>
      <c r="L75" s="96" t="s">
        <v>135</v>
      </c>
      <c r="M75" s="96" t="s">
        <v>135</v>
      </c>
      <c r="N75" s="96" t="s">
        <v>135</v>
      </c>
      <c r="O75" s="154"/>
      <c r="P75" s="155"/>
      <c r="Q75" s="96" t="s">
        <v>135</v>
      </c>
    </row>
    <row r="76" spans="2:17" ht="30" x14ac:dyDescent="0.25">
      <c r="B76" s="157" t="s">
        <v>158</v>
      </c>
      <c r="C76" s="157" t="s">
        <v>166</v>
      </c>
      <c r="D76" s="157" t="s">
        <v>176</v>
      </c>
      <c r="E76" s="158">
        <v>50</v>
      </c>
      <c r="F76" s="4"/>
      <c r="G76" s="4"/>
      <c r="H76" s="4"/>
      <c r="I76" s="96" t="s">
        <v>135</v>
      </c>
      <c r="J76" s="96" t="s">
        <v>135</v>
      </c>
      <c r="K76" s="96" t="s">
        <v>135</v>
      </c>
      <c r="L76" s="96" t="s">
        <v>135</v>
      </c>
      <c r="M76" s="96" t="s">
        <v>135</v>
      </c>
      <c r="N76" s="96" t="s">
        <v>135</v>
      </c>
      <c r="O76" s="154"/>
      <c r="P76" s="155"/>
      <c r="Q76" s="96" t="s">
        <v>135</v>
      </c>
    </row>
    <row r="77" spans="2:17" x14ac:dyDescent="0.25">
      <c r="B77" s="157" t="s">
        <v>158</v>
      </c>
      <c r="C77" s="157" t="s">
        <v>167</v>
      </c>
      <c r="D77" s="157" t="s">
        <v>177</v>
      </c>
      <c r="E77" s="158">
        <v>50</v>
      </c>
      <c r="F77" s="4"/>
      <c r="G77" s="4"/>
      <c r="H77" s="4"/>
      <c r="I77" s="96" t="s">
        <v>135</v>
      </c>
      <c r="J77" s="96" t="s">
        <v>135</v>
      </c>
      <c r="K77" s="96" t="s">
        <v>135</v>
      </c>
      <c r="L77" s="96" t="s">
        <v>135</v>
      </c>
      <c r="M77" s="96" t="s">
        <v>135</v>
      </c>
      <c r="N77" s="96" t="s">
        <v>135</v>
      </c>
      <c r="O77" s="154"/>
      <c r="P77" s="155"/>
      <c r="Q77" s="96" t="s">
        <v>135</v>
      </c>
    </row>
    <row r="78" spans="2:17" x14ac:dyDescent="0.25">
      <c r="B78" s="157" t="s">
        <v>158</v>
      </c>
      <c r="C78" s="157" t="s">
        <v>168</v>
      </c>
      <c r="D78" s="157" t="s">
        <v>178</v>
      </c>
      <c r="E78" s="158">
        <v>50</v>
      </c>
      <c r="F78" s="4"/>
      <c r="G78" s="4"/>
      <c r="H78" s="4"/>
      <c r="I78" s="96" t="s">
        <v>135</v>
      </c>
      <c r="J78" s="96" t="s">
        <v>135</v>
      </c>
      <c r="K78" s="96" t="s">
        <v>135</v>
      </c>
      <c r="L78" s="96" t="s">
        <v>135</v>
      </c>
      <c r="M78" s="96" t="s">
        <v>135</v>
      </c>
      <c r="N78" s="96" t="s">
        <v>135</v>
      </c>
      <c r="O78" s="212"/>
      <c r="P78" s="213"/>
      <c r="Q78" s="96" t="s">
        <v>135</v>
      </c>
    </row>
    <row r="79" spans="2:17" x14ac:dyDescent="0.25">
      <c r="B79" s="157" t="s">
        <v>158</v>
      </c>
      <c r="C79" s="157" t="s">
        <v>169</v>
      </c>
      <c r="D79" s="157" t="s">
        <v>179</v>
      </c>
      <c r="E79" s="158">
        <v>50</v>
      </c>
      <c r="F79" s="4"/>
      <c r="G79" s="4"/>
      <c r="H79" s="4"/>
      <c r="I79" s="96" t="s">
        <v>135</v>
      </c>
      <c r="J79" s="96" t="s">
        <v>135</v>
      </c>
      <c r="K79" s="96" t="s">
        <v>135</v>
      </c>
      <c r="L79" s="96" t="s">
        <v>135</v>
      </c>
      <c r="M79" s="96" t="s">
        <v>135</v>
      </c>
      <c r="N79" s="96" t="s">
        <v>135</v>
      </c>
      <c r="O79" s="212"/>
      <c r="P79" s="213"/>
      <c r="Q79" s="96" t="s">
        <v>135</v>
      </c>
    </row>
    <row r="80" spans="2:17" x14ac:dyDescent="0.25">
      <c r="B80" s="157" t="s">
        <v>158</v>
      </c>
      <c r="C80" s="157" t="s">
        <v>170</v>
      </c>
      <c r="D80" s="157" t="s">
        <v>180</v>
      </c>
      <c r="E80" s="158">
        <v>50</v>
      </c>
      <c r="F80" s="4"/>
      <c r="G80" s="4"/>
      <c r="H80" s="4"/>
      <c r="I80" s="96" t="s">
        <v>135</v>
      </c>
      <c r="J80" s="96" t="s">
        <v>135</v>
      </c>
      <c r="K80" s="96" t="s">
        <v>135</v>
      </c>
      <c r="L80" s="96" t="s">
        <v>135</v>
      </c>
      <c r="M80" s="96" t="s">
        <v>135</v>
      </c>
      <c r="N80" s="96" t="s">
        <v>135</v>
      </c>
      <c r="O80" s="212"/>
      <c r="P80" s="213"/>
      <c r="Q80" s="96" t="s">
        <v>135</v>
      </c>
    </row>
    <row r="81" spans="2:17" x14ac:dyDescent="0.25">
      <c r="B81" s="3"/>
      <c r="C81" s="3"/>
      <c r="D81" s="5"/>
      <c r="E81" s="5"/>
      <c r="F81" s="4"/>
      <c r="G81" s="4"/>
      <c r="H81" s="4"/>
      <c r="I81" s="96"/>
      <c r="J81" s="96"/>
      <c r="K81" s="63"/>
      <c r="L81" s="63"/>
      <c r="M81" s="63"/>
      <c r="N81" s="63"/>
      <c r="O81" s="212"/>
      <c r="P81" s="213"/>
      <c r="Q81" s="63"/>
    </row>
    <row r="82" spans="2:17" x14ac:dyDescent="0.25">
      <c r="B82" s="63"/>
      <c r="C82" s="63"/>
      <c r="D82" s="63"/>
      <c r="E82" s="63"/>
      <c r="F82" s="63"/>
      <c r="G82" s="63"/>
      <c r="H82" s="63"/>
      <c r="I82" s="63"/>
      <c r="J82" s="63"/>
      <c r="K82" s="63"/>
      <c r="L82" s="63"/>
      <c r="M82" s="63"/>
      <c r="N82" s="63"/>
      <c r="O82" s="212"/>
      <c r="P82" s="213"/>
      <c r="Q82" s="63"/>
    </row>
    <row r="83" spans="2:17" x14ac:dyDescent="0.25">
      <c r="B83" s="9" t="s">
        <v>1</v>
      </c>
    </row>
    <row r="84" spans="2:17" x14ac:dyDescent="0.25">
      <c r="B84" s="9" t="s">
        <v>37</v>
      </c>
    </row>
    <row r="85" spans="2:17" x14ac:dyDescent="0.25">
      <c r="B85" s="9" t="s">
        <v>62</v>
      </c>
    </row>
    <row r="87" spans="2:17" ht="15.75" thickBot="1" x14ac:dyDescent="0.3"/>
    <row r="88" spans="2:17" ht="27" thickBot="1" x14ac:dyDescent="0.3">
      <c r="B88" s="222" t="s">
        <v>38</v>
      </c>
      <c r="C88" s="223"/>
      <c r="D88" s="223"/>
      <c r="E88" s="223"/>
      <c r="F88" s="223"/>
      <c r="G88" s="223"/>
      <c r="H88" s="223"/>
      <c r="I88" s="223"/>
      <c r="J88" s="223"/>
      <c r="K88" s="223"/>
      <c r="L88" s="223"/>
      <c r="M88" s="223"/>
      <c r="N88" s="224"/>
    </row>
    <row r="93" spans="2:17" ht="76.5" customHeight="1" x14ac:dyDescent="0.25">
      <c r="B93" s="57" t="s">
        <v>0</v>
      </c>
      <c r="C93" s="57" t="s">
        <v>39</v>
      </c>
      <c r="D93" s="57" t="s">
        <v>40</v>
      </c>
      <c r="E93" s="57" t="s">
        <v>115</v>
      </c>
      <c r="F93" s="57" t="s">
        <v>117</v>
      </c>
      <c r="G93" s="57" t="s">
        <v>118</v>
      </c>
      <c r="H93" s="57" t="s">
        <v>119</v>
      </c>
      <c r="I93" s="57" t="s">
        <v>116</v>
      </c>
      <c r="J93" s="228" t="s">
        <v>120</v>
      </c>
      <c r="K93" s="244"/>
      <c r="L93" s="229"/>
      <c r="M93" s="57" t="s">
        <v>121</v>
      </c>
      <c r="N93" s="57" t="s">
        <v>41</v>
      </c>
      <c r="O93" s="57" t="s">
        <v>42</v>
      </c>
      <c r="P93" s="228" t="s">
        <v>3</v>
      </c>
      <c r="Q93" s="229"/>
    </row>
    <row r="94" spans="2:17" ht="60.75" customHeight="1" x14ac:dyDescent="0.25">
      <c r="B94" s="169" t="s">
        <v>43</v>
      </c>
      <c r="C94" s="171">
        <f>(1660/300*1)</f>
        <v>5.5333333333333332</v>
      </c>
      <c r="D94" s="173" t="s">
        <v>225</v>
      </c>
      <c r="E94" s="3">
        <v>1085293696</v>
      </c>
      <c r="F94" s="3" t="s">
        <v>226</v>
      </c>
      <c r="G94" s="3" t="s">
        <v>227</v>
      </c>
      <c r="H94" s="172" t="s">
        <v>228</v>
      </c>
      <c r="I94" s="5" t="s">
        <v>135</v>
      </c>
      <c r="J94" s="1" t="s">
        <v>188</v>
      </c>
      <c r="K94" s="97" t="s">
        <v>229</v>
      </c>
      <c r="L94" s="96" t="s">
        <v>230</v>
      </c>
      <c r="M94" s="120" t="s">
        <v>135</v>
      </c>
      <c r="N94" s="120" t="s">
        <v>135</v>
      </c>
      <c r="O94" s="120" t="s">
        <v>135</v>
      </c>
      <c r="P94" s="230"/>
      <c r="Q94" s="230"/>
    </row>
    <row r="95" spans="2:17" ht="60.75" customHeight="1" x14ac:dyDescent="0.25">
      <c r="B95" s="169" t="s">
        <v>43</v>
      </c>
      <c r="C95" s="171">
        <f t="shared" ref="C95:C101" si="2">(1660/300*1)</f>
        <v>5.5333333333333332</v>
      </c>
      <c r="D95" s="173" t="s">
        <v>231</v>
      </c>
      <c r="E95" s="3">
        <v>87433200</v>
      </c>
      <c r="F95" s="3" t="s">
        <v>221</v>
      </c>
      <c r="G95" s="3" t="s">
        <v>232</v>
      </c>
      <c r="H95" s="172">
        <v>37386</v>
      </c>
      <c r="I95" s="5" t="s">
        <v>136</v>
      </c>
      <c r="J95" s="1" t="s">
        <v>188</v>
      </c>
      <c r="K95" s="97" t="s">
        <v>233</v>
      </c>
      <c r="L95" s="96" t="s">
        <v>230</v>
      </c>
      <c r="M95" s="120" t="s">
        <v>135</v>
      </c>
      <c r="N95" s="120" t="s">
        <v>135</v>
      </c>
      <c r="O95" s="120" t="s">
        <v>135</v>
      </c>
      <c r="P95" s="170"/>
      <c r="Q95" s="170"/>
    </row>
    <row r="96" spans="2:17" ht="60.75" customHeight="1" x14ac:dyDescent="0.25">
      <c r="B96" s="169" t="s">
        <v>43</v>
      </c>
      <c r="C96" s="171">
        <f t="shared" si="2"/>
        <v>5.5333333333333332</v>
      </c>
      <c r="D96" s="173" t="s">
        <v>234</v>
      </c>
      <c r="E96" s="3">
        <v>1085245149</v>
      </c>
      <c r="F96" s="3" t="s">
        <v>186</v>
      </c>
      <c r="G96" s="3" t="s">
        <v>227</v>
      </c>
      <c r="H96" s="172">
        <v>40530</v>
      </c>
      <c r="I96" s="5" t="s">
        <v>135</v>
      </c>
      <c r="J96" s="1" t="s">
        <v>188</v>
      </c>
      <c r="K96" s="97" t="s">
        <v>233</v>
      </c>
      <c r="L96" s="96" t="s">
        <v>230</v>
      </c>
      <c r="M96" s="120" t="s">
        <v>135</v>
      </c>
      <c r="N96" s="120" t="s">
        <v>135</v>
      </c>
      <c r="O96" s="120" t="s">
        <v>135</v>
      </c>
      <c r="P96" s="170"/>
      <c r="Q96" s="170"/>
    </row>
    <row r="97" spans="2:17" ht="60.75" customHeight="1" x14ac:dyDescent="0.25">
      <c r="B97" s="169" t="s">
        <v>43</v>
      </c>
      <c r="C97" s="171">
        <f t="shared" si="2"/>
        <v>5.5333333333333332</v>
      </c>
      <c r="D97" s="173" t="s">
        <v>235</v>
      </c>
      <c r="E97" s="3">
        <v>1085268768</v>
      </c>
      <c r="F97" s="3" t="s">
        <v>186</v>
      </c>
      <c r="G97" s="3" t="s">
        <v>227</v>
      </c>
      <c r="H97" s="172">
        <v>41545</v>
      </c>
      <c r="I97" s="5" t="s">
        <v>135</v>
      </c>
      <c r="J97" s="1" t="s">
        <v>188</v>
      </c>
      <c r="K97" s="97" t="s">
        <v>236</v>
      </c>
      <c r="L97" s="96" t="s">
        <v>230</v>
      </c>
      <c r="M97" s="120" t="s">
        <v>135</v>
      </c>
      <c r="N97" s="120" t="s">
        <v>135</v>
      </c>
      <c r="O97" s="120" t="s">
        <v>135</v>
      </c>
      <c r="P97" s="170"/>
      <c r="Q97" s="170"/>
    </row>
    <row r="98" spans="2:17" ht="60.75" customHeight="1" x14ac:dyDescent="0.25">
      <c r="B98" s="169" t="s">
        <v>43</v>
      </c>
      <c r="C98" s="171">
        <f t="shared" si="2"/>
        <v>5.5333333333333332</v>
      </c>
      <c r="D98" s="173" t="s">
        <v>237</v>
      </c>
      <c r="E98" s="3">
        <v>59310073</v>
      </c>
      <c r="F98" s="3" t="s">
        <v>186</v>
      </c>
      <c r="G98" s="3" t="s">
        <v>227</v>
      </c>
      <c r="H98" s="172">
        <v>38688</v>
      </c>
      <c r="I98" s="5" t="s">
        <v>136</v>
      </c>
      <c r="J98" s="1" t="s">
        <v>188</v>
      </c>
      <c r="K98" s="97" t="s">
        <v>238</v>
      </c>
      <c r="L98" s="96" t="s">
        <v>230</v>
      </c>
      <c r="M98" s="120" t="s">
        <v>135</v>
      </c>
      <c r="N98" s="120" t="s">
        <v>136</v>
      </c>
      <c r="O98" s="120" t="s">
        <v>135</v>
      </c>
      <c r="P98" s="170" t="s">
        <v>239</v>
      </c>
      <c r="Q98" s="170"/>
    </row>
    <row r="99" spans="2:17" ht="60.75" customHeight="1" x14ac:dyDescent="0.25">
      <c r="B99" s="169" t="s">
        <v>43</v>
      </c>
      <c r="C99" s="171">
        <f t="shared" si="2"/>
        <v>5.5333333333333332</v>
      </c>
      <c r="D99" s="173" t="s">
        <v>240</v>
      </c>
      <c r="E99" s="3">
        <v>1085249926</v>
      </c>
      <c r="F99" s="3" t="s">
        <v>186</v>
      </c>
      <c r="G99" s="3" t="s">
        <v>201</v>
      </c>
      <c r="H99" s="172">
        <v>41510</v>
      </c>
      <c r="I99" s="5" t="s">
        <v>135</v>
      </c>
      <c r="J99" s="1" t="s">
        <v>188</v>
      </c>
      <c r="K99" s="97" t="s">
        <v>241</v>
      </c>
      <c r="L99" s="96" t="s">
        <v>230</v>
      </c>
      <c r="M99" s="120" t="s">
        <v>135</v>
      </c>
      <c r="N99" s="120" t="s">
        <v>136</v>
      </c>
      <c r="O99" s="120" t="s">
        <v>136</v>
      </c>
      <c r="P99" s="170" t="s">
        <v>312</v>
      </c>
      <c r="Q99" s="170"/>
    </row>
    <row r="100" spans="2:17" ht="60.75" customHeight="1" x14ac:dyDescent="0.25">
      <c r="B100" s="169" t="s">
        <v>44</v>
      </c>
      <c r="C100" s="171">
        <f>(1660/300*2)</f>
        <v>11.066666666666666</v>
      </c>
      <c r="D100" s="173" t="s">
        <v>240</v>
      </c>
      <c r="E100" s="3">
        <v>1085249927</v>
      </c>
      <c r="F100" s="3" t="s">
        <v>186</v>
      </c>
      <c r="G100" s="3" t="s">
        <v>201</v>
      </c>
      <c r="H100" s="172">
        <v>41511</v>
      </c>
      <c r="I100" s="5" t="s">
        <v>135</v>
      </c>
      <c r="J100" s="1" t="s">
        <v>242</v>
      </c>
      <c r="K100" s="97" t="s">
        <v>243</v>
      </c>
      <c r="L100" s="96" t="s">
        <v>186</v>
      </c>
      <c r="M100" s="120" t="s">
        <v>135</v>
      </c>
      <c r="N100" s="120" t="s">
        <v>135</v>
      </c>
      <c r="O100" s="120" t="s">
        <v>135</v>
      </c>
      <c r="P100" s="170"/>
      <c r="Q100" s="170"/>
    </row>
    <row r="101" spans="2:17" ht="60.75" customHeight="1" x14ac:dyDescent="0.25">
      <c r="B101" s="169" t="s">
        <v>44</v>
      </c>
      <c r="C101" s="171">
        <f t="shared" si="2"/>
        <v>5.5333333333333332</v>
      </c>
      <c r="D101" s="173" t="s">
        <v>244</v>
      </c>
      <c r="E101" s="3">
        <v>1085911641</v>
      </c>
      <c r="F101" s="3" t="s">
        <v>186</v>
      </c>
      <c r="G101" s="3" t="s">
        <v>187</v>
      </c>
      <c r="H101" s="172">
        <v>40530</v>
      </c>
      <c r="I101" s="5" t="s">
        <v>135</v>
      </c>
      <c r="J101" s="9" t="s">
        <v>245</v>
      </c>
      <c r="K101" s="97" t="s">
        <v>246</v>
      </c>
      <c r="L101" s="96" t="s">
        <v>186</v>
      </c>
      <c r="M101" s="120" t="s">
        <v>135</v>
      </c>
      <c r="N101" s="120" t="s">
        <v>135</v>
      </c>
      <c r="O101" s="120" t="s">
        <v>135</v>
      </c>
      <c r="P101" s="170"/>
      <c r="Q101" s="170"/>
    </row>
    <row r="102" spans="2:17" ht="60.75" customHeight="1" x14ac:dyDescent="0.25">
      <c r="B102" s="169" t="s">
        <v>44</v>
      </c>
      <c r="C102" s="171">
        <f>(1600/300*2)</f>
        <v>10.666666666666666</v>
      </c>
      <c r="D102" s="173" t="s">
        <v>247</v>
      </c>
      <c r="E102" s="3">
        <v>108610486</v>
      </c>
      <c r="F102" s="3" t="s">
        <v>226</v>
      </c>
      <c r="G102" s="3" t="s">
        <v>187</v>
      </c>
      <c r="H102" s="172" t="s">
        <v>248</v>
      </c>
      <c r="I102" s="5" t="s">
        <v>136</v>
      </c>
      <c r="J102" s="9" t="s">
        <v>249</v>
      </c>
      <c r="K102" s="1" t="s">
        <v>250</v>
      </c>
      <c r="L102" s="96" t="s">
        <v>251</v>
      </c>
      <c r="M102" s="120" t="s">
        <v>135</v>
      </c>
      <c r="N102" s="120" t="s">
        <v>136</v>
      </c>
      <c r="O102" s="120" t="s">
        <v>135</v>
      </c>
      <c r="P102" s="184" t="s">
        <v>239</v>
      </c>
      <c r="Q102" s="170"/>
    </row>
    <row r="103" spans="2:17" ht="60.75" customHeight="1" x14ac:dyDescent="0.25">
      <c r="B103" s="169" t="s">
        <v>44</v>
      </c>
      <c r="C103" s="171">
        <f t="shared" ref="C103:C111" si="3">(1600/300*2)</f>
        <v>10.666666666666666</v>
      </c>
      <c r="D103" s="173" t="s">
        <v>252</v>
      </c>
      <c r="E103" s="3">
        <v>122783295</v>
      </c>
      <c r="F103" s="3" t="s">
        <v>226</v>
      </c>
      <c r="G103" s="3" t="s">
        <v>187</v>
      </c>
      <c r="H103" s="172" t="s">
        <v>248</v>
      </c>
      <c r="I103" s="5" t="s">
        <v>136</v>
      </c>
      <c r="J103" s="1" t="s">
        <v>227</v>
      </c>
      <c r="K103" s="97" t="s">
        <v>253</v>
      </c>
      <c r="L103" s="96" t="s">
        <v>254</v>
      </c>
      <c r="M103" s="120" t="s">
        <v>135</v>
      </c>
      <c r="N103" s="120" t="s">
        <v>136</v>
      </c>
      <c r="O103" s="120" t="s">
        <v>135</v>
      </c>
      <c r="P103" s="170" t="s">
        <v>313</v>
      </c>
      <c r="Q103" s="170"/>
    </row>
    <row r="104" spans="2:17" ht="60.75" customHeight="1" x14ac:dyDescent="0.25">
      <c r="B104" s="169" t="s">
        <v>44</v>
      </c>
      <c r="C104" s="171">
        <f t="shared" si="3"/>
        <v>10.666666666666666</v>
      </c>
      <c r="D104" s="173" t="s">
        <v>255</v>
      </c>
      <c r="E104" s="3">
        <v>1085263768</v>
      </c>
      <c r="F104" s="3" t="s">
        <v>226</v>
      </c>
      <c r="G104" s="3" t="s">
        <v>187</v>
      </c>
      <c r="H104" s="172">
        <v>41629</v>
      </c>
      <c r="I104" s="5" t="s">
        <v>136</v>
      </c>
      <c r="J104" s="1" t="s">
        <v>188</v>
      </c>
      <c r="K104" s="97" t="s">
        <v>256</v>
      </c>
      <c r="L104" s="96" t="s">
        <v>230</v>
      </c>
      <c r="M104" s="120" t="s">
        <v>135</v>
      </c>
      <c r="N104" s="120" t="s">
        <v>136</v>
      </c>
      <c r="O104" s="120" t="s">
        <v>135</v>
      </c>
      <c r="P104" s="184" t="s">
        <v>239</v>
      </c>
      <c r="Q104" s="170"/>
    </row>
    <row r="105" spans="2:17" ht="60.75" customHeight="1" x14ac:dyDescent="0.25">
      <c r="B105" s="169" t="s">
        <v>44</v>
      </c>
      <c r="C105" s="171">
        <f t="shared" si="3"/>
        <v>10.666666666666666</v>
      </c>
      <c r="D105" s="173" t="s">
        <v>257</v>
      </c>
      <c r="E105" s="3">
        <v>1085270152</v>
      </c>
      <c r="F105" s="3" t="s">
        <v>226</v>
      </c>
      <c r="G105" s="3" t="s">
        <v>187</v>
      </c>
      <c r="H105" s="172" t="s">
        <v>248</v>
      </c>
      <c r="I105" s="5" t="s">
        <v>136</v>
      </c>
      <c r="J105" s="1" t="s">
        <v>227</v>
      </c>
      <c r="K105" s="97" t="s">
        <v>253</v>
      </c>
      <c r="L105" s="96" t="s">
        <v>254</v>
      </c>
      <c r="M105" s="120" t="s">
        <v>135</v>
      </c>
      <c r="N105" s="120" t="s">
        <v>136</v>
      </c>
      <c r="O105" s="120" t="s">
        <v>135</v>
      </c>
      <c r="P105" s="184" t="s">
        <v>239</v>
      </c>
      <c r="Q105" s="170"/>
    </row>
    <row r="106" spans="2:17" ht="60.75" customHeight="1" x14ac:dyDescent="0.25">
      <c r="B106" s="169" t="s">
        <v>44</v>
      </c>
      <c r="C106" s="171">
        <f t="shared" si="3"/>
        <v>10.666666666666666</v>
      </c>
      <c r="D106" s="3" t="s">
        <v>258</v>
      </c>
      <c r="E106" s="3">
        <v>1087118783</v>
      </c>
      <c r="F106" s="3" t="s">
        <v>259</v>
      </c>
      <c r="G106" s="3" t="s">
        <v>201</v>
      </c>
      <c r="H106" s="172">
        <v>41145</v>
      </c>
      <c r="I106" s="5" t="s">
        <v>136</v>
      </c>
      <c r="J106" s="1" t="s">
        <v>188</v>
      </c>
      <c r="K106" s="120" t="s">
        <v>260</v>
      </c>
      <c r="L106" s="96" t="s">
        <v>261</v>
      </c>
      <c r="M106" s="120" t="s">
        <v>135</v>
      </c>
      <c r="N106" s="120" t="s">
        <v>136</v>
      </c>
      <c r="O106" s="120" t="s">
        <v>135</v>
      </c>
      <c r="P106" s="184" t="s">
        <v>239</v>
      </c>
      <c r="Q106" s="170"/>
    </row>
    <row r="107" spans="2:17" ht="60.75" customHeight="1" x14ac:dyDescent="0.25">
      <c r="B107" s="169" t="s">
        <v>44</v>
      </c>
      <c r="C107" s="171">
        <f t="shared" si="3"/>
        <v>10.666666666666666</v>
      </c>
      <c r="D107" s="3" t="s">
        <v>262</v>
      </c>
      <c r="E107" s="3">
        <v>1085270461</v>
      </c>
      <c r="F107" s="3" t="s">
        <v>226</v>
      </c>
      <c r="G107" s="3" t="s">
        <v>201</v>
      </c>
      <c r="H107" s="172">
        <v>41146</v>
      </c>
      <c r="I107" s="5" t="s">
        <v>135</v>
      </c>
      <c r="J107" s="1" t="s">
        <v>188</v>
      </c>
      <c r="K107" s="120" t="s">
        <v>263</v>
      </c>
      <c r="L107" s="96" t="s">
        <v>261</v>
      </c>
      <c r="M107" s="120" t="s">
        <v>135</v>
      </c>
      <c r="N107" s="120" t="s">
        <v>135</v>
      </c>
      <c r="O107" s="120" t="s">
        <v>135</v>
      </c>
      <c r="P107" s="120"/>
      <c r="Q107" s="170"/>
    </row>
    <row r="108" spans="2:17" ht="60.75" customHeight="1" x14ac:dyDescent="0.25">
      <c r="B108" s="169" t="s">
        <v>44</v>
      </c>
      <c r="C108" s="171">
        <f t="shared" si="3"/>
        <v>10.666666666666666</v>
      </c>
      <c r="D108" s="3" t="s">
        <v>264</v>
      </c>
      <c r="E108" s="3">
        <v>1085265838</v>
      </c>
      <c r="F108" s="3" t="s">
        <v>226</v>
      </c>
      <c r="G108" s="3" t="s">
        <v>265</v>
      </c>
      <c r="H108" s="172">
        <v>41082</v>
      </c>
      <c r="I108" s="5" t="s">
        <v>135</v>
      </c>
      <c r="J108" s="1" t="s">
        <v>266</v>
      </c>
      <c r="K108" s="120" t="s">
        <v>267</v>
      </c>
      <c r="L108" s="96" t="s">
        <v>186</v>
      </c>
      <c r="M108" s="120" t="s">
        <v>135</v>
      </c>
      <c r="N108" s="120" t="s">
        <v>135</v>
      </c>
      <c r="O108" s="120" t="s">
        <v>135</v>
      </c>
      <c r="P108" s="120"/>
      <c r="Q108" s="170"/>
    </row>
    <row r="109" spans="2:17" ht="60.75" customHeight="1" x14ac:dyDescent="0.25">
      <c r="B109" s="169" t="s">
        <v>44</v>
      </c>
      <c r="C109" s="171">
        <f t="shared" si="3"/>
        <v>10.666666666666666</v>
      </c>
      <c r="D109" s="3" t="s">
        <v>268</v>
      </c>
      <c r="E109" s="3">
        <v>1085287528</v>
      </c>
      <c r="F109" s="3" t="s">
        <v>226</v>
      </c>
      <c r="G109" s="3" t="s">
        <v>227</v>
      </c>
      <c r="H109" s="172" t="s">
        <v>269</v>
      </c>
      <c r="I109" s="5" t="s">
        <v>135</v>
      </c>
      <c r="J109" s="1" t="s">
        <v>270</v>
      </c>
      <c r="K109" s="120" t="s">
        <v>271</v>
      </c>
      <c r="L109" s="96" t="s">
        <v>261</v>
      </c>
      <c r="M109" s="120" t="s">
        <v>135</v>
      </c>
      <c r="N109" s="120" t="s">
        <v>135</v>
      </c>
      <c r="O109" s="120" t="s">
        <v>135</v>
      </c>
      <c r="P109" s="120"/>
      <c r="Q109" s="170"/>
    </row>
    <row r="110" spans="2:17" ht="60.75" customHeight="1" x14ac:dyDescent="0.25">
      <c r="B110" s="169" t="s">
        <v>44</v>
      </c>
      <c r="C110" s="171">
        <f t="shared" si="3"/>
        <v>10.666666666666666</v>
      </c>
      <c r="D110" s="3" t="s">
        <v>272</v>
      </c>
      <c r="E110" s="3">
        <v>1085286439</v>
      </c>
      <c r="F110" s="3" t="s">
        <v>226</v>
      </c>
      <c r="G110" s="3" t="s">
        <v>201</v>
      </c>
      <c r="H110" s="172">
        <v>41509</v>
      </c>
      <c r="I110" s="5" t="s">
        <v>136</v>
      </c>
      <c r="J110" s="1" t="s">
        <v>270</v>
      </c>
      <c r="K110" s="120" t="s">
        <v>273</v>
      </c>
      <c r="L110" s="96" t="s">
        <v>261</v>
      </c>
      <c r="M110" s="120" t="s">
        <v>135</v>
      </c>
      <c r="N110" s="120" t="s">
        <v>136</v>
      </c>
      <c r="O110" s="120" t="s">
        <v>135</v>
      </c>
      <c r="P110" s="184" t="s">
        <v>239</v>
      </c>
      <c r="Q110" s="170"/>
    </row>
    <row r="111" spans="2:17" ht="60.75" customHeight="1" x14ac:dyDescent="0.25">
      <c r="B111" s="169" t="s">
        <v>44</v>
      </c>
      <c r="C111" s="171">
        <f t="shared" si="3"/>
        <v>10.666666666666666</v>
      </c>
      <c r="D111" s="3" t="s">
        <v>274</v>
      </c>
      <c r="E111" s="3">
        <v>1102624577</v>
      </c>
      <c r="F111" s="3" t="s">
        <v>226</v>
      </c>
      <c r="G111" s="3" t="s">
        <v>227</v>
      </c>
      <c r="H111" s="172">
        <v>41909</v>
      </c>
      <c r="I111" s="5" t="s">
        <v>136</v>
      </c>
      <c r="J111" s="1" t="s">
        <v>270</v>
      </c>
      <c r="K111" s="120" t="s">
        <v>275</v>
      </c>
      <c r="L111" s="96" t="s">
        <v>261</v>
      </c>
      <c r="M111" s="120" t="s">
        <v>135</v>
      </c>
      <c r="N111" s="120" t="s">
        <v>136</v>
      </c>
      <c r="O111" s="120" t="s">
        <v>135</v>
      </c>
      <c r="P111" s="184" t="s">
        <v>239</v>
      </c>
      <c r="Q111" s="170"/>
    </row>
    <row r="112" spans="2:17" ht="60.75" customHeight="1" x14ac:dyDescent="0.25"/>
    <row r="113" spans="1:26" ht="60.75" customHeight="1" thickBot="1" x14ac:dyDescent="0.3"/>
    <row r="114" spans="1:26" ht="60.75" customHeight="1" thickBot="1" x14ac:dyDescent="0.3">
      <c r="B114" s="222" t="s">
        <v>46</v>
      </c>
      <c r="C114" s="223"/>
      <c r="D114" s="223"/>
      <c r="E114" s="223"/>
      <c r="F114" s="223"/>
      <c r="G114" s="223"/>
      <c r="H114" s="223"/>
      <c r="I114" s="223"/>
      <c r="J114" s="223"/>
      <c r="K114" s="223"/>
      <c r="L114" s="223"/>
      <c r="M114" s="223"/>
      <c r="N114" s="224"/>
    </row>
    <row r="117" spans="1:26" ht="60.75" customHeight="1" x14ac:dyDescent="0.25">
      <c r="B117" s="68" t="s">
        <v>33</v>
      </c>
      <c r="C117" s="68" t="s">
        <v>47</v>
      </c>
      <c r="D117" s="228" t="s">
        <v>3</v>
      </c>
      <c r="E117" s="229"/>
    </row>
    <row r="118" spans="1:26" ht="46.9" customHeight="1" x14ac:dyDescent="0.25">
      <c r="B118" s="69" t="s">
        <v>122</v>
      </c>
      <c r="C118" s="122" t="s">
        <v>135</v>
      </c>
      <c r="D118" s="230"/>
      <c r="E118" s="230"/>
    </row>
    <row r="121" spans="1:26" ht="26.25" x14ac:dyDescent="0.25">
      <c r="B121" s="220" t="s">
        <v>64</v>
      </c>
      <c r="C121" s="221"/>
      <c r="D121" s="221"/>
      <c r="E121" s="221"/>
      <c r="F121" s="221"/>
      <c r="G121" s="221"/>
      <c r="H121" s="221"/>
      <c r="I121" s="221"/>
      <c r="J121" s="221"/>
      <c r="K121" s="221"/>
      <c r="L121" s="221"/>
      <c r="M121" s="221"/>
      <c r="N121" s="221"/>
      <c r="O121" s="221"/>
      <c r="P121" s="221"/>
    </row>
    <row r="123" spans="1:26" ht="15.75" thickBot="1" x14ac:dyDescent="0.3"/>
    <row r="124" spans="1:26" ht="27" thickBot="1" x14ac:dyDescent="0.3">
      <c r="B124" s="222" t="s">
        <v>54</v>
      </c>
      <c r="C124" s="223"/>
      <c r="D124" s="223"/>
      <c r="E124" s="223"/>
      <c r="F124" s="223"/>
      <c r="G124" s="223"/>
      <c r="H124" s="223"/>
      <c r="I124" s="223"/>
      <c r="J124" s="223"/>
      <c r="K124" s="223"/>
      <c r="L124" s="223"/>
      <c r="M124" s="223"/>
      <c r="N124" s="224"/>
    </row>
    <row r="126" spans="1:26" ht="15.75" thickBot="1" x14ac:dyDescent="0.3">
      <c r="M126" s="65"/>
      <c r="N126" s="65"/>
    </row>
    <row r="127" spans="1:26" s="106" customFormat="1" ht="109.5" customHeight="1" x14ac:dyDescent="0.25">
      <c r="B127" s="117" t="s">
        <v>144</v>
      </c>
      <c r="C127" s="117" t="s">
        <v>145</v>
      </c>
      <c r="D127" s="117" t="s">
        <v>146</v>
      </c>
      <c r="E127" s="117" t="s">
        <v>45</v>
      </c>
      <c r="F127" s="117" t="s">
        <v>22</v>
      </c>
      <c r="G127" s="117" t="s">
        <v>102</v>
      </c>
      <c r="H127" s="117" t="s">
        <v>17</v>
      </c>
      <c r="I127" s="117" t="s">
        <v>10</v>
      </c>
      <c r="J127" s="117" t="s">
        <v>31</v>
      </c>
      <c r="K127" s="117" t="s">
        <v>61</v>
      </c>
      <c r="L127" s="117" t="s">
        <v>20</v>
      </c>
      <c r="M127" s="102" t="s">
        <v>26</v>
      </c>
      <c r="N127" s="117" t="s">
        <v>147</v>
      </c>
      <c r="O127" s="117" t="s">
        <v>36</v>
      </c>
      <c r="P127" s="118" t="s">
        <v>11</v>
      </c>
      <c r="Q127" s="118" t="s">
        <v>19</v>
      </c>
    </row>
    <row r="128" spans="1:26" s="112" customFormat="1" x14ac:dyDescent="0.25">
      <c r="A128" s="47">
        <v>1</v>
      </c>
      <c r="B128" s="113"/>
      <c r="C128" s="114"/>
      <c r="D128" s="113"/>
      <c r="E128" s="108"/>
      <c r="F128" s="109"/>
      <c r="G128" s="148"/>
      <c r="H128" s="116"/>
      <c r="I128" s="110"/>
      <c r="J128" s="110"/>
      <c r="K128" s="110"/>
      <c r="L128" s="110"/>
      <c r="M128" s="101"/>
      <c r="N128" s="101">
        <f>+M128*G128</f>
        <v>0</v>
      </c>
      <c r="O128" s="27"/>
      <c r="P128" s="27"/>
      <c r="Q128" s="149"/>
      <c r="R128" s="111"/>
      <c r="S128" s="111"/>
      <c r="T128" s="111"/>
      <c r="U128" s="111"/>
      <c r="V128" s="111"/>
      <c r="W128" s="111"/>
      <c r="X128" s="111"/>
      <c r="Y128" s="111"/>
      <c r="Z128" s="111"/>
    </row>
    <row r="129" spans="1:26" s="112" customFormat="1" x14ac:dyDescent="0.25">
      <c r="A129" s="47">
        <f>+A128+1</f>
        <v>2</v>
      </c>
      <c r="B129" s="113"/>
      <c r="C129" s="114"/>
      <c r="D129" s="113"/>
      <c r="E129" s="108"/>
      <c r="F129" s="109"/>
      <c r="G129" s="109"/>
      <c r="H129" s="109"/>
      <c r="I129" s="110"/>
      <c r="J129" s="110"/>
      <c r="K129" s="110"/>
      <c r="L129" s="110"/>
      <c r="M129" s="101"/>
      <c r="N129" s="101"/>
      <c r="O129" s="27"/>
      <c r="P129" s="27"/>
      <c r="Q129" s="149"/>
      <c r="R129" s="111"/>
      <c r="S129" s="111"/>
      <c r="T129" s="111"/>
      <c r="U129" s="111"/>
      <c r="V129" s="111"/>
      <c r="W129" s="111"/>
      <c r="X129" s="111"/>
      <c r="Y129" s="111"/>
      <c r="Z129" s="111"/>
    </row>
    <row r="130" spans="1:26" s="112" customFormat="1" x14ac:dyDescent="0.25">
      <c r="A130" s="47">
        <f t="shared" ref="A130:A135" si="4">+A129+1</f>
        <v>3</v>
      </c>
      <c r="B130" s="113"/>
      <c r="C130" s="114"/>
      <c r="D130" s="113"/>
      <c r="E130" s="108"/>
      <c r="F130" s="109"/>
      <c r="G130" s="109"/>
      <c r="H130" s="109"/>
      <c r="I130" s="110"/>
      <c r="J130" s="110"/>
      <c r="K130" s="110"/>
      <c r="L130" s="110"/>
      <c r="M130" s="101"/>
      <c r="N130" s="101"/>
      <c r="O130" s="27"/>
      <c r="P130" s="27"/>
      <c r="Q130" s="149"/>
      <c r="R130" s="111"/>
      <c r="S130" s="111"/>
      <c r="T130" s="111"/>
      <c r="U130" s="111"/>
      <c r="V130" s="111"/>
      <c r="W130" s="111"/>
      <c r="X130" s="111"/>
      <c r="Y130" s="111"/>
      <c r="Z130" s="111"/>
    </row>
    <row r="131" spans="1:26" s="112" customFormat="1" x14ac:dyDescent="0.25">
      <c r="A131" s="47">
        <f t="shared" si="4"/>
        <v>4</v>
      </c>
      <c r="B131" s="113"/>
      <c r="C131" s="114"/>
      <c r="D131" s="113"/>
      <c r="E131" s="108"/>
      <c r="F131" s="109"/>
      <c r="G131" s="109"/>
      <c r="H131" s="109"/>
      <c r="I131" s="110"/>
      <c r="J131" s="110"/>
      <c r="K131" s="110"/>
      <c r="L131" s="110"/>
      <c r="M131" s="101"/>
      <c r="N131" s="101"/>
      <c r="O131" s="27"/>
      <c r="P131" s="27"/>
      <c r="Q131" s="149"/>
      <c r="R131" s="111"/>
      <c r="S131" s="111"/>
      <c r="T131" s="111"/>
      <c r="U131" s="111"/>
      <c r="V131" s="111"/>
      <c r="W131" s="111"/>
      <c r="X131" s="111"/>
      <c r="Y131" s="111"/>
      <c r="Z131" s="111"/>
    </row>
    <row r="132" spans="1:26" s="112" customFormat="1" x14ac:dyDescent="0.25">
      <c r="A132" s="47">
        <f t="shared" si="4"/>
        <v>5</v>
      </c>
      <c r="B132" s="113"/>
      <c r="C132" s="114"/>
      <c r="D132" s="113"/>
      <c r="E132" s="108"/>
      <c r="F132" s="109"/>
      <c r="G132" s="109"/>
      <c r="H132" s="109"/>
      <c r="I132" s="110"/>
      <c r="J132" s="110"/>
      <c r="K132" s="110"/>
      <c r="L132" s="110"/>
      <c r="M132" s="101"/>
      <c r="N132" s="101"/>
      <c r="O132" s="27"/>
      <c r="P132" s="27"/>
      <c r="Q132" s="149"/>
      <c r="R132" s="111"/>
      <c r="S132" s="111"/>
      <c r="T132" s="111"/>
      <c r="U132" s="111"/>
      <c r="V132" s="111"/>
      <c r="W132" s="111"/>
      <c r="X132" s="111"/>
      <c r="Y132" s="111"/>
      <c r="Z132" s="111"/>
    </row>
    <row r="133" spans="1:26" s="112" customFormat="1" x14ac:dyDescent="0.25">
      <c r="A133" s="47">
        <f t="shared" si="4"/>
        <v>6</v>
      </c>
      <c r="B133" s="113"/>
      <c r="C133" s="114"/>
      <c r="D133" s="113"/>
      <c r="E133" s="108"/>
      <c r="F133" s="109"/>
      <c r="G133" s="109"/>
      <c r="H133" s="109"/>
      <c r="I133" s="110"/>
      <c r="J133" s="110"/>
      <c r="K133" s="110"/>
      <c r="L133" s="110"/>
      <c r="M133" s="101"/>
      <c r="N133" s="101"/>
      <c r="O133" s="27"/>
      <c r="P133" s="27"/>
      <c r="Q133" s="149"/>
      <c r="R133" s="111"/>
      <c r="S133" s="111"/>
      <c r="T133" s="111"/>
      <c r="U133" s="111"/>
      <c r="V133" s="111"/>
      <c r="W133" s="111"/>
      <c r="X133" s="111"/>
      <c r="Y133" s="111"/>
      <c r="Z133" s="111"/>
    </row>
    <row r="134" spans="1:26" s="112" customFormat="1" x14ac:dyDescent="0.25">
      <c r="A134" s="47">
        <f t="shared" si="4"/>
        <v>7</v>
      </c>
      <c r="B134" s="113"/>
      <c r="C134" s="114"/>
      <c r="D134" s="113"/>
      <c r="E134" s="108"/>
      <c r="F134" s="109"/>
      <c r="G134" s="109"/>
      <c r="H134" s="109"/>
      <c r="I134" s="110"/>
      <c r="J134" s="110"/>
      <c r="K134" s="110"/>
      <c r="L134" s="110"/>
      <c r="M134" s="101"/>
      <c r="N134" s="101"/>
      <c r="O134" s="27"/>
      <c r="P134" s="27"/>
      <c r="Q134" s="149"/>
      <c r="R134" s="111"/>
      <c r="S134" s="111"/>
      <c r="T134" s="111"/>
      <c r="U134" s="111"/>
      <c r="V134" s="111"/>
      <c r="W134" s="111"/>
      <c r="X134" s="111"/>
      <c r="Y134" s="111"/>
      <c r="Z134" s="111"/>
    </row>
    <row r="135" spans="1:26" s="112" customFormat="1" x14ac:dyDescent="0.25">
      <c r="A135" s="47">
        <f t="shared" si="4"/>
        <v>8</v>
      </c>
      <c r="B135" s="113"/>
      <c r="C135" s="114"/>
      <c r="D135" s="113"/>
      <c r="E135" s="108"/>
      <c r="F135" s="109"/>
      <c r="G135" s="109"/>
      <c r="H135" s="109"/>
      <c r="I135" s="110"/>
      <c r="J135" s="110"/>
      <c r="K135" s="110"/>
      <c r="L135" s="110"/>
      <c r="M135" s="101"/>
      <c r="N135" s="101"/>
      <c r="O135" s="27"/>
      <c r="P135" s="27"/>
      <c r="Q135" s="149"/>
      <c r="R135" s="111"/>
      <c r="S135" s="111"/>
      <c r="T135" s="111"/>
      <c r="U135" s="111"/>
      <c r="V135" s="111"/>
      <c r="W135" s="111"/>
      <c r="X135" s="111"/>
      <c r="Y135" s="111"/>
      <c r="Z135" s="111"/>
    </row>
    <row r="136" spans="1:26" s="112" customFormat="1" x14ac:dyDescent="0.25">
      <c r="A136" s="47"/>
      <c r="B136" s="50" t="s">
        <v>16</v>
      </c>
      <c r="C136" s="114"/>
      <c r="D136" s="113"/>
      <c r="E136" s="108"/>
      <c r="F136" s="109"/>
      <c r="G136" s="109"/>
      <c r="H136" s="109"/>
      <c r="I136" s="110"/>
      <c r="J136" s="110"/>
      <c r="K136" s="115">
        <f t="shared" ref="K136" si="5">SUM(K128:K135)</f>
        <v>0</v>
      </c>
      <c r="L136" s="115">
        <f t="shared" ref="L136:N136" si="6">SUM(L128:L135)</f>
        <v>0</v>
      </c>
      <c r="M136" s="147">
        <f t="shared" si="6"/>
        <v>0</v>
      </c>
      <c r="N136" s="115">
        <f t="shared" si="6"/>
        <v>0</v>
      </c>
      <c r="O136" s="27"/>
      <c r="P136" s="27"/>
      <c r="Q136" s="150"/>
    </row>
    <row r="137" spans="1:26" x14ac:dyDescent="0.25">
      <c r="B137" s="30"/>
      <c r="C137" s="30"/>
      <c r="D137" s="30"/>
      <c r="E137" s="31"/>
      <c r="F137" s="30"/>
      <c r="G137" s="30"/>
      <c r="H137" s="30"/>
      <c r="I137" s="30"/>
      <c r="J137" s="30"/>
      <c r="K137" s="30"/>
      <c r="L137" s="30"/>
      <c r="M137" s="30"/>
      <c r="N137" s="30"/>
      <c r="O137" s="30"/>
      <c r="P137" s="30"/>
    </row>
    <row r="138" spans="1:26" ht="18.75" x14ac:dyDescent="0.25">
      <c r="B138" s="59" t="s">
        <v>32</v>
      </c>
      <c r="C138" s="73">
        <f>+K136</f>
        <v>0</v>
      </c>
      <c r="H138" s="32"/>
      <c r="I138" s="32"/>
      <c r="J138" s="32"/>
      <c r="K138" s="32"/>
      <c r="L138" s="32"/>
      <c r="M138" s="32"/>
      <c r="N138" s="30"/>
      <c r="O138" s="30"/>
      <c r="P138" s="30"/>
    </row>
    <row r="140" spans="1:26" ht="15.75" thickBot="1" x14ac:dyDescent="0.3"/>
    <row r="141" spans="1:26" ht="37.15" customHeight="1" thickBot="1" x14ac:dyDescent="0.3">
      <c r="B141" s="76" t="s">
        <v>49</v>
      </c>
      <c r="C141" s="77" t="s">
        <v>50</v>
      </c>
      <c r="D141" s="76" t="s">
        <v>51</v>
      </c>
      <c r="E141" s="77" t="s">
        <v>55</v>
      </c>
    </row>
    <row r="142" spans="1:26" ht="41.45" customHeight="1" x14ac:dyDescent="0.25">
      <c r="B142" s="67" t="s">
        <v>123</v>
      </c>
      <c r="C142" s="70">
        <v>20</v>
      </c>
      <c r="D142" s="70"/>
      <c r="E142" s="225">
        <f>+D142+D143+D144</f>
        <v>0</v>
      </c>
    </row>
    <row r="143" spans="1:26" x14ac:dyDescent="0.25">
      <c r="B143" s="67" t="s">
        <v>124</v>
      </c>
      <c r="C143" s="58">
        <v>30</v>
      </c>
      <c r="D143" s="71">
        <v>0</v>
      </c>
      <c r="E143" s="226"/>
    </row>
    <row r="144" spans="1:26" ht="15.75" thickBot="1" x14ac:dyDescent="0.3">
      <c r="B144" s="67" t="s">
        <v>125</v>
      </c>
      <c r="C144" s="72">
        <v>40</v>
      </c>
      <c r="D144" s="72">
        <v>0</v>
      </c>
      <c r="E144" s="227"/>
    </row>
    <row r="146" spans="2:17" ht="15.75" thickBot="1" x14ac:dyDescent="0.3"/>
    <row r="147" spans="2:17" ht="27" thickBot="1" x14ac:dyDescent="0.3">
      <c r="B147" s="222" t="s">
        <v>52</v>
      </c>
      <c r="C147" s="223"/>
      <c r="D147" s="223"/>
      <c r="E147" s="223"/>
      <c r="F147" s="223"/>
      <c r="G147" s="223"/>
      <c r="H147" s="223"/>
      <c r="I147" s="223"/>
      <c r="J147" s="223"/>
      <c r="K147" s="223"/>
      <c r="L147" s="223"/>
      <c r="M147" s="223"/>
      <c r="N147" s="224"/>
    </row>
    <row r="149" spans="2:17" ht="76.5" customHeight="1" x14ac:dyDescent="0.25">
      <c r="B149" s="57" t="s">
        <v>0</v>
      </c>
      <c r="C149" s="57" t="s">
        <v>39</v>
      </c>
      <c r="D149" s="57" t="s">
        <v>40</v>
      </c>
      <c r="E149" s="57" t="s">
        <v>115</v>
      </c>
      <c r="F149" s="57" t="s">
        <v>117</v>
      </c>
      <c r="G149" s="57" t="s">
        <v>118</v>
      </c>
      <c r="H149" s="57" t="s">
        <v>119</v>
      </c>
      <c r="I149" s="57" t="s">
        <v>116</v>
      </c>
      <c r="J149" s="228" t="s">
        <v>120</v>
      </c>
      <c r="K149" s="244"/>
      <c r="L149" s="229"/>
      <c r="M149" s="57" t="s">
        <v>121</v>
      </c>
      <c r="N149" s="57" t="s">
        <v>41</v>
      </c>
      <c r="O149" s="57" t="s">
        <v>42</v>
      </c>
      <c r="P149" s="228" t="s">
        <v>3</v>
      </c>
      <c r="Q149" s="229"/>
    </row>
    <row r="150" spans="2:17" ht="60.75" customHeight="1" x14ac:dyDescent="0.25">
      <c r="B150" s="169" t="s">
        <v>129</v>
      </c>
      <c r="C150" s="171">
        <f>(1600/1000)</f>
        <v>1.6</v>
      </c>
      <c r="D150" s="3" t="s">
        <v>185</v>
      </c>
      <c r="E150" s="3">
        <v>1084846367</v>
      </c>
      <c r="F150" s="3" t="s">
        <v>186</v>
      </c>
      <c r="G150" s="3" t="s">
        <v>187</v>
      </c>
      <c r="H150" s="172">
        <v>40446</v>
      </c>
      <c r="I150" s="5" t="s">
        <v>135</v>
      </c>
      <c r="J150" s="1" t="s">
        <v>188</v>
      </c>
      <c r="K150" s="97" t="s">
        <v>189</v>
      </c>
      <c r="L150" s="96" t="s">
        <v>190</v>
      </c>
      <c r="M150" s="120" t="s">
        <v>135</v>
      </c>
      <c r="N150" s="120" t="s">
        <v>135</v>
      </c>
      <c r="O150" s="120"/>
      <c r="P150" s="230"/>
      <c r="Q150" s="230"/>
    </row>
    <row r="151" spans="2:17" ht="60.75" customHeight="1" x14ac:dyDescent="0.25">
      <c r="B151" s="169" t="s">
        <v>129</v>
      </c>
      <c r="C151" s="171">
        <f>(1600/1000)</f>
        <v>1.6</v>
      </c>
      <c r="D151" s="3" t="s">
        <v>185</v>
      </c>
      <c r="E151" s="3">
        <v>1084846367</v>
      </c>
      <c r="F151" s="3" t="s">
        <v>186</v>
      </c>
      <c r="G151" s="3" t="s">
        <v>187</v>
      </c>
      <c r="H151" s="172">
        <v>40446</v>
      </c>
      <c r="I151" s="5" t="s">
        <v>135</v>
      </c>
      <c r="J151" s="1" t="s">
        <v>191</v>
      </c>
      <c r="K151" s="97" t="s">
        <v>192</v>
      </c>
      <c r="L151" s="96" t="s">
        <v>193</v>
      </c>
      <c r="M151" s="120" t="s">
        <v>135</v>
      </c>
      <c r="N151" s="120" t="s">
        <v>135</v>
      </c>
      <c r="O151" s="120"/>
      <c r="P151" s="230"/>
      <c r="Q151" s="230"/>
    </row>
    <row r="152" spans="2:17" ht="60.75" customHeight="1" x14ac:dyDescent="0.25">
      <c r="B152" s="169" t="s">
        <v>129</v>
      </c>
      <c r="C152" s="171">
        <f>(1600/1000)</f>
        <v>1.6</v>
      </c>
      <c r="D152" s="3" t="s">
        <v>185</v>
      </c>
      <c r="E152" s="3">
        <v>1084846367</v>
      </c>
      <c r="F152" s="3" t="s">
        <v>186</v>
      </c>
      <c r="G152" s="3" t="s">
        <v>187</v>
      </c>
      <c r="H152" s="172">
        <v>40446</v>
      </c>
      <c r="I152" s="5" t="s">
        <v>135</v>
      </c>
      <c r="J152" s="1" t="s">
        <v>191</v>
      </c>
      <c r="K152" s="97" t="s">
        <v>194</v>
      </c>
      <c r="L152" s="96" t="s">
        <v>193</v>
      </c>
      <c r="M152" s="120" t="s">
        <v>135</v>
      </c>
      <c r="N152" s="120" t="s">
        <v>135</v>
      </c>
      <c r="O152" s="120"/>
      <c r="P152" s="230"/>
      <c r="Q152" s="230"/>
    </row>
    <row r="153" spans="2:17" ht="60.75" customHeight="1" x14ac:dyDescent="0.25">
      <c r="B153" s="169" t="s">
        <v>129</v>
      </c>
      <c r="C153" s="171">
        <f>(1600/1000)</f>
        <v>1.6</v>
      </c>
      <c r="D153" s="3" t="s">
        <v>185</v>
      </c>
      <c r="E153" s="3">
        <v>1084846367</v>
      </c>
      <c r="F153" s="3" t="s">
        <v>186</v>
      </c>
      <c r="G153" s="3" t="s">
        <v>187</v>
      </c>
      <c r="H153" s="172">
        <v>40446</v>
      </c>
      <c r="I153" s="5" t="s">
        <v>135</v>
      </c>
      <c r="J153" s="1" t="s">
        <v>191</v>
      </c>
      <c r="K153" s="97" t="s">
        <v>195</v>
      </c>
      <c r="L153" s="96" t="s">
        <v>193</v>
      </c>
      <c r="M153" s="120" t="s">
        <v>135</v>
      </c>
      <c r="N153" s="120" t="s">
        <v>135</v>
      </c>
      <c r="O153" s="120"/>
      <c r="P153" s="230"/>
      <c r="Q153" s="230"/>
    </row>
    <row r="154" spans="2:17" ht="60.75" customHeight="1" x14ac:dyDescent="0.25">
      <c r="B154" s="169" t="s">
        <v>129</v>
      </c>
      <c r="C154" s="171">
        <f>(1600/1000)</f>
        <v>1.6</v>
      </c>
      <c r="D154" s="3" t="s">
        <v>185</v>
      </c>
      <c r="E154" s="3">
        <v>1084846367</v>
      </c>
      <c r="F154" s="3" t="s">
        <v>186</v>
      </c>
      <c r="G154" s="3" t="s">
        <v>187</v>
      </c>
      <c r="H154" s="172">
        <v>40446</v>
      </c>
      <c r="I154" s="5" t="s">
        <v>135</v>
      </c>
      <c r="J154" s="1" t="s">
        <v>196</v>
      </c>
      <c r="K154" s="97" t="s">
        <v>197</v>
      </c>
      <c r="L154" s="96" t="s">
        <v>198</v>
      </c>
      <c r="M154" s="120" t="s">
        <v>135</v>
      </c>
      <c r="N154" s="120" t="s">
        <v>135</v>
      </c>
      <c r="O154" s="120"/>
      <c r="P154" s="230"/>
      <c r="Q154" s="230"/>
    </row>
    <row r="155" spans="2:17" ht="60.75" customHeight="1" x14ac:dyDescent="0.25">
      <c r="B155" s="169" t="s">
        <v>129</v>
      </c>
      <c r="C155" s="171">
        <f t="shared" ref="C155:C160" si="7">(1600/1000)</f>
        <v>1.6</v>
      </c>
      <c r="D155" s="3" t="s">
        <v>199</v>
      </c>
      <c r="E155" s="3">
        <v>59675306</v>
      </c>
      <c r="F155" s="3" t="s">
        <v>200</v>
      </c>
      <c r="G155" s="3" t="s">
        <v>201</v>
      </c>
      <c r="H155" s="172">
        <v>40417</v>
      </c>
      <c r="I155" s="5" t="s">
        <v>136</v>
      </c>
      <c r="J155" s="1" t="s">
        <v>188</v>
      </c>
      <c r="K155" s="97" t="s">
        <v>202</v>
      </c>
      <c r="L155" s="96" t="s">
        <v>203</v>
      </c>
      <c r="M155" s="120" t="s">
        <v>135</v>
      </c>
      <c r="N155" s="120" t="s">
        <v>135</v>
      </c>
      <c r="O155" s="120"/>
      <c r="P155" s="230"/>
      <c r="Q155" s="230"/>
    </row>
    <row r="156" spans="2:17" ht="60.75" customHeight="1" x14ac:dyDescent="0.25">
      <c r="B156" s="169" t="s">
        <v>129</v>
      </c>
      <c r="C156" s="171">
        <f t="shared" si="7"/>
        <v>1.6</v>
      </c>
      <c r="D156" s="3" t="s">
        <v>199</v>
      </c>
      <c r="E156" s="3">
        <v>59675306</v>
      </c>
      <c r="F156" s="3" t="s">
        <v>204</v>
      </c>
      <c r="G156" s="3" t="s">
        <v>201</v>
      </c>
      <c r="H156" s="172">
        <v>40417</v>
      </c>
      <c r="I156" s="5" t="s">
        <v>136</v>
      </c>
      <c r="J156" s="1" t="s">
        <v>205</v>
      </c>
      <c r="K156" s="97" t="s">
        <v>206</v>
      </c>
      <c r="L156" s="96" t="s">
        <v>207</v>
      </c>
      <c r="M156" s="120" t="s">
        <v>135</v>
      </c>
      <c r="N156" s="120" t="s">
        <v>135</v>
      </c>
      <c r="O156" s="120"/>
      <c r="P156" s="230"/>
      <c r="Q156" s="230"/>
    </row>
    <row r="157" spans="2:17" ht="33.6" customHeight="1" x14ac:dyDescent="0.25">
      <c r="B157" s="169" t="s">
        <v>208</v>
      </c>
      <c r="C157" s="171">
        <f t="shared" si="7"/>
        <v>1.6</v>
      </c>
      <c r="D157" s="3" t="s">
        <v>209</v>
      </c>
      <c r="E157" s="3">
        <v>59669846</v>
      </c>
      <c r="F157" s="3" t="s">
        <v>210</v>
      </c>
      <c r="G157" s="3" t="s">
        <v>201</v>
      </c>
      <c r="H157" s="172">
        <v>36756</v>
      </c>
      <c r="I157" s="5" t="s">
        <v>136</v>
      </c>
      <c r="J157" s="1" t="s">
        <v>211</v>
      </c>
      <c r="K157" s="96" t="s">
        <v>212</v>
      </c>
      <c r="L157" s="96" t="s">
        <v>213</v>
      </c>
      <c r="M157" s="120" t="s">
        <v>135</v>
      </c>
      <c r="N157" s="120" t="s">
        <v>135</v>
      </c>
      <c r="O157" s="120"/>
      <c r="P157" s="230"/>
      <c r="Q157" s="230"/>
    </row>
    <row r="158" spans="2:17" ht="33.6" customHeight="1" x14ac:dyDescent="0.25">
      <c r="B158" s="169" t="s">
        <v>208</v>
      </c>
      <c r="C158" s="171">
        <f t="shared" si="7"/>
        <v>1.6</v>
      </c>
      <c r="D158" s="3" t="s">
        <v>209</v>
      </c>
      <c r="E158" s="3">
        <v>59669846</v>
      </c>
      <c r="F158" s="3" t="s">
        <v>210</v>
      </c>
      <c r="G158" s="3" t="s">
        <v>201</v>
      </c>
      <c r="H158" s="172">
        <v>36756</v>
      </c>
      <c r="I158" s="5" t="s">
        <v>136</v>
      </c>
      <c r="J158" s="1" t="s">
        <v>188</v>
      </c>
      <c r="K158" s="96" t="s">
        <v>214</v>
      </c>
      <c r="L158" s="96" t="s">
        <v>215</v>
      </c>
      <c r="M158" s="120" t="s">
        <v>135</v>
      </c>
      <c r="N158" s="120" t="s">
        <v>135</v>
      </c>
      <c r="O158" s="120"/>
      <c r="P158" s="230"/>
      <c r="Q158" s="230"/>
    </row>
    <row r="159" spans="2:17" ht="33.6" customHeight="1" x14ac:dyDescent="0.25">
      <c r="B159" s="169" t="s">
        <v>208</v>
      </c>
      <c r="C159" s="171">
        <f t="shared" si="7"/>
        <v>1.6</v>
      </c>
      <c r="D159" s="3" t="s">
        <v>216</v>
      </c>
      <c r="E159" s="3">
        <v>59673378</v>
      </c>
      <c r="F159" s="3" t="s">
        <v>210</v>
      </c>
      <c r="G159" s="3" t="s">
        <v>201</v>
      </c>
      <c r="H159" s="172">
        <v>40417</v>
      </c>
      <c r="I159" s="5" t="s">
        <v>136</v>
      </c>
      <c r="J159" s="1" t="s">
        <v>188</v>
      </c>
      <c r="K159" s="96" t="s">
        <v>202</v>
      </c>
      <c r="L159" s="96" t="s">
        <v>215</v>
      </c>
      <c r="M159" s="120" t="s">
        <v>135</v>
      </c>
      <c r="N159" s="120" t="s">
        <v>135</v>
      </c>
      <c r="O159" s="120"/>
      <c r="P159" s="230"/>
      <c r="Q159" s="230"/>
    </row>
    <row r="160" spans="2:17" ht="33.6" customHeight="1" x14ac:dyDescent="0.25">
      <c r="B160" s="169" t="s">
        <v>208</v>
      </c>
      <c r="C160" s="171">
        <f t="shared" si="7"/>
        <v>1.6</v>
      </c>
      <c r="D160" s="3" t="s">
        <v>216</v>
      </c>
      <c r="E160" s="3">
        <v>59673378</v>
      </c>
      <c r="F160" s="3" t="s">
        <v>210</v>
      </c>
      <c r="G160" s="3" t="s">
        <v>201</v>
      </c>
      <c r="H160" s="172">
        <v>40417</v>
      </c>
      <c r="I160" s="5" t="s">
        <v>136</v>
      </c>
      <c r="J160" s="1" t="s">
        <v>217</v>
      </c>
      <c r="K160" s="96" t="s">
        <v>218</v>
      </c>
      <c r="L160" s="96" t="s">
        <v>219</v>
      </c>
      <c r="M160" s="120" t="s">
        <v>135</v>
      </c>
      <c r="N160" s="120" t="s">
        <v>135</v>
      </c>
      <c r="O160" s="120"/>
      <c r="P160" s="230"/>
      <c r="Q160" s="230"/>
    </row>
    <row r="161" spans="2:17" ht="33.6" customHeight="1" x14ac:dyDescent="0.25">
      <c r="B161" s="169" t="s">
        <v>130</v>
      </c>
      <c r="C161" s="169">
        <f>(1600/5000)</f>
        <v>0.32</v>
      </c>
      <c r="D161" s="3" t="s">
        <v>220</v>
      </c>
      <c r="E161" s="3">
        <v>98396084</v>
      </c>
      <c r="F161" s="3" t="s">
        <v>221</v>
      </c>
      <c r="G161" s="3" t="s">
        <v>222</v>
      </c>
      <c r="H161" s="172">
        <v>41243</v>
      </c>
      <c r="I161" s="5" t="s">
        <v>136</v>
      </c>
      <c r="J161" s="1" t="s">
        <v>188</v>
      </c>
      <c r="K161" s="96" t="s">
        <v>223</v>
      </c>
      <c r="L161" s="96" t="s">
        <v>224</v>
      </c>
      <c r="M161" s="120" t="s">
        <v>135</v>
      </c>
      <c r="N161" s="120" t="s">
        <v>135</v>
      </c>
      <c r="O161" s="120"/>
      <c r="P161" s="212"/>
      <c r="Q161" s="213"/>
    </row>
    <row r="164" spans="2:17" ht="15.75" thickBot="1" x14ac:dyDescent="0.3"/>
    <row r="165" spans="2:17" ht="54" customHeight="1" x14ac:dyDescent="0.25">
      <c r="B165" s="75" t="s">
        <v>33</v>
      </c>
      <c r="C165" s="75" t="s">
        <v>49</v>
      </c>
      <c r="D165" s="57" t="s">
        <v>50</v>
      </c>
      <c r="E165" s="75" t="s">
        <v>51</v>
      </c>
      <c r="F165" s="77" t="s">
        <v>56</v>
      </c>
      <c r="G165" s="93"/>
    </row>
    <row r="166" spans="2:17" ht="120.75" customHeight="1" x14ac:dyDescent="0.2">
      <c r="B166" s="214" t="s">
        <v>53</v>
      </c>
      <c r="C166" s="6" t="s">
        <v>126</v>
      </c>
      <c r="D166" s="71">
        <v>25</v>
      </c>
      <c r="E166" s="71">
        <v>25</v>
      </c>
      <c r="F166" s="215">
        <f>+E166+E167+E168</f>
        <v>60</v>
      </c>
      <c r="G166" s="94"/>
    </row>
    <row r="167" spans="2:17" ht="76.150000000000006" customHeight="1" x14ac:dyDescent="0.2">
      <c r="B167" s="214"/>
      <c r="C167" s="6" t="s">
        <v>127</v>
      </c>
      <c r="D167" s="74">
        <v>25</v>
      </c>
      <c r="E167" s="71">
        <v>25</v>
      </c>
      <c r="F167" s="216"/>
      <c r="G167" s="94"/>
    </row>
    <row r="168" spans="2:17" ht="69" customHeight="1" x14ac:dyDescent="0.2">
      <c r="B168" s="214"/>
      <c r="C168" s="6" t="s">
        <v>128</v>
      </c>
      <c r="D168" s="71">
        <v>10</v>
      </c>
      <c r="E168" s="71">
        <v>10</v>
      </c>
      <c r="F168" s="217"/>
      <c r="G168" s="94"/>
    </row>
    <row r="169" spans="2:17" x14ac:dyDescent="0.25">
      <c r="C169"/>
    </row>
    <row r="172" spans="2:17" x14ac:dyDescent="0.25">
      <c r="B172" s="66" t="s">
        <v>57</v>
      </c>
    </row>
    <row r="175" spans="2:17" x14ac:dyDescent="0.25">
      <c r="B175" s="78" t="s">
        <v>33</v>
      </c>
      <c r="C175" s="78" t="s">
        <v>58</v>
      </c>
      <c r="D175" s="75" t="s">
        <v>51</v>
      </c>
      <c r="E175" s="75" t="s">
        <v>16</v>
      </c>
    </row>
    <row r="176" spans="2:17" ht="28.5" x14ac:dyDescent="0.25">
      <c r="B176" s="2" t="s">
        <v>59</v>
      </c>
      <c r="C176" s="7">
        <v>40</v>
      </c>
      <c r="D176" s="71">
        <f>+E142</f>
        <v>0</v>
      </c>
      <c r="E176" s="218">
        <f>+D176+D177</f>
        <v>60</v>
      </c>
    </row>
    <row r="177" spans="2:5" ht="42.75" x14ac:dyDescent="0.25">
      <c r="B177" s="2" t="s">
        <v>60</v>
      </c>
      <c r="C177" s="7">
        <v>60</v>
      </c>
      <c r="D177" s="71">
        <f>+F166</f>
        <v>60</v>
      </c>
      <c r="E177" s="219"/>
    </row>
  </sheetData>
  <mergeCells count="56">
    <mergeCell ref="P160:Q160"/>
    <mergeCell ref="P161:Q161"/>
    <mergeCell ref="P153:Q153"/>
    <mergeCell ref="P154:Q154"/>
    <mergeCell ref="P157:Q157"/>
    <mergeCell ref="P158:Q158"/>
    <mergeCell ref="P159:Q159"/>
    <mergeCell ref="P155:Q155"/>
    <mergeCell ref="P156:Q156"/>
    <mergeCell ref="P94:Q94"/>
    <mergeCell ref="P150:Q150"/>
    <mergeCell ref="P151:Q151"/>
    <mergeCell ref="P152:Q152"/>
    <mergeCell ref="J149:L149"/>
    <mergeCell ref="P149:Q149"/>
    <mergeCell ref="J93:L93"/>
    <mergeCell ref="O82:P82"/>
    <mergeCell ref="O70:P70"/>
    <mergeCell ref="O71:P71"/>
    <mergeCell ref="O72:P72"/>
    <mergeCell ref="O80:P80"/>
    <mergeCell ref="O81:P81"/>
    <mergeCell ref="O73:P73"/>
    <mergeCell ref="O74:P74"/>
    <mergeCell ref="O78:P78"/>
    <mergeCell ref="O79:P79"/>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66:B168"/>
    <mergeCell ref="F166:F168"/>
    <mergeCell ref="E176:E177"/>
    <mergeCell ref="B2:P2"/>
    <mergeCell ref="B121:P121"/>
    <mergeCell ref="B147:N147"/>
    <mergeCell ref="E142:E144"/>
    <mergeCell ref="B114:N114"/>
    <mergeCell ref="D117:E117"/>
    <mergeCell ref="D118:E118"/>
    <mergeCell ref="B124:N124"/>
    <mergeCell ref="P93:Q93"/>
    <mergeCell ref="B88:N88"/>
    <mergeCell ref="E40:E41"/>
    <mergeCell ref="O68:P68"/>
  </mergeCells>
  <dataValidations count="2">
    <dataValidation type="decimal" allowBlank="1" showInputMessage="1" showErrorMessage="1" sqref="WVH983093 WLL983093 C65589 IV65589 SR65589 ACN65589 AMJ65589 AWF65589 BGB65589 BPX65589 BZT65589 CJP65589 CTL65589 DDH65589 DND65589 DWZ65589 EGV65589 EQR65589 FAN65589 FKJ65589 FUF65589 GEB65589 GNX65589 GXT65589 HHP65589 HRL65589 IBH65589 ILD65589 IUZ65589 JEV65589 JOR65589 JYN65589 KIJ65589 KSF65589 LCB65589 LLX65589 LVT65589 MFP65589 MPL65589 MZH65589 NJD65589 NSZ65589 OCV65589 OMR65589 OWN65589 PGJ65589 PQF65589 QAB65589 QJX65589 QTT65589 RDP65589 RNL65589 RXH65589 SHD65589 SQZ65589 TAV65589 TKR65589 TUN65589 UEJ65589 UOF65589 UYB65589 VHX65589 VRT65589 WBP65589 WLL65589 WVH65589 C131125 IV131125 SR131125 ACN131125 AMJ131125 AWF131125 BGB131125 BPX131125 BZT131125 CJP131125 CTL131125 DDH131125 DND131125 DWZ131125 EGV131125 EQR131125 FAN131125 FKJ131125 FUF131125 GEB131125 GNX131125 GXT131125 HHP131125 HRL131125 IBH131125 ILD131125 IUZ131125 JEV131125 JOR131125 JYN131125 KIJ131125 KSF131125 LCB131125 LLX131125 LVT131125 MFP131125 MPL131125 MZH131125 NJD131125 NSZ131125 OCV131125 OMR131125 OWN131125 PGJ131125 PQF131125 QAB131125 QJX131125 QTT131125 RDP131125 RNL131125 RXH131125 SHD131125 SQZ131125 TAV131125 TKR131125 TUN131125 UEJ131125 UOF131125 UYB131125 VHX131125 VRT131125 WBP131125 WLL131125 WVH131125 C196661 IV196661 SR196661 ACN196661 AMJ196661 AWF196661 BGB196661 BPX196661 BZT196661 CJP196661 CTL196661 DDH196661 DND196661 DWZ196661 EGV196661 EQR196661 FAN196661 FKJ196661 FUF196661 GEB196661 GNX196661 GXT196661 HHP196661 HRL196661 IBH196661 ILD196661 IUZ196661 JEV196661 JOR196661 JYN196661 KIJ196661 KSF196661 LCB196661 LLX196661 LVT196661 MFP196661 MPL196661 MZH196661 NJD196661 NSZ196661 OCV196661 OMR196661 OWN196661 PGJ196661 PQF196661 QAB196661 QJX196661 QTT196661 RDP196661 RNL196661 RXH196661 SHD196661 SQZ196661 TAV196661 TKR196661 TUN196661 UEJ196661 UOF196661 UYB196661 VHX196661 VRT196661 WBP196661 WLL196661 WVH196661 C262197 IV262197 SR262197 ACN262197 AMJ262197 AWF262197 BGB262197 BPX262197 BZT262197 CJP262197 CTL262197 DDH262197 DND262197 DWZ262197 EGV262197 EQR262197 FAN262197 FKJ262197 FUF262197 GEB262197 GNX262197 GXT262197 HHP262197 HRL262197 IBH262197 ILD262197 IUZ262197 JEV262197 JOR262197 JYN262197 KIJ262197 KSF262197 LCB262197 LLX262197 LVT262197 MFP262197 MPL262197 MZH262197 NJD262197 NSZ262197 OCV262197 OMR262197 OWN262197 PGJ262197 PQF262197 QAB262197 QJX262197 QTT262197 RDP262197 RNL262197 RXH262197 SHD262197 SQZ262197 TAV262197 TKR262197 TUN262197 UEJ262197 UOF262197 UYB262197 VHX262197 VRT262197 WBP262197 WLL262197 WVH262197 C327733 IV327733 SR327733 ACN327733 AMJ327733 AWF327733 BGB327733 BPX327733 BZT327733 CJP327733 CTL327733 DDH327733 DND327733 DWZ327733 EGV327733 EQR327733 FAN327733 FKJ327733 FUF327733 GEB327733 GNX327733 GXT327733 HHP327733 HRL327733 IBH327733 ILD327733 IUZ327733 JEV327733 JOR327733 JYN327733 KIJ327733 KSF327733 LCB327733 LLX327733 LVT327733 MFP327733 MPL327733 MZH327733 NJD327733 NSZ327733 OCV327733 OMR327733 OWN327733 PGJ327733 PQF327733 QAB327733 QJX327733 QTT327733 RDP327733 RNL327733 RXH327733 SHD327733 SQZ327733 TAV327733 TKR327733 TUN327733 UEJ327733 UOF327733 UYB327733 VHX327733 VRT327733 WBP327733 WLL327733 WVH327733 C393269 IV393269 SR393269 ACN393269 AMJ393269 AWF393269 BGB393269 BPX393269 BZT393269 CJP393269 CTL393269 DDH393269 DND393269 DWZ393269 EGV393269 EQR393269 FAN393269 FKJ393269 FUF393269 GEB393269 GNX393269 GXT393269 HHP393269 HRL393269 IBH393269 ILD393269 IUZ393269 JEV393269 JOR393269 JYN393269 KIJ393269 KSF393269 LCB393269 LLX393269 LVT393269 MFP393269 MPL393269 MZH393269 NJD393269 NSZ393269 OCV393269 OMR393269 OWN393269 PGJ393269 PQF393269 QAB393269 QJX393269 QTT393269 RDP393269 RNL393269 RXH393269 SHD393269 SQZ393269 TAV393269 TKR393269 TUN393269 UEJ393269 UOF393269 UYB393269 VHX393269 VRT393269 WBP393269 WLL393269 WVH393269 C458805 IV458805 SR458805 ACN458805 AMJ458805 AWF458805 BGB458805 BPX458805 BZT458805 CJP458805 CTL458805 DDH458805 DND458805 DWZ458805 EGV458805 EQR458805 FAN458805 FKJ458805 FUF458805 GEB458805 GNX458805 GXT458805 HHP458805 HRL458805 IBH458805 ILD458805 IUZ458805 JEV458805 JOR458805 JYN458805 KIJ458805 KSF458805 LCB458805 LLX458805 LVT458805 MFP458805 MPL458805 MZH458805 NJD458805 NSZ458805 OCV458805 OMR458805 OWN458805 PGJ458805 PQF458805 QAB458805 QJX458805 QTT458805 RDP458805 RNL458805 RXH458805 SHD458805 SQZ458805 TAV458805 TKR458805 TUN458805 UEJ458805 UOF458805 UYB458805 VHX458805 VRT458805 WBP458805 WLL458805 WVH458805 C524341 IV524341 SR524341 ACN524341 AMJ524341 AWF524341 BGB524341 BPX524341 BZT524341 CJP524341 CTL524341 DDH524341 DND524341 DWZ524341 EGV524341 EQR524341 FAN524341 FKJ524341 FUF524341 GEB524341 GNX524341 GXT524341 HHP524341 HRL524341 IBH524341 ILD524341 IUZ524341 JEV524341 JOR524341 JYN524341 KIJ524341 KSF524341 LCB524341 LLX524341 LVT524341 MFP524341 MPL524341 MZH524341 NJD524341 NSZ524341 OCV524341 OMR524341 OWN524341 PGJ524341 PQF524341 QAB524341 QJX524341 QTT524341 RDP524341 RNL524341 RXH524341 SHD524341 SQZ524341 TAV524341 TKR524341 TUN524341 UEJ524341 UOF524341 UYB524341 VHX524341 VRT524341 WBP524341 WLL524341 WVH524341 C589877 IV589877 SR589877 ACN589877 AMJ589877 AWF589877 BGB589877 BPX589877 BZT589877 CJP589877 CTL589877 DDH589877 DND589877 DWZ589877 EGV589877 EQR589877 FAN589877 FKJ589877 FUF589877 GEB589877 GNX589877 GXT589877 HHP589877 HRL589877 IBH589877 ILD589877 IUZ589877 JEV589877 JOR589877 JYN589877 KIJ589877 KSF589877 LCB589877 LLX589877 LVT589877 MFP589877 MPL589877 MZH589877 NJD589877 NSZ589877 OCV589877 OMR589877 OWN589877 PGJ589877 PQF589877 QAB589877 QJX589877 QTT589877 RDP589877 RNL589877 RXH589877 SHD589877 SQZ589877 TAV589877 TKR589877 TUN589877 UEJ589877 UOF589877 UYB589877 VHX589877 VRT589877 WBP589877 WLL589877 WVH589877 C655413 IV655413 SR655413 ACN655413 AMJ655413 AWF655413 BGB655413 BPX655413 BZT655413 CJP655413 CTL655413 DDH655413 DND655413 DWZ655413 EGV655413 EQR655413 FAN655413 FKJ655413 FUF655413 GEB655413 GNX655413 GXT655413 HHP655413 HRL655413 IBH655413 ILD655413 IUZ655413 JEV655413 JOR655413 JYN655413 KIJ655413 KSF655413 LCB655413 LLX655413 LVT655413 MFP655413 MPL655413 MZH655413 NJD655413 NSZ655413 OCV655413 OMR655413 OWN655413 PGJ655413 PQF655413 QAB655413 QJX655413 QTT655413 RDP655413 RNL655413 RXH655413 SHD655413 SQZ655413 TAV655413 TKR655413 TUN655413 UEJ655413 UOF655413 UYB655413 VHX655413 VRT655413 WBP655413 WLL655413 WVH655413 C720949 IV720949 SR720949 ACN720949 AMJ720949 AWF720949 BGB720949 BPX720949 BZT720949 CJP720949 CTL720949 DDH720949 DND720949 DWZ720949 EGV720949 EQR720949 FAN720949 FKJ720949 FUF720949 GEB720949 GNX720949 GXT720949 HHP720949 HRL720949 IBH720949 ILD720949 IUZ720949 JEV720949 JOR720949 JYN720949 KIJ720949 KSF720949 LCB720949 LLX720949 LVT720949 MFP720949 MPL720949 MZH720949 NJD720949 NSZ720949 OCV720949 OMR720949 OWN720949 PGJ720949 PQF720949 QAB720949 QJX720949 QTT720949 RDP720949 RNL720949 RXH720949 SHD720949 SQZ720949 TAV720949 TKR720949 TUN720949 UEJ720949 UOF720949 UYB720949 VHX720949 VRT720949 WBP720949 WLL720949 WVH720949 C786485 IV786485 SR786485 ACN786485 AMJ786485 AWF786485 BGB786485 BPX786485 BZT786485 CJP786485 CTL786485 DDH786485 DND786485 DWZ786485 EGV786485 EQR786485 FAN786485 FKJ786485 FUF786485 GEB786485 GNX786485 GXT786485 HHP786485 HRL786485 IBH786485 ILD786485 IUZ786485 JEV786485 JOR786485 JYN786485 KIJ786485 KSF786485 LCB786485 LLX786485 LVT786485 MFP786485 MPL786485 MZH786485 NJD786485 NSZ786485 OCV786485 OMR786485 OWN786485 PGJ786485 PQF786485 QAB786485 QJX786485 QTT786485 RDP786485 RNL786485 RXH786485 SHD786485 SQZ786485 TAV786485 TKR786485 TUN786485 UEJ786485 UOF786485 UYB786485 VHX786485 VRT786485 WBP786485 WLL786485 WVH786485 C852021 IV852021 SR852021 ACN852021 AMJ852021 AWF852021 BGB852021 BPX852021 BZT852021 CJP852021 CTL852021 DDH852021 DND852021 DWZ852021 EGV852021 EQR852021 FAN852021 FKJ852021 FUF852021 GEB852021 GNX852021 GXT852021 HHP852021 HRL852021 IBH852021 ILD852021 IUZ852021 JEV852021 JOR852021 JYN852021 KIJ852021 KSF852021 LCB852021 LLX852021 LVT852021 MFP852021 MPL852021 MZH852021 NJD852021 NSZ852021 OCV852021 OMR852021 OWN852021 PGJ852021 PQF852021 QAB852021 QJX852021 QTT852021 RDP852021 RNL852021 RXH852021 SHD852021 SQZ852021 TAV852021 TKR852021 TUN852021 UEJ852021 UOF852021 UYB852021 VHX852021 VRT852021 WBP852021 WLL852021 WVH852021 C917557 IV917557 SR917557 ACN917557 AMJ917557 AWF917557 BGB917557 BPX917557 BZT917557 CJP917557 CTL917557 DDH917557 DND917557 DWZ917557 EGV917557 EQR917557 FAN917557 FKJ917557 FUF917557 GEB917557 GNX917557 GXT917557 HHP917557 HRL917557 IBH917557 ILD917557 IUZ917557 JEV917557 JOR917557 JYN917557 KIJ917557 KSF917557 LCB917557 LLX917557 LVT917557 MFP917557 MPL917557 MZH917557 NJD917557 NSZ917557 OCV917557 OMR917557 OWN917557 PGJ917557 PQF917557 QAB917557 QJX917557 QTT917557 RDP917557 RNL917557 RXH917557 SHD917557 SQZ917557 TAV917557 TKR917557 TUN917557 UEJ917557 UOF917557 UYB917557 VHX917557 VRT917557 WBP917557 WLL917557 WVH917557 C983093 IV983093 SR983093 ACN983093 AMJ983093 AWF983093 BGB983093 BPX983093 BZT983093 CJP983093 CTL983093 DDH983093 DND983093 DWZ983093 EGV983093 EQR983093 FAN983093 FKJ983093 FUF983093 GEB983093 GNX983093 GXT983093 HHP983093 HRL983093 IBH983093 ILD983093 IUZ983093 JEV983093 JOR983093 JYN983093 KIJ983093 KSF983093 LCB983093 LLX983093 LVT983093 MFP983093 MPL983093 MZH983093 NJD983093 NSZ983093 OCV983093 OMR983093 OWN983093 PGJ983093 PQF983093 QAB983093 QJX983093 QTT983093 RDP983093 RNL983093 RXH983093 SHD983093 SQZ983093 TAV983093 TKR983093 TUN983093 UEJ983093 UOF983093 UYB983093 VHX983093 VRT983093 WBP98309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93 A65589 IS65589 SO65589 ACK65589 AMG65589 AWC65589 BFY65589 BPU65589 BZQ65589 CJM65589 CTI65589 DDE65589 DNA65589 DWW65589 EGS65589 EQO65589 FAK65589 FKG65589 FUC65589 GDY65589 GNU65589 GXQ65589 HHM65589 HRI65589 IBE65589 ILA65589 IUW65589 JES65589 JOO65589 JYK65589 KIG65589 KSC65589 LBY65589 LLU65589 LVQ65589 MFM65589 MPI65589 MZE65589 NJA65589 NSW65589 OCS65589 OMO65589 OWK65589 PGG65589 PQC65589 PZY65589 QJU65589 QTQ65589 RDM65589 RNI65589 RXE65589 SHA65589 SQW65589 TAS65589 TKO65589 TUK65589 UEG65589 UOC65589 UXY65589 VHU65589 VRQ65589 WBM65589 WLI65589 WVE65589 A131125 IS131125 SO131125 ACK131125 AMG131125 AWC131125 BFY131125 BPU131125 BZQ131125 CJM131125 CTI131125 DDE131125 DNA131125 DWW131125 EGS131125 EQO131125 FAK131125 FKG131125 FUC131125 GDY131125 GNU131125 GXQ131125 HHM131125 HRI131125 IBE131125 ILA131125 IUW131125 JES131125 JOO131125 JYK131125 KIG131125 KSC131125 LBY131125 LLU131125 LVQ131125 MFM131125 MPI131125 MZE131125 NJA131125 NSW131125 OCS131125 OMO131125 OWK131125 PGG131125 PQC131125 PZY131125 QJU131125 QTQ131125 RDM131125 RNI131125 RXE131125 SHA131125 SQW131125 TAS131125 TKO131125 TUK131125 UEG131125 UOC131125 UXY131125 VHU131125 VRQ131125 WBM131125 WLI131125 WVE131125 A196661 IS196661 SO196661 ACK196661 AMG196661 AWC196661 BFY196661 BPU196661 BZQ196661 CJM196661 CTI196661 DDE196661 DNA196661 DWW196661 EGS196661 EQO196661 FAK196661 FKG196661 FUC196661 GDY196661 GNU196661 GXQ196661 HHM196661 HRI196661 IBE196661 ILA196661 IUW196661 JES196661 JOO196661 JYK196661 KIG196661 KSC196661 LBY196661 LLU196661 LVQ196661 MFM196661 MPI196661 MZE196661 NJA196661 NSW196661 OCS196661 OMO196661 OWK196661 PGG196661 PQC196661 PZY196661 QJU196661 QTQ196661 RDM196661 RNI196661 RXE196661 SHA196661 SQW196661 TAS196661 TKO196661 TUK196661 UEG196661 UOC196661 UXY196661 VHU196661 VRQ196661 WBM196661 WLI196661 WVE196661 A262197 IS262197 SO262197 ACK262197 AMG262197 AWC262197 BFY262197 BPU262197 BZQ262197 CJM262197 CTI262197 DDE262197 DNA262197 DWW262197 EGS262197 EQO262197 FAK262197 FKG262197 FUC262197 GDY262197 GNU262197 GXQ262197 HHM262197 HRI262197 IBE262197 ILA262197 IUW262197 JES262197 JOO262197 JYK262197 KIG262197 KSC262197 LBY262197 LLU262197 LVQ262197 MFM262197 MPI262197 MZE262197 NJA262197 NSW262197 OCS262197 OMO262197 OWK262197 PGG262197 PQC262197 PZY262197 QJU262197 QTQ262197 RDM262197 RNI262197 RXE262197 SHA262197 SQW262197 TAS262197 TKO262197 TUK262197 UEG262197 UOC262197 UXY262197 VHU262197 VRQ262197 WBM262197 WLI262197 WVE262197 A327733 IS327733 SO327733 ACK327733 AMG327733 AWC327733 BFY327733 BPU327733 BZQ327733 CJM327733 CTI327733 DDE327733 DNA327733 DWW327733 EGS327733 EQO327733 FAK327733 FKG327733 FUC327733 GDY327733 GNU327733 GXQ327733 HHM327733 HRI327733 IBE327733 ILA327733 IUW327733 JES327733 JOO327733 JYK327733 KIG327733 KSC327733 LBY327733 LLU327733 LVQ327733 MFM327733 MPI327733 MZE327733 NJA327733 NSW327733 OCS327733 OMO327733 OWK327733 PGG327733 PQC327733 PZY327733 QJU327733 QTQ327733 RDM327733 RNI327733 RXE327733 SHA327733 SQW327733 TAS327733 TKO327733 TUK327733 UEG327733 UOC327733 UXY327733 VHU327733 VRQ327733 WBM327733 WLI327733 WVE327733 A393269 IS393269 SO393269 ACK393269 AMG393269 AWC393269 BFY393269 BPU393269 BZQ393269 CJM393269 CTI393269 DDE393269 DNA393269 DWW393269 EGS393269 EQO393269 FAK393269 FKG393269 FUC393269 GDY393269 GNU393269 GXQ393269 HHM393269 HRI393269 IBE393269 ILA393269 IUW393269 JES393269 JOO393269 JYK393269 KIG393269 KSC393269 LBY393269 LLU393269 LVQ393269 MFM393269 MPI393269 MZE393269 NJA393269 NSW393269 OCS393269 OMO393269 OWK393269 PGG393269 PQC393269 PZY393269 QJU393269 QTQ393269 RDM393269 RNI393269 RXE393269 SHA393269 SQW393269 TAS393269 TKO393269 TUK393269 UEG393269 UOC393269 UXY393269 VHU393269 VRQ393269 WBM393269 WLI393269 WVE393269 A458805 IS458805 SO458805 ACK458805 AMG458805 AWC458805 BFY458805 BPU458805 BZQ458805 CJM458805 CTI458805 DDE458805 DNA458805 DWW458805 EGS458805 EQO458805 FAK458805 FKG458805 FUC458805 GDY458805 GNU458805 GXQ458805 HHM458805 HRI458805 IBE458805 ILA458805 IUW458805 JES458805 JOO458805 JYK458805 KIG458805 KSC458805 LBY458805 LLU458805 LVQ458805 MFM458805 MPI458805 MZE458805 NJA458805 NSW458805 OCS458805 OMO458805 OWK458805 PGG458805 PQC458805 PZY458805 QJU458805 QTQ458805 RDM458805 RNI458805 RXE458805 SHA458805 SQW458805 TAS458805 TKO458805 TUK458805 UEG458805 UOC458805 UXY458805 VHU458805 VRQ458805 WBM458805 WLI458805 WVE458805 A524341 IS524341 SO524341 ACK524341 AMG524341 AWC524341 BFY524341 BPU524341 BZQ524341 CJM524341 CTI524341 DDE524341 DNA524341 DWW524341 EGS524341 EQO524341 FAK524341 FKG524341 FUC524341 GDY524341 GNU524341 GXQ524341 HHM524341 HRI524341 IBE524341 ILA524341 IUW524341 JES524341 JOO524341 JYK524341 KIG524341 KSC524341 LBY524341 LLU524341 LVQ524341 MFM524341 MPI524341 MZE524341 NJA524341 NSW524341 OCS524341 OMO524341 OWK524341 PGG524341 PQC524341 PZY524341 QJU524341 QTQ524341 RDM524341 RNI524341 RXE524341 SHA524341 SQW524341 TAS524341 TKO524341 TUK524341 UEG524341 UOC524341 UXY524341 VHU524341 VRQ524341 WBM524341 WLI524341 WVE524341 A589877 IS589877 SO589877 ACK589877 AMG589877 AWC589877 BFY589877 BPU589877 BZQ589877 CJM589877 CTI589877 DDE589877 DNA589877 DWW589877 EGS589877 EQO589877 FAK589877 FKG589877 FUC589877 GDY589877 GNU589877 GXQ589877 HHM589877 HRI589877 IBE589877 ILA589877 IUW589877 JES589877 JOO589877 JYK589877 KIG589877 KSC589877 LBY589877 LLU589877 LVQ589877 MFM589877 MPI589877 MZE589877 NJA589877 NSW589877 OCS589877 OMO589877 OWK589877 PGG589877 PQC589877 PZY589877 QJU589877 QTQ589877 RDM589877 RNI589877 RXE589877 SHA589877 SQW589877 TAS589877 TKO589877 TUK589877 UEG589877 UOC589877 UXY589877 VHU589877 VRQ589877 WBM589877 WLI589877 WVE589877 A655413 IS655413 SO655413 ACK655413 AMG655413 AWC655413 BFY655413 BPU655413 BZQ655413 CJM655413 CTI655413 DDE655413 DNA655413 DWW655413 EGS655413 EQO655413 FAK655413 FKG655413 FUC655413 GDY655413 GNU655413 GXQ655413 HHM655413 HRI655413 IBE655413 ILA655413 IUW655413 JES655413 JOO655413 JYK655413 KIG655413 KSC655413 LBY655413 LLU655413 LVQ655413 MFM655413 MPI655413 MZE655413 NJA655413 NSW655413 OCS655413 OMO655413 OWK655413 PGG655413 PQC655413 PZY655413 QJU655413 QTQ655413 RDM655413 RNI655413 RXE655413 SHA655413 SQW655413 TAS655413 TKO655413 TUK655413 UEG655413 UOC655413 UXY655413 VHU655413 VRQ655413 WBM655413 WLI655413 WVE655413 A720949 IS720949 SO720949 ACK720949 AMG720949 AWC720949 BFY720949 BPU720949 BZQ720949 CJM720949 CTI720949 DDE720949 DNA720949 DWW720949 EGS720949 EQO720949 FAK720949 FKG720949 FUC720949 GDY720949 GNU720949 GXQ720949 HHM720949 HRI720949 IBE720949 ILA720949 IUW720949 JES720949 JOO720949 JYK720949 KIG720949 KSC720949 LBY720949 LLU720949 LVQ720949 MFM720949 MPI720949 MZE720949 NJA720949 NSW720949 OCS720949 OMO720949 OWK720949 PGG720949 PQC720949 PZY720949 QJU720949 QTQ720949 RDM720949 RNI720949 RXE720949 SHA720949 SQW720949 TAS720949 TKO720949 TUK720949 UEG720949 UOC720949 UXY720949 VHU720949 VRQ720949 WBM720949 WLI720949 WVE720949 A786485 IS786485 SO786485 ACK786485 AMG786485 AWC786485 BFY786485 BPU786485 BZQ786485 CJM786485 CTI786485 DDE786485 DNA786485 DWW786485 EGS786485 EQO786485 FAK786485 FKG786485 FUC786485 GDY786485 GNU786485 GXQ786485 HHM786485 HRI786485 IBE786485 ILA786485 IUW786485 JES786485 JOO786485 JYK786485 KIG786485 KSC786485 LBY786485 LLU786485 LVQ786485 MFM786485 MPI786485 MZE786485 NJA786485 NSW786485 OCS786485 OMO786485 OWK786485 PGG786485 PQC786485 PZY786485 QJU786485 QTQ786485 RDM786485 RNI786485 RXE786485 SHA786485 SQW786485 TAS786485 TKO786485 TUK786485 UEG786485 UOC786485 UXY786485 VHU786485 VRQ786485 WBM786485 WLI786485 WVE786485 A852021 IS852021 SO852021 ACK852021 AMG852021 AWC852021 BFY852021 BPU852021 BZQ852021 CJM852021 CTI852021 DDE852021 DNA852021 DWW852021 EGS852021 EQO852021 FAK852021 FKG852021 FUC852021 GDY852021 GNU852021 GXQ852021 HHM852021 HRI852021 IBE852021 ILA852021 IUW852021 JES852021 JOO852021 JYK852021 KIG852021 KSC852021 LBY852021 LLU852021 LVQ852021 MFM852021 MPI852021 MZE852021 NJA852021 NSW852021 OCS852021 OMO852021 OWK852021 PGG852021 PQC852021 PZY852021 QJU852021 QTQ852021 RDM852021 RNI852021 RXE852021 SHA852021 SQW852021 TAS852021 TKO852021 TUK852021 UEG852021 UOC852021 UXY852021 VHU852021 VRQ852021 WBM852021 WLI852021 WVE852021 A917557 IS917557 SO917557 ACK917557 AMG917557 AWC917557 BFY917557 BPU917557 BZQ917557 CJM917557 CTI917557 DDE917557 DNA917557 DWW917557 EGS917557 EQO917557 FAK917557 FKG917557 FUC917557 GDY917557 GNU917557 GXQ917557 HHM917557 HRI917557 IBE917557 ILA917557 IUW917557 JES917557 JOO917557 JYK917557 KIG917557 KSC917557 LBY917557 LLU917557 LVQ917557 MFM917557 MPI917557 MZE917557 NJA917557 NSW917557 OCS917557 OMO917557 OWK917557 PGG917557 PQC917557 PZY917557 QJU917557 QTQ917557 RDM917557 RNI917557 RXE917557 SHA917557 SQW917557 TAS917557 TKO917557 TUK917557 UEG917557 UOC917557 UXY917557 VHU917557 VRQ917557 WBM917557 WLI917557 WVE917557 A983093 IS983093 SO983093 ACK983093 AMG983093 AWC983093 BFY983093 BPU983093 BZQ983093 CJM983093 CTI983093 DDE983093 DNA983093 DWW983093 EGS983093 EQO983093 FAK983093 FKG983093 FUC983093 GDY983093 GNU983093 GXQ983093 HHM983093 HRI983093 IBE983093 ILA983093 IUW983093 JES983093 JOO983093 JYK983093 KIG983093 KSC983093 LBY983093 LLU983093 LVQ983093 MFM983093 MPI983093 MZE983093 NJA983093 NSW983093 OCS983093 OMO983093 OWK983093 PGG983093 PQC983093 PZY983093 QJU983093 QTQ983093 RDM983093 RNI983093 RXE983093 SHA983093 SQW983093 TAS983093 TKO983093 TUK983093 UEG983093 UOC983093 UXY983093 VHU983093 VRQ983093 WBM983093 WLI98309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
  <sheetViews>
    <sheetView workbookViewId="0">
      <selection activeCell="C19" sqref="C19"/>
    </sheetView>
  </sheetViews>
  <sheetFormatPr baseColWidth="10" defaultRowHeight="15.75" x14ac:dyDescent="0.25"/>
  <cols>
    <col min="1" max="1" width="5" style="145" customWidth="1"/>
    <col min="2" max="2" width="55.5703125" style="145" customWidth="1"/>
    <col min="3" max="3" width="41.28515625" style="145" customWidth="1"/>
    <col min="4" max="4" width="29.42578125" style="145" customWidth="1"/>
    <col min="5" max="5" width="29.140625" style="145" customWidth="1"/>
    <col min="6" max="16384" width="11.42578125" style="103"/>
  </cols>
  <sheetData>
    <row r="1" spans="1:7" x14ac:dyDescent="0.25">
      <c r="A1" s="260" t="s">
        <v>91</v>
      </c>
      <c r="B1" s="261"/>
      <c r="C1" s="261"/>
      <c r="D1" s="261"/>
      <c r="E1" s="126"/>
    </row>
    <row r="2" spans="1:7" ht="27.75" customHeight="1" x14ac:dyDescent="0.25">
      <c r="A2" s="127"/>
      <c r="B2" s="262" t="s">
        <v>77</v>
      </c>
      <c r="C2" s="262"/>
      <c r="D2" s="262"/>
      <c r="E2" s="128"/>
    </row>
    <row r="3" spans="1:7" ht="21" customHeight="1" x14ac:dyDescent="0.25">
      <c r="A3" s="129"/>
      <c r="B3" s="262" t="s">
        <v>149</v>
      </c>
      <c r="C3" s="262"/>
      <c r="D3" s="262"/>
      <c r="E3" s="130"/>
    </row>
    <row r="4" spans="1:7" thickBot="1" x14ac:dyDescent="0.3">
      <c r="A4" s="131"/>
      <c r="B4" s="132"/>
      <c r="C4" s="132"/>
      <c r="D4" s="132"/>
      <c r="E4" s="133"/>
    </row>
    <row r="5" spans="1:7" ht="26.25" customHeight="1" thickBot="1" x14ac:dyDescent="0.3">
      <c r="A5" s="131"/>
      <c r="B5" s="134" t="s">
        <v>78</v>
      </c>
      <c r="C5" s="263" t="s">
        <v>182</v>
      </c>
      <c r="D5" s="263"/>
      <c r="E5" s="165" t="s">
        <v>3</v>
      </c>
    </row>
    <row r="6" spans="1:7" ht="27.75" customHeight="1" thickBot="1" x14ac:dyDescent="0.3">
      <c r="A6" s="131"/>
      <c r="B6" s="151" t="s">
        <v>79</v>
      </c>
      <c r="C6" s="264" t="s">
        <v>183</v>
      </c>
      <c r="D6" s="264"/>
      <c r="E6" s="245" t="s">
        <v>184</v>
      </c>
    </row>
    <row r="7" spans="1:7" ht="29.25" customHeight="1" thickBot="1" x14ac:dyDescent="0.3">
      <c r="A7" s="131"/>
      <c r="B7" s="151" t="s">
        <v>150</v>
      </c>
      <c r="C7" s="259" t="s">
        <v>151</v>
      </c>
      <c r="D7" s="259"/>
      <c r="E7" s="246"/>
    </row>
    <row r="8" spans="1:7" ht="16.5" thickBot="1" x14ac:dyDescent="0.3">
      <c r="A8" s="131"/>
      <c r="B8" s="152">
        <v>10</v>
      </c>
      <c r="C8" s="258">
        <v>3341249600</v>
      </c>
      <c r="D8" s="258"/>
      <c r="E8" s="246"/>
    </row>
    <row r="9" spans="1:7" ht="23.25" customHeight="1" thickBot="1" x14ac:dyDescent="0.3">
      <c r="A9" s="131"/>
      <c r="B9" s="152" t="s">
        <v>152</v>
      </c>
      <c r="C9" s="258"/>
      <c r="D9" s="258"/>
      <c r="E9" s="246"/>
    </row>
    <row r="10" spans="1:7" ht="26.25" customHeight="1" thickBot="1" x14ac:dyDescent="0.3">
      <c r="A10" s="131"/>
      <c r="B10" s="152" t="s">
        <v>152</v>
      </c>
      <c r="C10" s="258"/>
      <c r="D10" s="258"/>
      <c r="E10" s="156"/>
    </row>
    <row r="11" spans="1:7" ht="21.75" customHeight="1" thickBot="1" x14ac:dyDescent="0.3">
      <c r="A11" s="131"/>
      <c r="B11" s="152" t="s">
        <v>152</v>
      </c>
      <c r="C11" s="258"/>
      <c r="D11" s="258"/>
      <c r="E11" s="181" t="s">
        <v>303</v>
      </c>
      <c r="G11" s="183"/>
    </row>
    <row r="12" spans="1:7" ht="32.25" thickBot="1" x14ac:dyDescent="0.3">
      <c r="A12" s="131"/>
      <c r="B12" s="153" t="s">
        <v>153</v>
      </c>
      <c r="C12" s="258">
        <f>SUM(C8:D11)</f>
        <v>3341249600</v>
      </c>
      <c r="D12" s="258"/>
      <c r="E12" s="182" t="s">
        <v>304</v>
      </c>
      <c r="G12" s="183"/>
    </row>
    <row r="13" spans="1:7" ht="26.25" customHeight="1" thickBot="1" x14ac:dyDescent="0.3">
      <c r="A13" s="131"/>
      <c r="B13" s="153" t="s">
        <v>154</v>
      </c>
      <c r="C13" s="258">
        <f>+C12/616000</f>
        <v>5424.1064935064933</v>
      </c>
      <c r="D13" s="258"/>
      <c r="E13" s="181" t="s">
        <v>305</v>
      </c>
      <c r="G13" s="183"/>
    </row>
    <row r="14" spans="1:7" ht="24.75" customHeight="1" x14ac:dyDescent="0.25">
      <c r="A14" s="131"/>
      <c r="B14" s="132"/>
      <c r="C14" s="136"/>
      <c r="D14" s="159"/>
      <c r="E14" s="181" t="s">
        <v>306</v>
      </c>
    </row>
    <row r="15" spans="1:7" ht="28.5" customHeight="1" thickBot="1" x14ac:dyDescent="0.3">
      <c r="A15" s="131"/>
      <c r="B15" s="132" t="s">
        <v>155</v>
      </c>
      <c r="C15" s="136"/>
      <c r="D15" s="159"/>
      <c r="E15" s="156"/>
    </row>
    <row r="16" spans="1:7" ht="27" customHeight="1" x14ac:dyDescent="0.25">
      <c r="A16" s="131"/>
      <c r="B16" s="137" t="s">
        <v>80</v>
      </c>
      <c r="C16" s="166">
        <v>218252029</v>
      </c>
      <c r="D16" s="160"/>
      <c r="E16" s="156"/>
    </row>
    <row r="17" spans="1:6" ht="28.5" customHeight="1" x14ac:dyDescent="0.25">
      <c r="A17" s="131"/>
      <c r="B17" s="131" t="s">
        <v>81</v>
      </c>
      <c r="C17" s="167">
        <v>228386725</v>
      </c>
      <c r="D17" s="161"/>
      <c r="E17" s="156"/>
    </row>
    <row r="18" spans="1:6" ht="15" x14ac:dyDescent="0.25">
      <c r="A18" s="131"/>
      <c r="B18" s="131" t="s">
        <v>82</v>
      </c>
      <c r="C18" s="167">
        <v>74262621</v>
      </c>
      <c r="D18" s="161"/>
      <c r="E18" s="156"/>
    </row>
    <row r="19" spans="1:6" ht="27" customHeight="1" thickBot="1" x14ac:dyDescent="0.3">
      <c r="A19" s="131"/>
      <c r="B19" s="138" t="s">
        <v>83</v>
      </c>
      <c r="C19" s="168">
        <v>172440510</v>
      </c>
      <c r="D19" s="162"/>
      <c r="E19" s="156"/>
    </row>
    <row r="20" spans="1:6" ht="27" customHeight="1" thickBot="1" x14ac:dyDescent="0.3">
      <c r="A20" s="131"/>
      <c r="B20" s="250" t="s">
        <v>84</v>
      </c>
      <c r="C20" s="251"/>
      <c r="D20" s="251"/>
      <c r="E20" s="156"/>
    </row>
    <row r="21" spans="1:6" ht="16.5" thickBot="1" x14ac:dyDescent="0.3">
      <c r="A21" s="131"/>
      <c r="B21" s="250" t="s">
        <v>85</v>
      </c>
      <c r="C21" s="251"/>
      <c r="D21" s="251"/>
      <c r="E21" s="156"/>
    </row>
    <row r="22" spans="1:6" x14ac:dyDescent="0.25">
      <c r="A22" s="131"/>
      <c r="B22" s="140" t="s">
        <v>156</v>
      </c>
      <c r="C22" s="175">
        <f>+C16/C18</f>
        <v>2.9389217086749468</v>
      </c>
      <c r="D22" s="159" t="s">
        <v>288</v>
      </c>
      <c r="E22" s="156"/>
    </row>
    <row r="23" spans="1:6" ht="16.5" thickBot="1" x14ac:dyDescent="0.3">
      <c r="A23" s="131"/>
      <c r="B23" s="135" t="s">
        <v>86</v>
      </c>
      <c r="C23" s="176">
        <f>+C19/C17</f>
        <v>0.75503736042451675</v>
      </c>
      <c r="D23" s="163" t="s">
        <v>289</v>
      </c>
      <c r="E23" s="164"/>
    </row>
    <row r="24" spans="1:6" ht="16.5" thickBot="1" x14ac:dyDescent="0.3">
      <c r="A24" s="131"/>
      <c r="B24" s="141"/>
      <c r="C24" s="142"/>
      <c r="D24" s="132"/>
      <c r="E24" s="143"/>
    </row>
    <row r="25" spans="1:6" x14ac:dyDescent="0.25">
      <c r="A25" s="252"/>
      <c r="B25" s="253" t="s">
        <v>87</v>
      </c>
      <c r="C25" s="255" t="s">
        <v>290</v>
      </c>
      <c r="D25" s="256"/>
      <c r="E25" s="257"/>
      <c r="F25" s="247"/>
    </row>
    <row r="26" spans="1:6" ht="16.5" thickBot="1" x14ac:dyDescent="0.3">
      <c r="A26" s="252"/>
      <c r="B26" s="254"/>
      <c r="C26" s="248" t="s">
        <v>88</v>
      </c>
      <c r="D26" s="249"/>
      <c r="E26" s="257"/>
      <c r="F26" s="247"/>
    </row>
    <row r="27" spans="1:6" thickBot="1" x14ac:dyDescent="0.3">
      <c r="A27" s="138"/>
      <c r="B27" s="144"/>
      <c r="C27" s="144"/>
      <c r="D27" s="144"/>
      <c r="E27" s="139"/>
      <c r="F27" s="125"/>
    </row>
    <row r="28" spans="1:6" x14ac:dyDescent="0.25">
      <c r="B28" s="146" t="s">
        <v>157</v>
      </c>
    </row>
  </sheetData>
  <mergeCells count="21">
    <mergeCell ref="A1:D1"/>
    <mergeCell ref="B2:D2"/>
    <mergeCell ref="B3:D3"/>
    <mergeCell ref="C5:D5"/>
    <mergeCell ref="C6:D6"/>
    <mergeCell ref="E6:E9"/>
    <mergeCell ref="F25:F26"/>
    <mergeCell ref="C26:D26"/>
    <mergeCell ref="B21:D21"/>
    <mergeCell ref="A25:A26"/>
    <mergeCell ref="B25:B26"/>
    <mergeCell ref="C25:D25"/>
    <mergeCell ref="E25:E26"/>
    <mergeCell ref="C13:D13"/>
    <mergeCell ref="B20:D20"/>
    <mergeCell ref="C8:D8"/>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3"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2014-12-03T00:40:01Z</cp:lastPrinted>
  <dcterms:created xsi:type="dcterms:W3CDTF">2014-10-22T15:49:24Z</dcterms:created>
  <dcterms:modified xsi:type="dcterms:W3CDTF">2014-12-04T21:50:49Z</dcterms:modified>
</cp:coreProperties>
</file>