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16_ALDEAS INFANTILES SOS\"/>
    </mc:Choice>
  </mc:AlternateContent>
  <bookViews>
    <workbookView xWindow="0" yWindow="0" windowWidth="20490" windowHeight="7755" tabRatio="598"/>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C131" i="8" l="1"/>
  <c r="C130" i="8"/>
  <c r="C132" i="8"/>
  <c r="C91" i="8"/>
  <c r="C90" i="8"/>
  <c r="C23" i="10" l="1"/>
  <c r="C22" i="10"/>
  <c r="M60" i="8" l="1"/>
  <c r="E24" i="8"/>
  <c r="C24" i="8"/>
  <c r="C12" i="10" l="1"/>
  <c r="C13" i="10" s="1"/>
  <c r="N116" i="8"/>
  <c r="M116" i="8"/>
  <c r="L116" i="8"/>
  <c r="K116" i="8"/>
  <c r="A110" i="8"/>
  <c r="A111" i="8" s="1"/>
  <c r="A112" i="8" s="1"/>
  <c r="A113" i="8" s="1"/>
  <c r="A114" i="8" s="1"/>
  <c r="A115" i="8" s="1"/>
  <c r="A109" i="8"/>
  <c r="N108" i="8"/>
  <c r="N49" i="8"/>
  <c r="N60" i="8" s="1"/>
  <c r="E40" i="8"/>
  <c r="E122" i="8" l="1"/>
  <c r="D147" i="8" s="1"/>
  <c r="F137" i="8"/>
  <c r="D148" i="8" s="1"/>
  <c r="E147" i="8" l="1"/>
  <c r="C118" i="8" l="1"/>
  <c r="C65" i="8"/>
  <c r="L60" i="8"/>
  <c r="C64" i="8"/>
  <c r="A50" i="8"/>
  <c r="A51" i="8" s="1"/>
  <c r="A52" i="8" s="1"/>
  <c r="A53" i="8" s="1"/>
  <c r="A54" i="8" s="1"/>
  <c r="A55" i="8" s="1"/>
  <c r="A59" i="8" s="1"/>
</calcChain>
</file>

<file path=xl/sharedStrings.xml><?xml version="1.0" encoding="utf-8"?>
<sst xmlns="http://schemas.openxmlformats.org/spreadsheetml/2006/main" count="365" uniqueCount="222">
  <si>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</si>
  <si>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</si>
  <si>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</si>
  <si>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</si>
  <si>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</si>
  <si>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</si>
  <si>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</si>
  <si>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</si>
  <si>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</si>
  <si>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</si>
  <si>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</si>
  <si>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</si>
  <si>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</si>
  <si>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</si>
  <si>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</si>
  <si>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</si>
  <si>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</si>
  <si>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</si>
  <si>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</si>
  <si>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</si>
  <si>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</si>
  <si>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</si>
  <si>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</si>
  <si>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</si>
  <si>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</si>
  <si>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</si>
  <si>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</si>
  <si>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</si>
  <si>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</si>
  <si>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</si>
  <si>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</si>
  <si>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</si>
  <si>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</si>
  <si>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</si>
  <si>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</si>
  <si>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</si>
  <si>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</si>
  <si>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</si>
  <si>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</si>
  <si>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</si>
  <si>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</si>
  <si>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</si>
  <si>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</si>
  <si>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</si>
  <si>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</si>
  <si>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</si>
  <si>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</si>
  <si>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</si>
  <si>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</si>
  <si>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</si>
  <si>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</si>
  <si>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</si>
  <si>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</si>
  <si>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</si>
  <si>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</si>
  <si>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</si>
  <si>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</si>
  <si>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</si>
  <si>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</si>
  <si>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</si>
  <si>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</si>
  <si>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</si>
  <si>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</si>
  <si>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</si>
  <si>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</si>
  <si>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</si>
  <si>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</si>
  <si>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</si>
  <si>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</si>
  <si>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</si>
  <si>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</si>
  <si>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</si>
  <si>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</si>
  <si>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</si>
  <si>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</si>
  <si>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</si>
  <si>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</si>
  <si>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</si>
  <si>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</si>
  <si>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</si>
  <si>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</si>
  <si>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</si>
  <si>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</si>
  <si>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</si>
  <si>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</si>
  <si>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</si>
  <si>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</si>
  <si>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</si>
  <si>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</si>
  <si>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</si>
  <si>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</si>
  <si>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</si>
  <si>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</si>
  <si>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</si>
  <si>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</si>
  <si>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</si>
  <si>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</si>
  <si>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</si>
  <si>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</si>
  <si>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</si>
  <si>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</si>
  <si>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</si>
  <si>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</si>
  <si>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</si>
  <si>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</si>
  <si>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</si>
  <si>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</si>
  <si>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</si>
  <si>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</si>
  <si>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</si>
  <si>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</si>
  <si>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</si>
  <si>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</si>
  <si>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</si>
  <si>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</si>
  <si>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</si>
  <si>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</si>
  <si>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</si>
  <si>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</si>
  <si>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</si>
  <si>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</si>
  <si>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</si>
  <si>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</si>
  <si>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</si>
  <si>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</si>
  <si>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</si>
  <si>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</si>
  <si>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</si>
  <si>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</si>
  <si>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</si>
  <si>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</si>
  <si>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</si>
  <si>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</si>
  <si>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</si>
  <si>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</si>
  <si>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</si>
  <si>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</si>
  <si>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</si>
  <si>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</si>
  <si>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</si>
  <si>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</si>
  <si>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</si>
  <si>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</si>
  <si>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</si>
  <si>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</si>
  <si>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</si>
  <si>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</si>
  <si>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</si>
  <si>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</si>
  <si>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</si>
  <si>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</si>
  <si>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</si>
  <si>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</si>
  <si>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</si>
  <si>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</si>
  <si>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</si>
  <si>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</si>
  <si>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</si>
  <si>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ALDEAS INFANTILES S O S COLOMBIA</t>
  </si>
  <si>
    <t>EL PROPONENTE CUMPLE ___x___ NO CUMPLE _______</t>
  </si>
  <si>
    <t>La verifiacion de la capacidad Financiera se realiza con el RUP No. R042845329 expedido por la Camara de Comercio de Bogota.</t>
  </si>
  <si>
    <t>860024041-6</t>
  </si>
  <si>
    <t>ALDEAS INFANTILES SOS COLOMBIA (HABILITADO)</t>
  </si>
  <si>
    <t>1, 2, 3</t>
  </si>
  <si>
    <t>X</t>
  </si>
  <si>
    <t>4 al 7</t>
  </si>
  <si>
    <t>32 al 40</t>
  </si>
  <si>
    <t>N/A</t>
  </si>
  <si>
    <t>46, 47</t>
  </si>
  <si>
    <t>48, 49</t>
  </si>
  <si>
    <t>44, 45</t>
  </si>
  <si>
    <t>CDI - INSTITUCIONAL SIN ARRIENDO</t>
  </si>
  <si>
    <t>CENTRO COMUNITARIO HERMANN GMEINER</t>
  </si>
  <si>
    <t>CENTRO SOCIAL IPIALES</t>
  </si>
  <si>
    <t>KILOMETRO 2 VIA AL AEROPUERTO</t>
  </si>
  <si>
    <t>KR 13 7 12 VIA PERIMETRAL</t>
  </si>
  <si>
    <t>Ministerio de Justicia 18 de diciembre de 1968</t>
  </si>
  <si>
    <t>ALDEAS INFANTILES SOS COLOMBIA</t>
  </si>
  <si>
    <t>ICBF</t>
  </si>
  <si>
    <t>11 MESES 10 DIAS</t>
  </si>
  <si>
    <t>11 MESES 16 DIAS</t>
  </si>
  <si>
    <t>11 MESES 11 DIAS</t>
  </si>
  <si>
    <t>O</t>
  </si>
  <si>
    <t>5 MESES 15 DIAS</t>
  </si>
  <si>
    <t>6 MESES</t>
  </si>
  <si>
    <t>5 MESES</t>
  </si>
  <si>
    <t>5 MESES 27 DIAS</t>
  </si>
  <si>
    <t>-</t>
  </si>
  <si>
    <t>22 MESES</t>
  </si>
  <si>
    <t xml:space="preserve"> 16 DIAS</t>
  </si>
  <si>
    <t>67 MESES 22 DIAS</t>
  </si>
  <si>
    <t>VERIFICAR CON JURIDICA</t>
  </si>
  <si>
    <t xml:space="preserve">CUMPLE </t>
  </si>
  <si>
    <t>40 NARIÑO</t>
  </si>
  <si>
    <t>14 VALLE DEL CAUCA</t>
  </si>
  <si>
    <t>33 CUNDINAMARCA</t>
  </si>
  <si>
    <t>Rango al que aplica:  Valor del presupuesto oficial Rango SMMLV.  IDL  Mayor o igual a 1,2    NDE  Menor o igual 65%</t>
  </si>
  <si>
    <t>ADRIANA MARGARITA BASTIDAS</t>
  </si>
  <si>
    <t>LICENCIADA EN EDUCACION ESPECIAL</t>
  </si>
  <si>
    <t>UNIVERSIDAD DE MANIZALES</t>
  </si>
  <si>
    <t>FUNDACION CASA MADRE</t>
  </si>
  <si>
    <t>01/02/2009  30/03/2011</t>
  </si>
  <si>
    <t>DIRECTORA DE LA INSTITUCION</t>
  </si>
  <si>
    <t>SANTIAGO EFRAIN PORTILLA CEBALLOS</t>
  </si>
  <si>
    <t>UNIVERSIDAD MARIANA</t>
  </si>
  <si>
    <t>FALTA COPIA DE LA TARJETA PROFESIONAL</t>
  </si>
  <si>
    <t>06/09/2011  27/11/2014</t>
  </si>
  <si>
    <t>PSICOLOGo</t>
  </si>
  <si>
    <t>FACILITADOR DEL PROGRAMA DE FORTALECIMIENTO FAMILIAR</t>
  </si>
  <si>
    <t>HERLYN FERNANDO CORAL ROMAN</t>
  </si>
  <si>
    <t>TECNICO PROFESIONAL CONTABLE Y FINANCIERA</t>
  </si>
  <si>
    <t>SENA</t>
  </si>
  <si>
    <t>ALDEAS INFANTILES DE COLOMBIA</t>
  </si>
  <si>
    <t>01/12/2008  30/08/2009</t>
  </si>
  <si>
    <t>LILIA DEL CARMEN ORBES NARVAEZ</t>
  </si>
  <si>
    <t>TRABAJADORA SOCIAL</t>
  </si>
  <si>
    <t>UNIVERSIDAD DE LA SALLE</t>
  </si>
  <si>
    <t>10/05/2004  25/11/2014</t>
  </si>
  <si>
    <t>GERENTE PROGRAMA ALDEAS INFANTILES EN IPIALES</t>
  </si>
  <si>
    <t>CONVOCATORIA PÚBLICA DE APORTE No 003 DE 2014</t>
  </si>
  <si>
    <t>PROPONENTE No. 16. ALDEAS INFANTILES SOS COLOMBIA (NO HABILITADO)</t>
  </si>
  <si>
    <r>
      <rPr>
        <b/>
        <sz val="9"/>
        <color theme="1"/>
        <rFont val="Arial Narrow"/>
        <family val="2"/>
      </rPr>
      <t>SUB.</t>
    </r>
    <r>
      <rPr>
        <sz val="9"/>
        <color theme="1"/>
        <rFont val="Arial Narrow"/>
        <family val="2"/>
      </rPr>
      <t xml:space="preserve"> El proponente debe corregir la direccion del ICBF en la poliza de seriedad</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</si>
</sst>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9"/>
      <color theme="1"/>
      <name val="Calibri"/>
      <family val="2"/>
      <scheme val="minor"/>
    </font>
    <font>
      <sz val="10"/>
      <color rgb="FF000000"/>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4">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7" borderId="27" xfId="0" applyFont="1" applyFill="1" applyBorder="1" applyAlignment="1">
      <alignment vertical="center"/>
    </xf>
    <xf numFmtId="0" fontId="29" fillId="7" borderId="33"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4" fontId="29" fillId="8" borderId="26" xfId="0" applyNumberFormat="1" applyFont="1" applyFill="1" applyBorder="1" applyAlignment="1">
      <alignment vertical="center"/>
    </xf>
    <xf numFmtId="4" fontId="29" fillId="8" borderId="0" xfId="0" applyNumberFormat="1" applyFont="1" applyFill="1" applyAlignment="1">
      <alignment vertical="center"/>
    </xf>
    <xf numFmtId="10" fontId="29" fillId="8" borderId="35" xfId="0" applyNumberFormat="1" applyFont="1" applyFill="1" applyBorder="1" applyAlignment="1">
      <alignment horizontal="center" vertical="center"/>
    </xf>
    <xf numFmtId="0" fontId="28" fillId="7" borderId="0" xfId="0" applyFont="1" applyFill="1" applyBorder="1" applyAlignment="1">
      <alignment horizontal="center" vertical="center"/>
    </xf>
    <xf numFmtId="0" fontId="28" fillId="7" borderId="41" xfId="0" applyFont="1" applyFill="1" applyBorder="1" applyAlignment="1">
      <alignment horizontal="center" vertical="center"/>
    </xf>
    <xf numFmtId="0" fontId="0" fillId="0" borderId="1" xfId="0" applyBorder="1" applyAlignment="1">
      <alignment horizontal="center" vertical="center"/>
    </xf>
    <xf numFmtId="49" fontId="14" fillId="0" borderId="1" xfId="0" applyNumberFormat="1" applyFont="1" applyFill="1" applyBorder="1" applyAlignment="1">
      <alignment horizontal="center" vertical="center" wrapText="1"/>
    </xf>
    <xf numFmtId="0" fontId="0" fillId="0" borderId="1" xfId="0"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4" fontId="13" fillId="11" borderId="1" xfId="0" applyNumberFormat="1" applyFont="1" applyFill="1" applyBorder="1" applyAlignment="1" applyProtection="1">
      <alignment horizontal="center" vertical="center" wrapText="1"/>
      <protection locked="0"/>
    </xf>
    <xf numFmtId="15" fontId="13" fillId="11" borderId="1" xfId="0" applyNumberFormat="1" applyFont="1" applyFill="1" applyBorder="1" applyAlignment="1" applyProtection="1">
      <alignment horizontal="center" vertical="center" wrapText="1"/>
      <protection locked="0"/>
    </xf>
    <xf numFmtId="2" fontId="13" fillId="11" borderId="1" xfId="0" applyNumberFormat="1" applyFont="1" applyFill="1" applyBorder="1" applyAlignment="1" applyProtection="1">
      <alignment horizontal="center" vertical="center" wrapText="1"/>
      <protection locked="0"/>
    </xf>
    <xf numFmtId="0" fontId="11" fillId="4" borderId="0" xfId="0" applyFont="1" applyFill="1" applyBorder="1" applyAlignment="1">
      <alignment horizontal="left" vertical="center" wrapText="1"/>
    </xf>
    <xf numFmtId="0" fontId="0" fillId="0" borderId="1" xfId="0" applyBorder="1" applyAlignment="1">
      <alignment wrapText="1"/>
    </xf>
    <xf numFmtId="170" fontId="29" fillId="8" borderId="0" xfId="0" applyNumberFormat="1" applyFont="1" applyFill="1" applyAlignment="1">
      <alignment horizontal="center" vertical="center"/>
    </xf>
    <xf numFmtId="0" fontId="25" fillId="6" borderId="1" xfId="0" applyFont="1" applyFill="1" applyBorder="1" applyAlignment="1">
      <alignment horizontal="center" vertical="center" wrapText="1"/>
    </xf>
    <xf numFmtId="0" fontId="0" fillId="0" borderId="1" xfId="0" applyBorder="1" applyAlignment="1">
      <alignment horizontal="center"/>
    </xf>
    <xf numFmtId="14" fontId="0" fillId="0" borderId="1" xfId="0" applyNumberFormat="1" applyBorder="1" applyAlignment="1"/>
    <xf numFmtId="0" fontId="38" fillId="7" borderId="38" xfId="0" applyFont="1" applyFill="1" applyBorder="1" applyAlignment="1">
      <alignment vertical="top"/>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6"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0" borderId="1" xfId="0" applyFont="1"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2" fillId="0" borderId="0" xfId="0" applyFont="1" applyAlignment="1">
      <alignment horizontal="center" vertical="center"/>
    </xf>
    <xf numFmtId="0" fontId="26" fillId="0" borderId="5" xfId="0" applyFont="1" applyBorder="1" applyAlignment="1">
      <alignment horizontal="center"/>
    </xf>
    <xf numFmtId="0" fontId="26" fillId="0" borderId="40" xfId="0" applyFont="1" applyBorder="1" applyAlignment="1">
      <alignment horizontal="center"/>
    </xf>
    <xf numFmtId="0" fontId="26" fillId="0" borderId="14" xfId="0" applyFont="1"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37" fillId="0" borderId="5" xfId="0" applyFont="1" applyBorder="1" applyAlignment="1">
      <alignment horizontal="center"/>
    </xf>
    <xf numFmtId="0" fontId="37" fillId="0" borderId="40" xfId="0" applyFont="1" applyBorder="1" applyAlignment="1">
      <alignment horizontal="center"/>
    </xf>
    <xf numFmtId="0" fontId="37" fillId="0" borderId="14" xfId="0" applyFont="1" applyBorder="1" applyAlignment="1">
      <alignment horizontal="center"/>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 fillId="2" borderId="40"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36" fillId="7" borderId="32" xfId="0" applyFont="1" applyFill="1" applyBorder="1" applyAlignment="1">
      <alignment horizontal="center" vertical="center" wrapText="1"/>
    </xf>
    <xf numFmtId="44" fontId="36" fillId="7" borderId="32" xfId="3" applyFont="1" applyFill="1" applyBorder="1" applyAlignment="1">
      <alignment horizontal="center" vertical="center" wrapText="1"/>
    </xf>
    <xf numFmtId="0" fontId="31" fillId="0" borderId="38" xfId="0" applyFont="1" applyBorder="1" applyAlignment="1">
      <alignment horizontal="left" vertical="top" wrapText="1"/>
    </xf>
    <xf numFmtId="0" fontId="31" fillId="0" borderId="42" xfId="0" applyFont="1" applyBorder="1" applyAlignment="1">
      <alignment horizontal="left" vertical="top" wrapText="1"/>
    </xf>
    <xf numFmtId="0" fontId="35" fillId="7" borderId="32" xfId="0" applyFont="1" applyFill="1" applyBorder="1" applyAlignment="1">
      <alignment horizontal="center" vertical="center" wrapText="1"/>
    </xf>
    <xf numFmtId="0" fontId="31" fillId="0" borderId="43" xfId="0" applyFont="1" applyBorder="1" applyAlignment="1">
      <alignment horizontal="left" vertical="top" wrapText="1"/>
    </xf>
    <xf numFmtId="0" fontId="33" fillId="10" borderId="0" xfId="0" applyFont="1" applyFill="1" applyAlignment="1">
      <alignment horizont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8"/>
  <sheetViews>
    <sheetView tabSelected="1" workbookViewId="0">
      <selection activeCell="P5" sqref="P5"/>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63" t="s">
        <v>90</v>
      </c>
      <c r="B2" s="263"/>
      <c r="C2" s="263"/>
      <c r="D2" s="263"/>
      <c r="E2" s="263"/>
      <c r="F2" s="263"/>
      <c r="G2" s="263"/>
      <c r="H2" s="263"/>
      <c r="I2" s="263"/>
      <c r="J2" s="263"/>
      <c r="K2" s="263"/>
      <c r="L2" s="263"/>
    </row>
    <row r="4" spans="1:12" ht="16.5" x14ac:dyDescent="0.25">
      <c r="A4" s="179" t="s">
        <v>65</v>
      </c>
      <c r="B4" s="179"/>
      <c r="C4" s="179"/>
      <c r="D4" s="179"/>
      <c r="E4" s="179"/>
      <c r="F4" s="179"/>
      <c r="G4" s="179"/>
      <c r="H4" s="179"/>
      <c r="I4" s="179"/>
      <c r="J4" s="179"/>
      <c r="K4" s="179"/>
      <c r="L4" s="179"/>
    </row>
    <row r="5" spans="1:12" ht="16.5" x14ac:dyDescent="0.25">
      <c r="A5" s="79"/>
    </row>
    <row r="6" spans="1:12" ht="16.5" x14ac:dyDescent="0.25">
      <c r="A6" s="179" t="s">
        <v>219</v>
      </c>
      <c r="B6" s="179"/>
      <c r="C6" s="179"/>
      <c r="D6" s="179"/>
      <c r="E6" s="179"/>
      <c r="F6" s="179"/>
      <c r="G6" s="179"/>
      <c r="H6" s="179"/>
      <c r="I6" s="179"/>
      <c r="J6" s="179"/>
      <c r="K6" s="179"/>
      <c r="L6" s="179"/>
    </row>
    <row r="7" spans="1:12" ht="16.5" x14ac:dyDescent="0.25">
      <c r="A7" s="80"/>
    </row>
    <row r="8" spans="1:12" ht="109.5" customHeight="1" x14ac:dyDescent="0.25">
      <c r="A8" s="180" t="s">
        <v>132</v>
      </c>
      <c r="B8" s="180"/>
      <c r="C8" s="180"/>
      <c r="D8" s="180"/>
      <c r="E8" s="180"/>
      <c r="F8" s="180"/>
      <c r="G8" s="180"/>
      <c r="H8" s="180"/>
      <c r="I8" s="180"/>
      <c r="J8" s="180"/>
      <c r="K8" s="180"/>
      <c r="L8" s="180"/>
    </row>
    <row r="9" spans="1:12" ht="45.75" customHeight="1" x14ac:dyDescent="0.25">
      <c r="A9" s="180"/>
      <c r="B9" s="180"/>
      <c r="C9" s="180"/>
      <c r="D9" s="180"/>
      <c r="E9" s="180"/>
      <c r="F9" s="180"/>
      <c r="G9" s="180"/>
      <c r="H9" s="180"/>
      <c r="I9" s="180"/>
      <c r="J9" s="180"/>
      <c r="K9" s="180"/>
      <c r="L9" s="180"/>
    </row>
    <row r="10" spans="1:12" ht="28.5" customHeight="1" x14ac:dyDescent="0.25">
      <c r="A10" s="180" t="s">
        <v>93</v>
      </c>
      <c r="B10" s="180"/>
      <c r="C10" s="180"/>
      <c r="D10" s="180"/>
      <c r="E10" s="180"/>
      <c r="F10" s="180"/>
      <c r="G10" s="180"/>
      <c r="H10" s="180"/>
      <c r="I10" s="180"/>
      <c r="J10" s="180"/>
      <c r="K10" s="180"/>
      <c r="L10" s="180"/>
    </row>
    <row r="11" spans="1:12" ht="28.5" customHeight="1" x14ac:dyDescent="0.25">
      <c r="A11" s="180"/>
      <c r="B11" s="180"/>
      <c r="C11" s="180"/>
      <c r="D11" s="180"/>
      <c r="E11" s="180"/>
      <c r="F11" s="180"/>
      <c r="G11" s="180"/>
      <c r="H11" s="180"/>
      <c r="I11" s="180"/>
      <c r="J11" s="180"/>
      <c r="K11" s="180"/>
      <c r="L11" s="180"/>
    </row>
    <row r="12" spans="1:12" ht="15.75" thickBot="1" x14ac:dyDescent="0.3"/>
    <row r="13" spans="1:12" ht="15.75" thickBot="1" x14ac:dyDescent="0.3">
      <c r="A13" s="81" t="s">
        <v>66</v>
      </c>
      <c r="B13" s="181" t="s">
        <v>89</v>
      </c>
      <c r="C13" s="182"/>
      <c r="D13" s="182"/>
      <c r="E13" s="182"/>
      <c r="F13" s="182"/>
      <c r="G13" s="182"/>
      <c r="H13" s="182"/>
      <c r="I13" s="182"/>
      <c r="J13" s="182"/>
      <c r="K13" s="182"/>
      <c r="L13" s="182"/>
    </row>
    <row r="14" spans="1:12" ht="15.75" thickBot="1" x14ac:dyDescent="0.3">
      <c r="A14" s="82">
        <v>16</v>
      </c>
      <c r="B14" s="198" t="s">
        <v>162</v>
      </c>
      <c r="C14" s="198"/>
      <c r="D14" s="198"/>
      <c r="E14" s="198"/>
      <c r="F14" s="198"/>
      <c r="G14" s="198"/>
      <c r="H14" s="198"/>
      <c r="I14" s="198"/>
      <c r="J14" s="198"/>
      <c r="K14" s="198"/>
      <c r="L14" s="198"/>
    </row>
    <row r="15" spans="1:12" ht="15.75" thickBot="1" x14ac:dyDescent="0.3">
      <c r="A15" s="82">
        <v>2</v>
      </c>
      <c r="B15" s="198"/>
      <c r="C15" s="198"/>
      <c r="D15" s="198"/>
      <c r="E15" s="198"/>
      <c r="F15" s="198"/>
      <c r="G15" s="198"/>
      <c r="H15" s="198"/>
      <c r="I15" s="198"/>
      <c r="J15" s="198"/>
      <c r="K15" s="198"/>
      <c r="L15" s="198"/>
    </row>
    <row r="16" spans="1:12" ht="15.75" thickBot="1" x14ac:dyDescent="0.3">
      <c r="A16" s="82">
        <v>3</v>
      </c>
      <c r="B16" s="198"/>
      <c r="C16" s="198"/>
      <c r="D16" s="198"/>
      <c r="E16" s="198"/>
      <c r="F16" s="198"/>
      <c r="G16" s="198"/>
      <c r="H16" s="198"/>
      <c r="I16" s="198"/>
      <c r="J16" s="198"/>
      <c r="K16" s="198"/>
      <c r="L16" s="198"/>
    </row>
    <row r="17" spans="1:12" ht="15.75" thickBot="1" x14ac:dyDescent="0.3">
      <c r="A17" s="82">
        <v>4</v>
      </c>
      <c r="B17" s="198"/>
      <c r="C17" s="198"/>
      <c r="D17" s="198"/>
      <c r="E17" s="198"/>
      <c r="F17" s="198"/>
      <c r="G17" s="198"/>
      <c r="H17" s="198"/>
      <c r="I17" s="198"/>
      <c r="J17" s="198"/>
      <c r="K17" s="198"/>
      <c r="L17" s="198"/>
    </row>
    <row r="18" spans="1:12" ht="15.75" thickBot="1" x14ac:dyDescent="0.3">
      <c r="A18" s="82">
        <v>5</v>
      </c>
      <c r="B18" s="198"/>
      <c r="C18" s="198"/>
      <c r="D18" s="198"/>
      <c r="E18" s="198"/>
      <c r="F18" s="198"/>
      <c r="G18" s="198"/>
      <c r="H18" s="198"/>
      <c r="I18" s="198"/>
      <c r="J18" s="198"/>
      <c r="K18" s="198"/>
      <c r="L18" s="198"/>
    </row>
    <row r="19" spans="1:12" x14ac:dyDescent="0.25">
      <c r="A19" s="89"/>
      <c r="B19" s="89"/>
      <c r="C19" s="89"/>
      <c r="D19" s="89"/>
      <c r="E19" s="89"/>
      <c r="F19" s="89"/>
      <c r="G19" s="89"/>
      <c r="H19" s="89"/>
      <c r="I19" s="89"/>
      <c r="J19" s="89"/>
      <c r="K19" s="89"/>
      <c r="L19" s="89"/>
    </row>
    <row r="20" spans="1:12" x14ac:dyDescent="0.25">
      <c r="A20" s="90"/>
      <c r="B20" s="89"/>
      <c r="C20" s="89"/>
      <c r="D20" s="89"/>
      <c r="E20" s="89"/>
      <c r="F20" s="89"/>
      <c r="G20" s="89"/>
      <c r="H20" s="89"/>
      <c r="I20" s="89"/>
      <c r="J20" s="89"/>
      <c r="K20" s="89"/>
      <c r="L20" s="89"/>
    </row>
    <row r="21" spans="1:12" x14ac:dyDescent="0.25">
      <c r="A21" s="199" t="s">
        <v>220</v>
      </c>
      <c r="B21" s="199"/>
      <c r="C21" s="199"/>
      <c r="D21" s="199"/>
      <c r="E21" s="199"/>
      <c r="F21" s="199"/>
      <c r="G21" s="199"/>
      <c r="H21" s="199"/>
      <c r="I21" s="199"/>
      <c r="J21" s="199"/>
      <c r="K21" s="199"/>
      <c r="L21" s="199"/>
    </row>
    <row r="23" spans="1:12" ht="27" customHeight="1" x14ac:dyDescent="0.25">
      <c r="A23" s="183" t="s">
        <v>67</v>
      </c>
      <c r="B23" s="183"/>
      <c r="C23" s="183"/>
      <c r="D23" s="183"/>
      <c r="E23" s="84" t="s">
        <v>68</v>
      </c>
      <c r="F23" s="175" t="s">
        <v>69</v>
      </c>
      <c r="G23" s="83" t="s">
        <v>70</v>
      </c>
      <c r="H23" s="183" t="s">
        <v>3</v>
      </c>
      <c r="I23" s="183"/>
      <c r="J23" s="183"/>
      <c r="K23" s="183"/>
      <c r="L23" s="183"/>
    </row>
    <row r="24" spans="1:12" ht="30.75" customHeight="1" x14ac:dyDescent="0.25">
      <c r="A24" s="192" t="s">
        <v>96</v>
      </c>
      <c r="B24" s="193"/>
      <c r="C24" s="193"/>
      <c r="D24" s="194"/>
      <c r="E24" s="85" t="s">
        <v>163</v>
      </c>
      <c r="F24" s="176" t="s">
        <v>164</v>
      </c>
      <c r="G24" s="1"/>
      <c r="H24" s="190"/>
      <c r="I24" s="190"/>
      <c r="J24" s="190"/>
      <c r="K24" s="190"/>
      <c r="L24" s="190"/>
    </row>
    <row r="25" spans="1:12" ht="35.25" customHeight="1" x14ac:dyDescent="0.25">
      <c r="A25" s="195" t="s">
        <v>97</v>
      </c>
      <c r="B25" s="196"/>
      <c r="C25" s="196"/>
      <c r="D25" s="197"/>
      <c r="E25" s="86">
        <v>43</v>
      </c>
      <c r="F25" s="176" t="s">
        <v>164</v>
      </c>
      <c r="G25" s="1"/>
      <c r="H25" s="190"/>
      <c r="I25" s="190"/>
      <c r="J25" s="190"/>
      <c r="K25" s="190"/>
      <c r="L25" s="190"/>
    </row>
    <row r="26" spans="1:12" ht="24.75" customHeight="1" x14ac:dyDescent="0.25">
      <c r="A26" s="195" t="s">
        <v>133</v>
      </c>
      <c r="B26" s="196"/>
      <c r="C26" s="196"/>
      <c r="D26" s="197"/>
      <c r="E26" s="86">
        <v>51</v>
      </c>
      <c r="F26" s="176"/>
      <c r="G26" s="1"/>
      <c r="H26" s="191" t="s">
        <v>221</v>
      </c>
      <c r="I26" s="191"/>
      <c r="J26" s="191"/>
      <c r="K26" s="191"/>
      <c r="L26" s="191"/>
    </row>
    <row r="27" spans="1:12" ht="27" customHeight="1" x14ac:dyDescent="0.25">
      <c r="A27" s="184" t="s">
        <v>71</v>
      </c>
      <c r="B27" s="185"/>
      <c r="C27" s="185"/>
      <c r="D27" s="186"/>
      <c r="E27" s="87" t="s">
        <v>165</v>
      </c>
      <c r="F27" s="176" t="s">
        <v>164</v>
      </c>
      <c r="G27" s="1"/>
      <c r="H27" s="190"/>
      <c r="I27" s="190"/>
      <c r="J27" s="190"/>
      <c r="K27" s="190"/>
      <c r="L27" s="190"/>
    </row>
    <row r="28" spans="1:12" ht="20.25" customHeight="1" x14ac:dyDescent="0.25">
      <c r="A28" s="184" t="s">
        <v>92</v>
      </c>
      <c r="B28" s="185"/>
      <c r="C28" s="185"/>
      <c r="D28" s="186"/>
      <c r="E28" s="87" t="s">
        <v>166</v>
      </c>
      <c r="F28" s="176" t="s">
        <v>164</v>
      </c>
      <c r="G28" s="1"/>
      <c r="H28" s="187"/>
      <c r="I28" s="188"/>
      <c r="J28" s="188"/>
      <c r="K28" s="188"/>
      <c r="L28" s="189"/>
    </row>
    <row r="29" spans="1:12" ht="28.5" customHeight="1" x14ac:dyDescent="0.25">
      <c r="A29" s="184" t="s">
        <v>134</v>
      </c>
      <c r="B29" s="185"/>
      <c r="C29" s="185"/>
      <c r="D29" s="186"/>
      <c r="E29" s="87">
        <v>41</v>
      </c>
      <c r="F29" s="176" t="s">
        <v>164</v>
      </c>
      <c r="G29" s="1"/>
      <c r="H29" s="190"/>
      <c r="I29" s="190"/>
      <c r="J29" s="190"/>
      <c r="K29" s="190"/>
      <c r="L29" s="190"/>
    </row>
    <row r="30" spans="1:12" ht="28.5" customHeight="1" x14ac:dyDescent="0.25">
      <c r="A30" s="184" t="s">
        <v>95</v>
      </c>
      <c r="B30" s="185"/>
      <c r="C30" s="185"/>
      <c r="D30" s="186"/>
      <c r="E30" s="87"/>
      <c r="F30" s="176"/>
      <c r="G30" s="1"/>
      <c r="H30" s="206" t="s">
        <v>167</v>
      </c>
      <c r="I30" s="207"/>
      <c r="J30" s="207"/>
      <c r="K30" s="207"/>
      <c r="L30" s="208"/>
    </row>
    <row r="31" spans="1:12" ht="15.75" customHeight="1" x14ac:dyDescent="0.25">
      <c r="A31" s="195" t="s">
        <v>72</v>
      </c>
      <c r="B31" s="196"/>
      <c r="C31" s="196"/>
      <c r="D31" s="197"/>
      <c r="E31" s="86">
        <v>8</v>
      </c>
      <c r="F31" s="176" t="s">
        <v>164</v>
      </c>
      <c r="G31" s="1"/>
      <c r="H31" s="190"/>
      <c r="I31" s="190"/>
      <c r="J31" s="190"/>
      <c r="K31" s="190"/>
      <c r="L31" s="190"/>
    </row>
    <row r="32" spans="1:12" ht="19.5" customHeight="1" x14ac:dyDescent="0.25">
      <c r="A32" s="195" t="s">
        <v>73</v>
      </c>
      <c r="B32" s="196"/>
      <c r="C32" s="196"/>
      <c r="D32" s="197"/>
      <c r="E32" s="86">
        <v>42</v>
      </c>
      <c r="F32" s="176" t="s">
        <v>164</v>
      </c>
      <c r="G32" s="1"/>
      <c r="H32" s="190"/>
      <c r="I32" s="190"/>
      <c r="J32" s="190"/>
      <c r="K32" s="190"/>
      <c r="L32" s="190"/>
    </row>
    <row r="33" spans="1:12" ht="27.75" customHeight="1" x14ac:dyDescent="0.25">
      <c r="A33" s="195" t="s">
        <v>74</v>
      </c>
      <c r="B33" s="196"/>
      <c r="C33" s="196"/>
      <c r="D33" s="197"/>
      <c r="E33" s="86" t="s">
        <v>168</v>
      </c>
      <c r="F33" s="176" t="s">
        <v>164</v>
      </c>
      <c r="G33" s="1"/>
      <c r="H33" s="190"/>
      <c r="I33" s="190"/>
      <c r="J33" s="190"/>
      <c r="K33" s="190"/>
      <c r="L33" s="190"/>
    </row>
    <row r="34" spans="1:12" ht="62.25" customHeight="1" x14ac:dyDescent="0.25">
      <c r="A34" s="195" t="s">
        <v>75</v>
      </c>
      <c r="B34" s="196"/>
      <c r="C34" s="196"/>
      <c r="D34" s="197"/>
      <c r="E34" s="86" t="s">
        <v>169</v>
      </c>
      <c r="F34" s="176" t="s">
        <v>164</v>
      </c>
      <c r="G34" s="1"/>
      <c r="H34" s="190"/>
      <c r="I34" s="190"/>
      <c r="J34" s="190"/>
      <c r="K34" s="190"/>
      <c r="L34" s="190"/>
    </row>
    <row r="35" spans="1:12" ht="17.25" customHeight="1" x14ac:dyDescent="0.25">
      <c r="A35" s="195" t="s">
        <v>76</v>
      </c>
      <c r="B35" s="196"/>
      <c r="C35" s="196"/>
      <c r="D35" s="197"/>
      <c r="E35" s="86">
        <v>50</v>
      </c>
      <c r="F35" s="176" t="s">
        <v>164</v>
      </c>
      <c r="G35" s="1"/>
      <c r="H35" s="190"/>
      <c r="I35" s="190"/>
      <c r="J35" s="190"/>
      <c r="K35" s="190"/>
      <c r="L35" s="190"/>
    </row>
    <row r="36" spans="1:12" ht="24" customHeight="1" x14ac:dyDescent="0.25">
      <c r="A36" s="203" t="s">
        <v>94</v>
      </c>
      <c r="B36" s="204"/>
      <c r="C36" s="204"/>
      <c r="D36" s="205"/>
      <c r="E36" s="86"/>
      <c r="F36" s="176" t="s">
        <v>164</v>
      </c>
      <c r="G36" s="1"/>
      <c r="H36" s="200" t="s">
        <v>176</v>
      </c>
      <c r="I36" s="201"/>
      <c r="J36" s="201"/>
      <c r="K36" s="201"/>
      <c r="L36" s="202"/>
    </row>
    <row r="37" spans="1:12" ht="24" customHeight="1" x14ac:dyDescent="0.25">
      <c r="A37" s="195" t="s">
        <v>98</v>
      </c>
      <c r="B37" s="196"/>
      <c r="C37" s="196"/>
      <c r="D37" s="197"/>
      <c r="E37" s="86" t="s">
        <v>170</v>
      </c>
      <c r="F37" s="176" t="s">
        <v>164</v>
      </c>
      <c r="G37" s="1"/>
      <c r="H37" s="187"/>
      <c r="I37" s="188"/>
      <c r="J37" s="188"/>
      <c r="K37" s="188"/>
      <c r="L37" s="189"/>
    </row>
    <row r="38" spans="1:12" ht="28.5" customHeight="1" x14ac:dyDescent="0.25">
      <c r="A38" s="195" t="s">
        <v>99</v>
      </c>
      <c r="B38" s="196"/>
      <c r="C38" s="196"/>
      <c r="D38" s="197"/>
      <c r="E38" s="88"/>
      <c r="F38" s="176"/>
      <c r="G38" s="1"/>
      <c r="H38" s="191" t="s">
        <v>167</v>
      </c>
      <c r="I38" s="191"/>
      <c r="J38" s="191"/>
      <c r="K38" s="191"/>
      <c r="L38" s="191"/>
    </row>
  </sheetData>
  <mergeCells count="44">
    <mergeCell ref="H37:L37"/>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opLeftCell="A15" zoomScale="70" zoomScaleNormal="70" workbookViewId="0">
      <selection activeCell="D42" sqref="D42"/>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49.7109375" style="9" customWidth="1"/>
    <col min="18" max="18" width="54"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7" t="s">
        <v>63</v>
      </c>
      <c r="C2" s="218"/>
      <c r="D2" s="218"/>
      <c r="E2" s="218"/>
      <c r="F2" s="218"/>
      <c r="G2" s="218"/>
      <c r="H2" s="218"/>
      <c r="I2" s="218"/>
      <c r="J2" s="218"/>
      <c r="K2" s="218"/>
      <c r="L2" s="218"/>
      <c r="M2" s="218"/>
      <c r="N2" s="218"/>
      <c r="O2" s="218"/>
      <c r="P2" s="218"/>
    </row>
    <row r="4" spans="2:16" ht="26.25" x14ac:dyDescent="0.25">
      <c r="B4" s="217" t="s">
        <v>48</v>
      </c>
      <c r="C4" s="218"/>
      <c r="D4" s="218"/>
      <c r="E4" s="218"/>
      <c r="F4" s="218"/>
      <c r="G4" s="218"/>
      <c r="H4" s="218"/>
      <c r="I4" s="218"/>
      <c r="J4" s="218"/>
      <c r="K4" s="218"/>
      <c r="L4" s="218"/>
      <c r="M4" s="218"/>
      <c r="N4" s="218"/>
      <c r="O4" s="218"/>
      <c r="P4" s="218"/>
    </row>
    <row r="5" spans="2:16" ht="15.75" thickBot="1" x14ac:dyDescent="0.3"/>
    <row r="6" spans="2:16" ht="21.75" thickBot="1" x14ac:dyDescent="0.3">
      <c r="B6" s="11" t="s">
        <v>4</v>
      </c>
      <c r="C6" s="237" t="s">
        <v>177</v>
      </c>
      <c r="D6" s="237"/>
      <c r="E6" s="237"/>
      <c r="F6" s="237"/>
      <c r="G6" s="237"/>
      <c r="H6" s="237"/>
      <c r="I6" s="237"/>
      <c r="J6" s="237"/>
      <c r="K6" s="237"/>
      <c r="L6" s="237"/>
      <c r="M6" s="237"/>
      <c r="N6" s="238"/>
    </row>
    <row r="7" spans="2:16" ht="16.5" thickBot="1" x14ac:dyDescent="0.3">
      <c r="B7" s="12" t="s">
        <v>5</v>
      </c>
      <c r="C7" s="237"/>
      <c r="D7" s="237"/>
      <c r="E7" s="237"/>
      <c r="F7" s="237"/>
      <c r="G7" s="237"/>
      <c r="H7" s="237"/>
      <c r="I7" s="237"/>
      <c r="J7" s="237"/>
      <c r="K7" s="237"/>
      <c r="L7" s="237"/>
      <c r="M7" s="237"/>
      <c r="N7" s="238"/>
    </row>
    <row r="8" spans="2:16" ht="16.5" thickBot="1" x14ac:dyDescent="0.3">
      <c r="B8" s="12" t="s">
        <v>6</v>
      </c>
      <c r="C8" s="237"/>
      <c r="D8" s="237"/>
      <c r="E8" s="237"/>
      <c r="F8" s="237"/>
      <c r="G8" s="237"/>
      <c r="H8" s="237"/>
      <c r="I8" s="237"/>
      <c r="J8" s="237"/>
      <c r="K8" s="237"/>
      <c r="L8" s="237"/>
      <c r="M8" s="237"/>
      <c r="N8" s="238"/>
    </row>
    <row r="9" spans="2:16" ht="16.5" thickBot="1" x14ac:dyDescent="0.3">
      <c r="B9" s="12" t="s">
        <v>7</v>
      </c>
      <c r="C9" s="237"/>
      <c r="D9" s="237"/>
      <c r="E9" s="237"/>
      <c r="F9" s="237"/>
      <c r="G9" s="237"/>
      <c r="H9" s="237"/>
      <c r="I9" s="237"/>
      <c r="J9" s="237"/>
      <c r="K9" s="237"/>
      <c r="L9" s="237"/>
      <c r="M9" s="237"/>
      <c r="N9" s="238"/>
    </row>
    <row r="10" spans="2:16" ht="16.5" thickBot="1" x14ac:dyDescent="0.3">
      <c r="B10" s="12" t="s">
        <v>8</v>
      </c>
      <c r="C10" s="239">
        <v>40</v>
      </c>
      <c r="D10" s="239"/>
      <c r="E10" s="240"/>
      <c r="F10" s="33"/>
      <c r="G10" s="33"/>
      <c r="H10" s="33"/>
      <c r="I10" s="33"/>
      <c r="J10" s="33"/>
      <c r="K10" s="33"/>
      <c r="L10" s="33"/>
      <c r="M10" s="33"/>
      <c r="N10" s="34"/>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30" t="s">
        <v>100</v>
      </c>
      <c r="C14" s="230"/>
      <c r="D14" s="52" t="s">
        <v>12</v>
      </c>
      <c r="E14" s="52" t="s">
        <v>13</v>
      </c>
      <c r="F14" s="52" t="s">
        <v>29</v>
      </c>
      <c r="G14" s="93"/>
      <c r="I14" s="37"/>
      <c r="J14" s="37"/>
      <c r="K14" s="37"/>
      <c r="L14" s="37"/>
      <c r="M14" s="37"/>
      <c r="N14" s="21"/>
    </row>
    <row r="15" spans="2:16" x14ac:dyDescent="0.25">
      <c r="B15" s="230"/>
      <c r="C15" s="230"/>
      <c r="D15" s="52">
        <v>40</v>
      </c>
      <c r="E15" s="35">
        <v>598562360</v>
      </c>
      <c r="F15" s="35">
        <v>220</v>
      </c>
      <c r="G15" s="94"/>
      <c r="I15" s="38"/>
      <c r="J15" s="38"/>
      <c r="K15" s="38"/>
      <c r="L15" s="38"/>
      <c r="M15" s="38"/>
      <c r="N15" s="21"/>
    </row>
    <row r="16" spans="2:16" x14ac:dyDescent="0.25">
      <c r="B16" s="230"/>
      <c r="C16" s="230"/>
      <c r="D16" s="52"/>
      <c r="E16" s="35"/>
      <c r="F16" s="35"/>
      <c r="G16" s="94"/>
      <c r="I16" s="38"/>
      <c r="J16" s="38"/>
      <c r="K16" s="38"/>
      <c r="L16" s="38"/>
      <c r="M16" s="38"/>
      <c r="N16" s="21"/>
    </row>
    <row r="17" spans="1:14" x14ac:dyDescent="0.25">
      <c r="B17" s="230"/>
      <c r="C17" s="230"/>
      <c r="D17" s="52"/>
      <c r="E17" s="35"/>
      <c r="F17" s="35"/>
      <c r="G17" s="94"/>
      <c r="I17" s="38"/>
      <c r="J17" s="38"/>
      <c r="K17" s="38"/>
      <c r="L17" s="38"/>
      <c r="M17" s="38"/>
      <c r="N17" s="21"/>
    </row>
    <row r="18" spans="1:14" x14ac:dyDescent="0.25">
      <c r="B18" s="230"/>
      <c r="C18" s="230"/>
      <c r="D18" s="52"/>
      <c r="E18" s="36"/>
      <c r="F18" s="35"/>
      <c r="G18" s="94"/>
      <c r="H18" s="22"/>
      <c r="I18" s="38"/>
      <c r="J18" s="38"/>
      <c r="K18" s="38"/>
      <c r="L18" s="38"/>
      <c r="M18" s="38"/>
      <c r="N18" s="20"/>
    </row>
    <row r="19" spans="1:14" x14ac:dyDescent="0.25">
      <c r="B19" s="230"/>
      <c r="C19" s="230"/>
      <c r="D19" s="52"/>
      <c r="E19" s="36"/>
      <c r="F19" s="35"/>
      <c r="G19" s="94"/>
      <c r="H19" s="22"/>
      <c r="I19" s="40"/>
      <c r="J19" s="40"/>
      <c r="K19" s="40"/>
      <c r="L19" s="40"/>
      <c r="M19" s="40"/>
      <c r="N19" s="20"/>
    </row>
    <row r="20" spans="1:14" x14ac:dyDescent="0.25">
      <c r="B20" s="230"/>
      <c r="C20" s="230"/>
      <c r="D20" s="52"/>
      <c r="E20" s="36"/>
      <c r="F20" s="35"/>
      <c r="G20" s="94"/>
      <c r="H20" s="22"/>
      <c r="I20" s="8"/>
      <c r="J20" s="8"/>
      <c r="K20" s="8"/>
      <c r="L20" s="8"/>
      <c r="M20" s="8"/>
      <c r="N20" s="20"/>
    </row>
    <row r="21" spans="1:14" x14ac:dyDescent="0.25">
      <c r="B21" s="230"/>
      <c r="C21" s="230"/>
      <c r="D21" s="52"/>
      <c r="E21" s="36"/>
      <c r="F21" s="35"/>
      <c r="G21" s="94"/>
      <c r="H21" s="22"/>
      <c r="I21" s="8"/>
      <c r="J21" s="8"/>
      <c r="K21" s="8"/>
      <c r="L21" s="8"/>
      <c r="M21" s="8"/>
      <c r="N21" s="20"/>
    </row>
    <row r="22" spans="1:14" ht="15.75" thickBot="1" x14ac:dyDescent="0.3">
      <c r="B22" s="235" t="s">
        <v>14</v>
      </c>
      <c r="C22" s="236"/>
      <c r="D22" s="52"/>
      <c r="E22" s="64"/>
      <c r="F22" s="35"/>
      <c r="G22" s="94"/>
      <c r="H22" s="22"/>
      <c r="I22" s="8"/>
      <c r="J22" s="8"/>
      <c r="K22" s="8"/>
      <c r="L22" s="8"/>
      <c r="M22" s="8"/>
      <c r="N22" s="20"/>
    </row>
    <row r="23" spans="1:14" ht="45.75" thickBot="1" x14ac:dyDescent="0.3">
      <c r="A23" s="42"/>
      <c r="B23" s="53" t="s">
        <v>15</v>
      </c>
      <c r="C23" s="53" t="s">
        <v>101</v>
      </c>
      <c r="E23" s="37"/>
      <c r="F23" s="37"/>
      <c r="G23" s="37"/>
      <c r="H23" s="37"/>
      <c r="I23" s="10"/>
      <c r="J23" s="10"/>
      <c r="K23" s="10"/>
      <c r="L23" s="10"/>
      <c r="M23" s="10"/>
    </row>
    <row r="24" spans="1:14" ht="15.75" thickBot="1" x14ac:dyDescent="0.3">
      <c r="A24" s="43">
        <v>1</v>
      </c>
      <c r="C24" s="45">
        <f>(220*80)/100</f>
        <v>176</v>
      </c>
      <c r="D24" s="41"/>
      <c r="E24" s="44">
        <f>(E15*80)/100</f>
        <v>478849888</v>
      </c>
      <c r="F24" s="39"/>
      <c r="G24" s="39"/>
      <c r="H24" s="39"/>
      <c r="I24" s="23"/>
      <c r="J24" s="23"/>
      <c r="K24" s="23"/>
      <c r="L24" s="23"/>
      <c r="M24" s="23"/>
    </row>
    <row r="25" spans="1:14" x14ac:dyDescent="0.25">
      <c r="A25" s="100"/>
      <c r="C25" s="101"/>
      <c r="D25" s="38"/>
      <c r="E25" s="102"/>
      <c r="F25" s="39"/>
      <c r="G25" s="39"/>
      <c r="H25" s="39"/>
      <c r="I25" s="23"/>
      <c r="J25" s="23"/>
      <c r="K25" s="23"/>
      <c r="L25" s="23"/>
      <c r="M25" s="23"/>
    </row>
    <row r="26" spans="1:14" x14ac:dyDescent="0.25">
      <c r="A26" s="100"/>
      <c r="C26" s="101"/>
      <c r="D26" s="38"/>
      <c r="E26" s="102"/>
      <c r="F26" s="39"/>
      <c r="G26" s="39"/>
      <c r="H26" s="39"/>
      <c r="I26" s="23"/>
      <c r="J26" s="23"/>
      <c r="K26" s="23"/>
      <c r="L26" s="23"/>
      <c r="M26" s="23"/>
    </row>
    <row r="27" spans="1:14" x14ac:dyDescent="0.25">
      <c r="A27" s="100"/>
      <c r="B27" s="123" t="s">
        <v>135</v>
      </c>
      <c r="C27" s="105"/>
      <c r="D27" s="105"/>
      <c r="E27" s="105"/>
      <c r="F27" s="105"/>
      <c r="G27" s="105"/>
      <c r="H27" s="105"/>
      <c r="I27" s="108"/>
      <c r="J27" s="108"/>
      <c r="K27" s="108"/>
      <c r="L27" s="108"/>
      <c r="M27" s="108"/>
      <c r="N27" s="109"/>
    </row>
    <row r="28" spans="1:14" x14ac:dyDescent="0.25">
      <c r="A28" s="100"/>
      <c r="B28" s="105"/>
      <c r="C28" s="105"/>
      <c r="D28" s="105"/>
      <c r="E28" s="105"/>
      <c r="F28" s="105"/>
      <c r="G28" s="105"/>
      <c r="H28" s="105"/>
      <c r="I28" s="108"/>
      <c r="J28" s="108"/>
      <c r="K28" s="108"/>
      <c r="L28" s="108"/>
      <c r="M28" s="108"/>
      <c r="N28" s="109"/>
    </row>
    <row r="29" spans="1:14" x14ac:dyDescent="0.25">
      <c r="A29" s="100"/>
      <c r="B29" s="126" t="s">
        <v>33</v>
      </c>
      <c r="C29" s="126" t="s">
        <v>136</v>
      </c>
      <c r="D29" s="126" t="s">
        <v>137</v>
      </c>
      <c r="E29" s="105"/>
      <c r="F29" s="105"/>
      <c r="G29" s="105"/>
      <c r="H29" s="105"/>
      <c r="I29" s="108"/>
      <c r="J29" s="108"/>
      <c r="K29" s="108"/>
      <c r="L29" s="108"/>
      <c r="M29" s="108"/>
      <c r="N29" s="109"/>
    </row>
    <row r="30" spans="1:14" x14ac:dyDescent="0.25">
      <c r="A30" s="100"/>
      <c r="B30" s="122" t="s">
        <v>138</v>
      </c>
      <c r="C30" s="166" t="s">
        <v>164</v>
      </c>
      <c r="D30" s="122"/>
      <c r="E30" s="105"/>
      <c r="F30" s="105"/>
      <c r="G30" s="105"/>
      <c r="H30" s="105"/>
      <c r="I30" s="108"/>
      <c r="J30" s="108"/>
      <c r="K30" s="108"/>
      <c r="L30" s="108"/>
      <c r="M30" s="108"/>
      <c r="N30" s="109"/>
    </row>
    <row r="31" spans="1:14" x14ac:dyDescent="0.25">
      <c r="A31" s="100"/>
      <c r="B31" s="122" t="s">
        <v>139</v>
      </c>
      <c r="C31" s="166" t="s">
        <v>164</v>
      </c>
      <c r="D31" s="122"/>
      <c r="E31" s="105"/>
      <c r="F31" s="105"/>
      <c r="G31" s="105"/>
      <c r="H31" s="105"/>
      <c r="I31" s="108"/>
      <c r="J31" s="108"/>
      <c r="K31" s="108"/>
      <c r="L31" s="108"/>
      <c r="M31" s="108"/>
      <c r="N31" s="109"/>
    </row>
    <row r="32" spans="1:14" x14ac:dyDescent="0.25">
      <c r="A32" s="100"/>
      <c r="B32" s="122" t="s">
        <v>140</v>
      </c>
      <c r="C32" s="166" t="s">
        <v>164</v>
      </c>
      <c r="D32" s="122"/>
      <c r="E32" s="105"/>
      <c r="F32" s="105"/>
      <c r="G32" s="105"/>
      <c r="H32" s="105"/>
      <c r="I32" s="108"/>
      <c r="J32" s="108"/>
      <c r="K32" s="108"/>
      <c r="L32" s="108"/>
      <c r="M32" s="108"/>
      <c r="N32" s="109"/>
    </row>
    <row r="33" spans="1:17" x14ac:dyDescent="0.25">
      <c r="A33" s="100"/>
      <c r="B33" s="122" t="s">
        <v>141</v>
      </c>
      <c r="C33" s="166" t="s">
        <v>164</v>
      </c>
      <c r="D33" s="122"/>
      <c r="E33" s="105"/>
      <c r="F33" s="105"/>
      <c r="G33" s="105"/>
      <c r="H33" s="105"/>
      <c r="I33" s="108"/>
      <c r="J33" s="108"/>
      <c r="K33" s="108"/>
      <c r="L33" s="108"/>
      <c r="M33" s="108"/>
      <c r="N33" s="109"/>
    </row>
    <row r="34" spans="1:17" x14ac:dyDescent="0.25">
      <c r="A34" s="100"/>
      <c r="B34" s="105"/>
      <c r="C34" s="105"/>
      <c r="D34" s="105"/>
      <c r="E34" s="105"/>
      <c r="F34" s="105"/>
      <c r="G34" s="105"/>
      <c r="H34" s="105"/>
      <c r="I34" s="108"/>
      <c r="J34" s="108"/>
      <c r="K34" s="108"/>
      <c r="L34" s="108"/>
      <c r="M34" s="108"/>
      <c r="N34" s="109"/>
    </row>
    <row r="35" spans="1:17" x14ac:dyDescent="0.25">
      <c r="A35" s="100"/>
      <c r="B35" s="105"/>
      <c r="C35" s="105"/>
      <c r="D35" s="105"/>
      <c r="E35" s="105"/>
      <c r="F35" s="105"/>
      <c r="G35" s="105"/>
      <c r="H35" s="105"/>
      <c r="I35" s="108"/>
      <c r="J35" s="108"/>
      <c r="K35" s="108"/>
      <c r="L35" s="108"/>
      <c r="M35" s="108"/>
      <c r="N35" s="109"/>
    </row>
    <row r="36" spans="1:17" x14ac:dyDescent="0.25">
      <c r="A36" s="100"/>
      <c r="B36" s="123" t="s">
        <v>142</v>
      </c>
      <c r="C36" s="105"/>
      <c r="D36" s="105"/>
      <c r="E36" s="105"/>
      <c r="F36" s="105"/>
      <c r="G36" s="105"/>
      <c r="H36" s="105"/>
      <c r="I36" s="108"/>
      <c r="J36" s="108"/>
      <c r="K36" s="108"/>
      <c r="L36" s="108"/>
      <c r="M36" s="108"/>
      <c r="N36" s="109"/>
    </row>
    <row r="37" spans="1:17" x14ac:dyDescent="0.25">
      <c r="A37" s="100"/>
      <c r="B37" s="105"/>
      <c r="C37" s="105"/>
      <c r="D37" s="105"/>
      <c r="E37" s="105"/>
      <c r="F37" s="105"/>
      <c r="G37" s="105"/>
      <c r="H37" s="105"/>
      <c r="I37" s="108"/>
      <c r="J37" s="108"/>
      <c r="K37" s="108"/>
      <c r="L37" s="108"/>
      <c r="M37" s="108"/>
      <c r="N37" s="109"/>
    </row>
    <row r="38" spans="1:17" x14ac:dyDescent="0.25">
      <c r="A38" s="100"/>
      <c r="B38" s="105"/>
      <c r="C38" s="105"/>
      <c r="D38" s="105"/>
      <c r="E38" s="105"/>
      <c r="F38" s="105"/>
      <c r="G38" s="105"/>
      <c r="H38" s="105"/>
      <c r="I38" s="108"/>
      <c r="J38" s="108"/>
      <c r="K38" s="108"/>
      <c r="L38" s="108"/>
      <c r="M38" s="108"/>
      <c r="N38" s="109"/>
    </row>
    <row r="39" spans="1:17" x14ac:dyDescent="0.25">
      <c r="A39" s="100"/>
      <c r="B39" s="126" t="s">
        <v>33</v>
      </c>
      <c r="C39" s="126" t="s">
        <v>58</v>
      </c>
      <c r="D39" s="125" t="s">
        <v>51</v>
      </c>
      <c r="E39" s="125" t="s">
        <v>16</v>
      </c>
      <c r="F39" s="105"/>
      <c r="G39" s="105"/>
      <c r="H39" s="105"/>
      <c r="I39" s="108"/>
      <c r="J39" s="108"/>
      <c r="K39" s="108"/>
      <c r="L39" s="108"/>
      <c r="M39" s="108"/>
      <c r="N39" s="109"/>
    </row>
    <row r="40" spans="1:17" ht="28.5" x14ac:dyDescent="0.25">
      <c r="A40" s="100"/>
      <c r="B40" s="106" t="s">
        <v>143</v>
      </c>
      <c r="C40" s="107">
        <v>40</v>
      </c>
      <c r="D40" s="124">
        <v>0</v>
      </c>
      <c r="E40" s="215">
        <f>+D40+D41</f>
        <v>35</v>
      </c>
      <c r="F40" s="105"/>
      <c r="G40" s="105"/>
      <c r="H40" s="105"/>
      <c r="I40" s="108"/>
      <c r="J40" s="108"/>
      <c r="K40" s="108"/>
      <c r="L40" s="108"/>
      <c r="M40" s="108"/>
      <c r="N40" s="109"/>
    </row>
    <row r="41" spans="1:17" ht="42.75" x14ac:dyDescent="0.25">
      <c r="A41" s="100"/>
      <c r="B41" s="106" t="s">
        <v>144</v>
      </c>
      <c r="C41" s="107">
        <v>60</v>
      </c>
      <c r="D41" s="124">
        <v>35</v>
      </c>
      <c r="E41" s="216"/>
      <c r="F41" s="105"/>
      <c r="G41" s="105"/>
      <c r="H41" s="105"/>
      <c r="I41" s="108"/>
      <c r="J41" s="108"/>
      <c r="K41" s="108"/>
      <c r="L41" s="108"/>
      <c r="M41" s="108"/>
      <c r="N41" s="109"/>
    </row>
    <row r="42" spans="1:17" x14ac:dyDescent="0.25">
      <c r="A42" s="100"/>
      <c r="C42" s="101"/>
      <c r="D42" s="38"/>
      <c r="E42" s="102"/>
      <c r="F42" s="39"/>
      <c r="G42" s="39"/>
      <c r="H42" s="39"/>
      <c r="I42" s="23"/>
      <c r="J42" s="23"/>
      <c r="K42" s="23"/>
      <c r="L42" s="23"/>
      <c r="M42" s="23"/>
    </row>
    <row r="43" spans="1:17" x14ac:dyDescent="0.25">
      <c r="A43" s="100"/>
      <c r="C43" s="101"/>
      <c r="D43" s="38"/>
      <c r="E43" s="102"/>
      <c r="F43" s="39"/>
      <c r="G43" s="39"/>
      <c r="H43" s="39"/>
      <c r="I43" s="23"/>
      <c r="J43" s="23"/>
      <c r="K43" s="23"/>
      <c r="L43" s="23"/>
      <c r="M43" s="23"/>
    </row>
    <row r="44" spans="1:17" x14ac:dyDescent="0.25">
      <c r="A44" s="100"/>
      <c r="C44" s="101"/>
      <c r="D44" s="38"/>
      <c r="E44" s="102"/>
      <c r="F44" s="39"/>
      <c r="G44" s="39"/>
      <c r="H44" s="39"/>
      <c r="I44" s="23"/>
      <c r="J44" s="23"/>
      <c r="K44" s="23"/>
      <c r="L44" s="23"/>
      <c r="M44" s="23"/>
    </row>
    <row r="45" spans="1:17" ht="15.75" thickBot="1" x14ac:dyDescent="0.3">
      <c r="M45" s="232" t="s">
        <v>35</v>
      </c>
      <c r="N45" s="232"/>
    </row>
    <row r="46" spans="1:17" x14ac:dyDescent="0.25">
      <c r="B46" s="66" t="s">
        <v>30</v>
      </c>
      <c r="M46" s="65"/>
      <c r="N46" s="65"/>
    </row>
    <row r="47" spans="1:17" ht="15.75" thickBot="1" x14ac:dyDescent="0.3">
      <c r="M47" s="65"/>
      <c r="N47" s="65"/>
    </row>
    <row r="48" spans="1:17" s="8" customFormat="1" ht="109.5" customHeight="1" x14ac:dyDescent="0.25">
      <c r="B48" s="119" t="s">
        <v>145</v>
      </c>
      <c r="C48" s="119" t="s">
        <v>146</v>
      </c>
      <c r="D48" s="119" t="s">
        <v>147</v>
      </c>
      <c r="E48" s="54" t="s">
        <v>45</v>
      </c>
      <c r="F48" s="54" t="s">
        <v>22</v>
      </c>
      <c r="G48" s="54" t="s">
        <v>102</v>
      </c>
      <c r="H48" s="54" t="s">
        <v>17</v>
      </c>
      <c r="I48" s="54" t="s">
        <v>10</v>
      </c>
      <c r="J48" s="54" t="s">
        <v>31</v>
      </c>
      <c r="K48" s="54" t="s">
        <v>61</v>
      </c>
      <c r="L48" s="54" t="s">
        <v>20</v>
      </c>
      <c r="M48" s="104" t="s">
        <v>26</v>
      </c>
      <c r="N48" s="119" t="s">
        <v>148</v>
      </c>
      <c r="O48" s="54" t="s">
        <v>36</v>
      </c>
      <c r="P48" s="55" t="s">
        <v>11</v>
      </c>
      <c r="Q48" s="55" t="s">
        <v>19</v>
      </c>
    </row>
    <row r="49" spans="1:26" s="28" customFormat="1" ht="35.1" customHeight="1" x14ac:dyDescent="0.25">
      <c r="A49" s="46">
        <v>1</v>
      </c>
      <c r="B49" s="47" t="s">
        <v>177</v>
      </c>
      <c r="C49" s="115" t="s">
        <v>177</v>
      </c>
      <c r="D49" s="47" t="s">
        <v>178</v>
      </c>
      <c r="E49" s="167">
        <v>115</v>
      </c>
      <c r="F49" s="24" t="s">
        <v>136</v>
      </c>
      <c r="G49" s="153">
        <v>0</v>
      </c>
      <c r="H49" s="51">
        <v>39834</v>
      </c>
      <c r="I49" s="25">
        <v>40178</v>
      </c>
      <c r="J49" s="25" t="s">
        <v>137</v>
      </c>
      <c r="K49" s="25" t="s">
        <v>179</v>
      </c>
      <c r="L49" s="25"/>
      <c r="M49" s="167">
        <v>294</v>
      </c>
      <c r="N49" s="103">
        <f>+M49*G49</f>
        <v>0</v>
      </c>
      <c r="O49" s="26">
        <v>184121700</v>
      </c>
      <c r="P49" s="26">
        <v>87</v>
      </c>
      <c r="Q49" s="154"/>
      <c r="R49" s="172" t="s">
        <v>191</v>
      </c>
      <c r="S49" s="27"/>
      <c r="T49" s="27"/>
      <c r="U49" s="27"/>
      <c r="V49" s="27"/>
      <c r="W49" s="27"/>
      <c r="X49" s="27"/>
      <c r="Y49" s="27"/>
      <c r="Z49" s="27"/>
    </row>
    <row r="50" spans="1:26" s="28" customFormat="1" ht="35.1" customHeight="1" x14ac:dyDescent="0.25">
      <c r="A50" s="46">
        <f>+A49+1</f>
        <v>2</v>
      </c>
      <c r="B50" s="115" t="s">
        <v>177</v>
      </c>
      <c r="C50" s="115" t="s">
        <v>177</v>
      </c>
      <c r="D50" s="115" t="s">
        <v>178</v>
      </c>
      <c r="E50" s="168">
        <v>74</v>
      </c>
      <c r="F50" s="24" t="s">
        <v>136</v>
      </c>
      <c r="G50" s="153">
        <v>0</v>
      </c>
      <c r="H50" s="118">
        <v>40193</v>
      </c>
      <c r="I50" s="25">
        <v>40543</v>
      </c>
      <c r="J50" s="25" t="s">
        <v>137</v>
      </c>
      <c r="K50" s="25" t="s">
        <v>180</v>
      </c>
      <c r="L50" s="25"/>
      <c r="M50" s="167">
        <v>368</v>
      </c>
      <c r="N50" s="103">
        <v>0</v>
      </c>
      <c r="O50" s="26">
        <v>208633561</v>
      </c>
      <c r="P50" s="26">
        <v>88</v>
      </c>
      <c r="Q50" s="154"/>
      <c r="R50" s="172" t="s">
        <v>191</v>
      </c>
      <c r="S50" s="27"/>
      <c r="T50" s="27"/>
      <c r="U50" s="27"/>
      <c r="V50" s="27"/>
      <c r="W50" s="27"/>
      <c r="X50" s="27"/>
      <c r="Y50" s="27"/>
      <c r="Z50" s="27"/>
    </row>
    <row r="51" spans="1:26" s="28" customFormat="1" ht="35.1" customHeight="1" x14ac:dyDescent="0.25">
      <c r="A51" s="46">
        <f t="shared" ref="A51:A55" si="0">+A50+1</f>
        <v>3</v>
      </c>
      <c r="B51" s="115" t="s">
        <v>177</v>
      </c>
      <c r="C51" s="115" t="s">
        <v>177</v>
      </c>
      <c r="D51" s="115" t="s">
        <v>178</v>
      </c>
      <c r="E51" s="168">
        <v>161</v>
      </c>
      <c r="F51" s="24" t="s">
        <v>136</v>
      </c>
      <c r="G51" s="153">
        <v>0</v>
      </c>
      <c r="H51" s="118">
        <v>40563</v>
      </c>
      <c r="I51" s="25">
        <v>40908</v>
      </c>
      <c r="J51" s="25" t="s">
        <v>137</v>
      </c>
      <c r="K51" s="25" t="s">
        <v>181</v>
      </c>
      <c r="L51" s="25"/>
      <c r="M51" s="167">
        <v>244</v>
      </c>
      <c r="N51" s="103">
        <v>0</v>
      </c>
      <c r="O51" s="26">
        <v>389473603</v>
      </c>
      <c r="P51" s="26">
        <v>89</v>
      </c>
      <c r="Q51" s="154"/>
      <c r="R51" s="172" t="s">
        <v>191</v>
      </c>
      <c r="S51" s="27"/>
      <c r="T51" s="27"/>
      <c r="U51" s="27"/>
      <c r="V51" s="27"/>
      <c r="W51" s="27"/>
      <c r="X51" s="27"/>
      <c r="Y51" s="27"/>
      <c r="Z51" s="27"/>
    </row>
    <row r="52" spans="1:26" s="28" customFormat="1" ht="35.1" customHeight="1" x14ac:dyDescent="0.25">
      <c r="A52" s="46">
        <f t="shared" si="0"/>
        <v>4</v>
      </c>
      <c r="B52" s="115" t="s">
        <v>177</v>
      </c>
      <c r="C52" s="115" t="s">
        <v>177</v>
      </c>
      <c r="D52" s="115" t="s">
        <v>178</v>
      </c>
      <c r="E52" s="168">
        <v>198</v>
      </c>
      <c r="F52" s="24" t="s">
        <v>136</v>
      </c>
      <c r="G52" s="153" t="s">
        <v>182</v>
      </c>
      <c r="H52" s="118">
        <v>40924</v>
      </c>
      <c r="I52" s="25">
        <v>41090</v>
      </c>
      <c r="J52" s="25" t="s">
        <v>137</v>
      </c>
      <c r="K52" s="25" t="s">
        <v>183</v>
      </c>
      <c r="L52" s="25"/>
      <c r="M52" s="103">
        <v>276</v>
      </c>
      <c r="N52" s="103">
        <v>0</v>
      </c>
      <c r="O52" s="26">
        <v>105253888</v>
      </c>
      <c r="P52" s="26">
        <v>90</v>
      </c>
      <c r="Q52" s="154"/>
      <c r="R52" s="172" t="s">
        <v>191</v>
      </c>
      <c r="S52" s="27"/>
      <c r="T52" s="27"/>
      <c r="U52" s="27"/>
      <c r="V52" s="27"/>
      <c r="W52" s="27"/>
      <c r="X52" s="27"/>
      <c r="Y52" s="27"/>
      <c r="Z52" s="27"/>
    </row>
    <row r="53" spans="1:26" s="28" customFormat="1" ht="35.1" customHeight="1" x14ac:dyDescent="0.25">
      <c r="A53" s="46">
        <f t="shared" si="0"/>
        <v>5</v>
      </c>
      <c r="B53" s="115" t="s">
        <v>177</v>
      </c>
      <c r="C53" s="115" t="s">
        <v>177</v>
      </c>
      <c r="D53" s="115" t="s">
        <v>178</v>
      </c>
      <c r="E53" s="168">
        <v>384</v>
      </c>
      <c r="F53" s="24" t="s">
        <v>136</v>
      </c>
      <c r="G53" s="153">
        <v>0</v>
      </c>
      <c r="H53" s="169">
        <v>41091</v>
      </c>
      <c r="I53" s="170">
        <v>41274</v>
      </c>
      <c r="J53" s="170" t="s">
        <v>137</v>
      </c>
      <c r="K53" s="170" t="s">
        <v>184</v>
      </c>
      <c r="L53" s="170"/>
      <c r="M53" s="171">
        <v>120</v>
      </c>
      <c r="N53" s="171">
        <v>0</v>
      </c>
      <c r="O53" s="26">
        <v>49054240</v>
      </c>
      <c r="P53" s="26">
        <v>90</v>
      </c>
      <c r="Q53" s="154"/>
      <c r="R53" s="172" t="s">
        <v>191</v>
      </c>
      <c r="S53" s="27"/>
      <c r="T53" s="27"/>
      <c r="U53" s="27"/>
      <c r="V53" s="27"/>
      <c r="W53" s="27"/>
      <c r="X53" s="27"/>
      <c r="Y53" s="27"/>
      <c r="Z53" s="27"/>
    </row>
    <row r="54" spans="1:26" s="28" customFormat="1" ht="35.1" customHeight="1" x14ac:dyDescent="0.25">
      <c r="A54" s="46">
        <f t="shared" si="0"/>
        <v>6</v>
      </c>
      <c r="B54" s="115" t="s">
        <v>177</v>
      </c>
      <c r="C54" s="115" t="s">
        <v>177</v>
      </c>
      <c r="D54" s="115" t="s">
        <v>178</v>
      </c>
      <c r="E54" s="168">
        <v>416</v>
      </c>
      <c r="F54" s="24" t="s">
        <v>136</v>
      </c>
      <c r="G54" s="153">
        <v>0</v>
      </c>
      <c r="H54" s="169">
        <v>41094</v>
      </c>
      <c r="I54" s="170">
        <v>41247</v>
      </c>
      <c r="J54" s="170" t="s">
        <v>137</v>
      </c>
      <c r="K54" s="170" t="s">
        <v>187</v>
      </c>
      <c r="L54" s="170" t="s">
        <v>185</v>
      </c>
      <c r="M54" s="171">
        <v>156</v>
      </c>
      <c r="N54" s="171">
        <v>0</v>
      </c>
      <c r="O54" s="26">
        <v>210263040</v>
      </c>
      <c r="P54" s="26">
        <v>91</v>
      </c>
      <c r="Q54" s="154"/>
      <c r="R54" s="172" t="s">
        <v>191</v>
      </c>
      <c r="S54" s="27"/>
      <c r="T54" s="27"/>
      <c r="U54" s="27"/>
      <c r="V54" s="27"/>
      <c r="W54" s="27"/>
      <c r="X54" s="27"/>
      <c r="Y54" s="27"/>
      <c r="Z54" s="27"/>
    </row>
    <row r="55" spans="1:26" s="28" customFormat="1" ht="35.1" customHeight="1" x14ac:dyDescent="0.25">
      <c r="A55" s="46">
        <f t="shared" si="0"/>
        <v>7</v>
      </c>
      <c r="B55" s="115" t="s">
        <v>177</v>
      </c>
      <c r="C55" s="115" t="s">
        <v>177</v>
      </c>
      <c r="D55" s="115" t="s">
        <v>178</v>
      </c>
      <c r="E55" s="168">
        <v>417</v>
      </c>
      <c r="F55" s="24" t="s">
        <v>136</v>
      </c>
      <c r="G55" s="153">
        <v>0</v>
      </c>
      <c r="H55" s="169">
        <v>41094</v>
      </c>
      <c r="I55" s="170">
        <v>41274</v>
      </c>
      <c r="J55" s="170" t="s">
        <v>137</v>
      </c>
      <c r="K55" s="170" t="s">
        <v>187</v>
      </c>
      <c r="L55" s="170" t="s">
        <v>186</v>
      </c>
      <c r="M55" s="171">
        <v>120</v>
      </c>
      <c r="N55" s="171">
        <v>0</v>
      </c>
      <c r="O55" s="26">
        <v>49054240</v>
      </c>
      <c r="P55" s="26">
        <v>91</v>
      </c>
      <c r="Q55" s="154"/>
      <c r="R55" s="172" t="s">
        <v>191</v>
      </c>
      <c r="S55" s="27"/>
      <c r="T55" s="27"/>
      <c r="U55" s="27"/>
      <c r="V55" s="27"/>
      <c r="W55" s="27"/>
      <c r="X55" s="27"/>
      <c r="Y55" s="27"/>
      <c r="Z55" s="27"/>
    </row>
    <row r="56" spans="1:26" s="114" customFormat="1" ht="35.1" customHeight="1" x14ac:dyDescent="0.25">
      <c r="A56" s="46"/>
      <c r="B56" s="115" t="s">
        <v>177</v>
      </c>
      <c r="C56" s="115" t="s">
        <v>177</v>
      </c>
      <c r="D56" s="115" t="s">
        <v>178</v>
      </c>
      <c r="E56" s="168">
        <v>646</v>
      </c>
      <c r="F56" s="111" t="s">
        <v>136</v>
      </c>
      <c r="G56" s="153">
        <v>0</v>
      </c>
      <c r="H56" s="169">
        <v>41257</v>
      </c>
      <c r="I56" s="170">
        <v>41943</v>
      </c>
      <c r="J56" s="170" t="s">
        <v>137</v>
      </c>
      <c r="K56" s="170" t="s">
        <v>188</v>
      </c>
      <c r="L56" s="170" t="s">
        <v>189</v>
      </c>
      <c r="M56" s="171">
        <v>411</v>
      </c>
      <c r="N56" s="171"/>
      <c r="O56" s="26">
        <v>1697436576</v>
      </c>
      <c r="P56" s="26">
        <v>92</v>
      </c>
      <c r="Q56" s="154"/>
      <c r="R56" s="172" t="s">
        <v>191</v>
      </c>
      <c r="S56" s="113"/>
      <c r="T56" s="113"/>
      <c r="U56" s="113"/>
      <c r="V56" s="113"/>
      <c r="W56" s="113"/>
      <c r="X56" s="113"/>
      <c r="Y56" s="113"/>
      <c r="Z56" s="113"/>
    </row>
    <row r="57" spans="1:26" s="114" customFormat="1" x14ac:dyDescent="0.25">
      <c r="A57" s="46"/>
      <c r="B57" s="115"/>
      <c r="C57" s="115"/>
      <c r="D57" s="115"/>
      <c r="E57" s="168"/>
      <c r="F57" s="111"/>
      <c r="G57" s="153"/>
      <c r="H57" s="118"/>
      <c r="I57" s="112"/>
      <c r="J57" s="112"/>
      <c r="K57" s="112"/>
      <c r="L57" s="112"/>
      <c r="M57" s="103"/>
      <c r="N57" s="103"/>
      <c r="O57" s="26"/>
      <c r="P57" s="26"/>
      <c r="Q57" s="154"/>
      <c r="R57" s="113"/>
      <c r="S57" s="113"/>
      <c r="T57" s="113"/>
      <c r="U57" s="113"/>
      <c r="V57" s="113"/>
      <c r="W57" s="113"/>
      <c r="X57" s="113"/>
      <c r="Y57" s="113"/>
      <c r="Z57" s="113"/>
    </row>
    <row r="58" spans="1:26" s="114" customFormat="1" x14ac:dyDescent="0.25">
      <c r="A58" s="46"/>
      <c r="B58" s="115"/>
      <c r="C58" s="115"/>
      <c r="D58" s="115"/>
      <c r="E58" s="168"/>
      <c r="F58" s="111"/>
      <c r="G58" s="153"/>
      <c r="H58" s="118"/>
      <c r="I58" s="112"/>
      <c r="J58" s="112"/>
      <c r="K58" s="112"/>
      <c r="L58" s="112"/>
      <c r="M58" s="103"/>
      <c r="N58" s="103"/>
      <c r="O58" s="26"/>
      <c r="P58" s="26"/>
      <c r="Q58" s="154"/>
      <c r="R58" s="113"/>
      <c r="S58" s="113"/>
      <c r="T58" s="113"/>
      <c r="U58" s="113"/>
      <c r="V58" s="113"/>
      <c r="W58" s="113"/>
      <c r="X58" s="113"/>
      <c r="Y58" s="113"/>
      <c r="Z58" s="113"/>
    </row>
    <row r="59" spans="1:26" s="28" customFormat="1" x14ac:dyDescent="0.25">
      <c r="A59" s="46">
        <f>+A55+1</f>
        <v>8</v>
      </c>
      <c r="B59" s="47"/>
      <c r="C59" s="48"/>
      <c r="D59" s="47"/>
      <c r="E59" s="168"/>
      <c r="F59" s="24"/>
      <c r="G59" s="153"/>
      <c r="H59" s="24"/>
      <c r="I59" s="25"/>
      <c r="J59" s="25"/>
      <c r="K59" s="25"/>
      <c r="L59" s="25"/>
      <c r="M59" s="103"/>
      <c r="N59" s="103"/>
      <c r="O59" s="26"/>
      <c r="P59" s="26"/>
      <c r="Q59" s="154"/>
      <c r="R59" s="27"/>
      <c r="S59" s="27"/>
      <c r="T59" s="27"/>
      <c r="U59" s="27"/>
      <c r="V59" s="27"/>
      <c r="W59" s="27"/>
      <c r="X59" s="27"/>
      <c r="Y59" s="27"/>
      <c r="Z59" s="27"/>
    </row>
    <row r="60" spans="1:26" s="28" customFormat="1" ht="30.75" customHeight="1" x14ac:dyDescent="0.25">
      <c r="A60" s="46"/>
      <c r="B60" s="49" t="s">
        <v>16</v>
      </c>
      <c r="C60" s="48"/>
      <c r="D60" s="47"/>
      <c r="E60" s="168"/>
      <c r="F60" s="24"/>
      <c r="G60" s="153"/>
      <c r="H60" s="24"/>
      <c r="I60" s="25"/>
      <c r="J60" s="25"/>
      <c r="K60" s="50" t="s">
        <v>190</v>
      </c>
      <c r="L60" s="50">
        <f t="shared" ref="L60:N60" si="1">SUM(L49:L59)</f>
        <v>0</v>
      </c>
      <c r="M60" s="152">
        <f>M53+M55+M56</f>
        <v>651</v>
      </c>
      <c r="N60" s="50">
        <f t="shared" si="1"/>
        <v>0</v>
      </c>
      <c r="O60" s="26"/>
      <c r="P60" s="26"/>
      <c r="Q60" s="155"/>
    </row>
    <row r="61" spans="1:26" s="29" customFormat="1" ht="25.5" customHeight="1" x14ac:dyDescent="0.25">
      <c r="E61" s="30"/>
    </row>
    <row r="62" spans="1:26" s="29" customFormat="1" x14ac:dyDescent="0.25">
      <c r="B62" s="233" t="s">
        <v>28</v>
      </c>
      <c r="C62" s="233" t="s">
        <v>27</v>
      </c>
      <c r="D62" s="231" t="s">
        <v>34</v>
      </c>
      <c r="E62" s="231"/>
    </row>
    <row r="63" spans="1:26" s="29" customFormat="1" x14ac:dyDescent="0.25">
      <c r="B63" s="234"/>
      <c r="C63" s="234"/>
      <c r="D63" s="61" t="s">
        <v>23</v>
      </c>
      <c r="E63" s="62" t="s">
        <v>24</v>
      </c>
    </row>
    <row r="64" spans="1:26" s="29" customFormat="1" ht="30.6" customHeight="1" x14ac:dyDescent="0.25">
      <c r="B64" s="59" t="s">
        <v>21</v>
      </c>
      <c r="C64" s="60" t="str">
        <f>+K60</f>
        <v>67 MESES 22 DIAS</v>
      </c>
      <c r="D64" s="57" t="s">
        <v>164</v>
      </c>
      <c r="E64" s="58"/>
      <c r="F64" s="31"/>
      <c r="G64" s="31"/>
      <c r="H64" s="31"/>
      <c r="I64" s="31"/>
      <c r="J64" s="31"/>
      <c r="K64" s="31"/>
      <c r="L64" s="31"/>
      <c r="M64" s="31"/>
    </row>
    <row r="65" spans="2:17" s="29" customFormat="1" ht="30" customHeight="1" x14ac:dyDescent="0.25">
      <c r="B65" s="59" t="s">
        <v>25</v>
      </c>
      <c r="C65" s="60">
        <f>+M60</f>
        <v>651</v>
      </c>
      <c r="D65" s="57" t="s">
        <v>164</v>
      </c>
      <c r="E65" s="58"/>
    </row>
    <row r="66" spans="2:17" s="29" customFormat="1" x14ac:dyDescent="0.25">
      <c r="B66" s="32"/>
      <c r="C66" s="229"/>
      <c r="D66" s="229"/>
      <c r="E66" s="229"/>
      <c r="F66" s="229"/>
      <c r="G66" s="229"/>
      <c r="H66" s="229"/>
      <c r="I66" s="229"/>
      <c r="J66" s="229"/>
      <c r="K66" s="229"/>
      <c r="L66" s="229"/>
      <c r="M66" s="229"/>
      <c r="N66" s="229"/>
    </row>
    <row r="67" spans="2:17" ht="28.15" customHeight="1" thickBot="1" x14ac:dyDescent="0.3"/>
    <row r="68" spans="2:17" ht="27" thickBot="1" x14ac:dyDescent="0.3">
      <c r="B68" s="228" t="s">
        <v>103</v>
      </c>
      <c r="C68" s="228"/>
      <c r="D68" s="228"/>
      <c r="E68" s="228"/>
      <c r="F68" s="228"/>
      <c r="G68" s="228"/>
      <c r="H68" s="228"/>
      <c r="I68" s="228"/>
      <c r="J68" s="228"/>
      <c r="K68" s="228"/>
      <c r="L68" s="228"/>
      <c r="M68" s="228"/>
      <c r="N68" s="228"/>
    </row>
    <row r="71" spans="2:17" ht="109.5" customHeight="1" x14ac:dyDescent="0.25">
      <c r="B71" s="121" t="s">
        <v>149</v>
      </c>
      <c r="C71" s="68" t="s">
        <v>2</v>
      </c>
      <c r="D71" s="68" t="s">
        <v>105</v>
      </c>
      <c r="E71" s="68" t="s">
        <v>104</v>
      </c>
      <c r="F71" s="68" t="s">
        <v>106</v>
      </c>
      <c r="G71" s="68" t="s">
        <v>107</v>
      </c>
      <c r="H71" s="68" t="s">
        <v>108</v>
      </c>
      <c r="I71" s="68" t="s">
        <v>109</v>
      </c>
      <c r="J71" s="68" t="s">
        <v>110</v>
      </c>
      <c r="K71" s="68" t="s">
        <v>111</v>
      </c>
      <c r="L71" s="68" t="s">
        <v>112</v>
      </c>
      <c r="M71" s="97" t="s">
        <v>113</v>
      </c>
      <c r="N71" s="97" t="s">
        <v>114</v>
      </c>
      <c r="O71" s="225" t="s">
        <v>3</v>
      </c>
      <c r="P71" s="226"/>
      <c r="Q71" s="68" t="s">
        <v>18</v>
      </c>
    </row>
    <row r="72" spans="2:17" ht="30" x14ac:dyDescent="0.25">
      <c r="B72" s="165" t="s">
        <v>171</v>
      </c>
      <c r="C72" s="165" t="s">
        <v>172</v>
      </c>
      <c r="D72" s="165" t="s">
        <v>174</v>
      </c>
      <c r="E72" s="5">
        <v>64</v>
      </c>
      <c r="F72" s="4"/>
      <c r="G72" s="4"/>
      <c r="H72" s="4" t="s">
        <v>136</v>
      </c>
      <c r="I72" s="98"/>
      <c r="J72" s="4" t="s">
        <v>136</v>
      </c>
      <c r="K72" s="4" t="s">
        <v>136</v>
      </c>
      <c r="L72" s="4" t="s">
        <v>136</v>
      </c>
      <c r="M72" s="4" t="s">
        <v>136</v>
      </c>
      <c r="N72" s="4" t="s">
        <v>136</v>
      </c>
      <c r="O72" s="209"/>
      <c r="P72" s="210"/>
      <c r="Q72" s="63" t="s">
        <v>136</v>
      </c>
    </row>
    <row r="73" spans="2:17" x14ac:dyDescent="0.25">
      <c r="B73" s="165" t="s">
        <v>171</v>
      </c>
      <c r="C73" s="165" t="s">
        <v>173</v>
      </c>
      <c r="D73" s="165" t="s">
        <v>175</v>
      </c>
      <c r="E73" s="5">
        <v>156</v>
      </c>
      <c r="F73" s="4"/>
      <c r="G73" s="4"/>
      <c r="H73" s="4" t="s">
        <v>136</v>
      </c>
      <c r="I73" s="98"/>
      <c r="J73" s="4" t="s">
        <v>136</v>
      </c>
      <c r="K73" s="4" t="s">
        <v>136</v>
      </c>
      <c r="L73" s="4" t="s">
        <v>136</v>
      </c>
      <c r="M73" s="4" t="s">
        <v>136</v>
      </c>
      <c r="N73" s="4" t="s">
        <v>136</v>
      </c>
      <c r="O73" s="209"/>
      <c r="P73" s="210"/>
      <c r="Q73" s="63" t="s">
        <v>136</v>
      </c>
    </row>
    <row r="74" spans="2:17" x14ac:dyDescent="0.25">
      <c r="B74" s="3"/>
      <c r="C74" s="3"/>
      <c r="D74" s="5"/>
      <c r="E74" s="5"/>
      <c r="F74" s="4"/>
      <c r="G74" s="4"/>
      <c r="H74" s="4"/>
      <c r="I74" s="98"/>
      <c r="J74" s="98"/>
      <c r="K74" s="63"/>
      <c r="L74" s="63"/>
      <c r="M74" s="63"/>
      <c r="N74" s="63"/>
      <c r="O74" s="209"/>
      <c r="P74" s="210"/>
      <c r="Q74" s="63"/>
    </row>
    <row r="75" spans="2:17" x14ac:dyDescent="0.25">
      <c r="B75" s="3"/>
      <c r="C75" s="3"/>
      <c r="D75" s="5"/>
      <c r="E75" s="5"/>
      <c r="F75" s="4"/>
      <c r="G75" s="4"/>
      <c r="H75" s="4"/>
      <c r="I75" s="98"/>
      <c r="J75" s="98"/>
      <c r="K75" s="63"/>
      <c r="L75" s="63"/>
      <c r="M75" s="63"/>
      <c r="N75" s="63"/>
      <c r="O75" s="209"/>
      <c r="P75" s="210"/>
      <c r="Q75" s="63"/>
    </row>
    <row r="76" spans="2:17" x14ac:dyDescent="0.25">
      <c r="B76" s="3"/>
      <c r="C76" s="3"/>
      <c r="D76" s="5"/>
      <c r="E76" s="5"/>
      <c r="F76" s="4"/>
      <c r="G76" s="4"/>
      <c r="H76" s="4"/>
      <c r="I76" s="98"/>
      <c r="J76" s="98"/>
      <c r="K76" s="63"/>
      <c r="L76" s="63"/>
      <c r="M76" s="63"/>
      <c r="N76" s="63"/>
      <c r="O76" s="209"/>
      <c r="P76" s="210"/>
      <c r="Q76" s="63"/>
    </row>
    <row r="77" spans="2:17" x14ac:dyDescent="0.25">
      <c r="B77" s="3"/>
      <c r="C77" s="3"/>
      <c r="D77" s="5"/>
      <c r="E77" s="5"/>
      <c r="F77" s="4"/>
      <c r="G77" s="4"/>
      <c r="H77" s="4"/>
      <c r="I77" s="98"/>
      <c r="J77" s="98"/>
      <c r="K77" s="63"/>
      <c r="L77" s="63"/>
      <c r="M77" s="63"/>
      <c r="N77" s="63"/>
      <c r="O77" s="209"/>
      <c r="P77" s="210"/>
      <c r="Q77" s="63"/>
    </row>
    <row r="78" spans="2:17" x14ac:dyDescent="0.25">
      <c r="B78" s="63"/>
      <c r="C78" s="63"/>
      <c r="D78" s="63"/>
      <c r="E78" s="63"/>
      <c r="F78" s="63"/>
      <c r="G78" s="63"/>
      <c r="H78" s="63"/>
      <c r="I78" s="63"/>
      <c r="J78" s="63"/>
      <c r="K78" s="63"/>
      <c r="L78" s="63"/>
      <c r="M78" s="63"/>
      <c r="N78" s="63"/>
      <c r="O78" s="209"/>
      <c r="P78" s="210"/>
      <c r="Q78" s="63"/>
    </row>
    <row r="79" spans="2:17" x14ac:dyDescent="0.25">
      <c r="B79" s="9" t="s">
        <v>1</v>
      </c>
    </row>
    <row r="80" spans="2:17" x14ac:dyDescent="0.25">
      <c r="B80" s="9" t="s">
        <v>37</v>
      </c>
    </row>
    <row r="81" spans="2:17" x14ac:dyDescent="0.25">
      <c r="B81" s="9" t="s">
        <v>62</v>
      </c>
    </row>
    <row r="83" spans="2:17" ht="15.75" thickBot="1" x14ac:dyDescent="0.3"/>
    <row r="84" spans="2:17" ht="27" thickBot="1" x14ac:dyDescent="0.3">
      <c r="B84" s="219" t="s">
        <v>38</v>
      </c>
      <c r="C84" s="220"/>
      <c r="D84" s="220"/>
      <c r="E84" s="220"/>
      <c r="F84" s="220"/>
      <c r="G84" s="220"/>
      <c r="H84" s="220"/>
      <c r="I84" s="220"/>
      <c r="J84" s="220"/>
      <c r="K84" s="220"/>
      <c r="L84" s="220"/>
      <c r="M84" s="220"/>
      <c r="N84" s="221"/>
    </row>
    <row r="89" spans="2:17" ht="76.5" customHeight="1" x14ac:dyDescent="0.25">
      <c r="B89" s="56" t="s">
        <v>0</v>
      </c>
      <c r="C89" s="56" t="s">
        <v>39</v>
      </c>
      <c r="D89" s="56" t="s">
        <v>40</v>
      </c>
      <c r="E89" s="56" t="s">
        <v>115</v>
      </c>
      <c r="F89" s="56" t="s">
        <v>117</v>
      </c>
      <c r="G89" s="56" t="s">
        <v>118</v>
      </c>
      <c r="H89" s="56" t="s">
        <v>119</v>
      </c>
      <c r="I89" s="56" t="s">
        <v>116</v>
      </c>
      <c r="J89" s="225" t="s">
        <v>120</v>
      </c>
      <c r="K89" s="241"/>
      <c r="L89" s="226"/>
      <c r="M89" s="56" t="s">
        <v>121</v>
      </c>
      <c r="N89" s="56" t="s">
        <v>41</v>
      </c>
      <c r="O89" s="56" t="s">
        <v>42</v>
      </c>
      <c r="P89" s="225" t="s">
        <v>3</v>
      </c>
      <c r="Q89" s="226"/>
    </row>
    <row r="90" spans="2:17" ht="60.75" customHeight="1" x14ac:dyDescent="0.25">
      <c r="B90" s="91" t="s">
        <v>43</v>
      </c>
      <c r="C90" s="91">
        <f>(220/200)</f>
        <v>1.1000000000000001</v>
      </c>
      <c r="D90" s="3" t="s">
        <v>197</v>
      </c>
      <c r="E90" s="3">
        <v>36999079</v>
      </c>
      <c r="F90" s="3" t="s">
        <v>198</v>
      </c>
      <c r="G90" s="3" t="s">
        <v>199</v>
      </c>
      <c r="H90" s="177">
        <v>34754</v>
      </c>
      <c r="I90" s="5" t="s">
        <v>137</v>
      </c>
      <c r="J90" s="1" t="s">
        <v>200</v>
      </c>
      <c r="K90" s="99" t="s">
        <v>201</v>
      </c>
      <c r="L90" s="98" t="s">
        <v>202</v>
      </c>
      <c r="M90" s="63" t="s">
        <v>136</v>
      </c>
      <c r="N90" s="63" t="s">
        <v>136</v>
      </c>
      <c r="O90" s="63"/>
      <c r="P90" s="227"/>
      <c r="Q90" s="227"/>
    </row>
    <row r="91" spans="2:17" ht="33.6" customHeight="1" x14ac:dyDescent="0.25">
      <c r="B91" s="91" t="s">
        <v>44</v>
      </c>
      <c r="C91" s="173">
        <f>(220/200)</f>
        <v>1.1000000000000001</v>
      </c>
      <c r="D91" s="3" t="s">
        <v>203</v>
      </c>
      <c r="E91" s="3">
        <v>87103729</v>
      </c>
      <c r="F91" s="3" t="s">
        <v>207</v>
      </c>
      <c r="G91" s="3" t="s">
        <v>204</v>
      </c>
      <c r="H91" s="177">
        <v>38688</v>
      </c>
      <c r="I91" s="5" t="s">
        <v>137</v>
      </c>
      <c r="J91" s="1" t="s">
        <v>177</v>
      </c>
      <c r="K91" s="98" t="s">
        <v>206</v>
      </c>
      <c r="L91" s="98" t="s">
        <v>208</v>
      </c>
      <c r="M91" s="63" t="s">
        <v>136</v>
      </c>
      <c r="N91" s="63" t="s">
        <v>136</v>
      </c>
      <c r="O91" s="63"/>
      <c r="P91" s="227" t="s">
        <v>205</v>
      </c>
      <c r="Q91" s="227"/>
    </row>
    <row r="93" spans="2:17" ht="15.75" thickBot="1" x14ac:dyDescent="0.3"/>
    <row r="94" spans="2:17" ht="27" thickBot="1" x14ac:dyDescent="0.3">
      <c r="B94" s="219" t="s">
        <v>46</v>
      </c>
      <c r="C94" s="220"/>
      <c r="D94" s="220"/>
      <c r="E94" s="220"/>
      <c r="F94" s="220"/>
      <c r="G94" s="220"/>
      <c r="H94" s="220"/>
      <c r="I94" s="220"/>
      <c r="J94" s="220"/>
      <c r="K94" s="220"/>
      <c r="L94" s="220"/>
      <c r="M94" s="220"/>
      <c r="N94" s="221"/>
    </row>
    <row r="97" spans="1:26" ht="46.15" customHeight="1" x14ac:dyDescent="0.25">
      <c r="B97" s="68" t="s">
        <v>33</v>
      </c>
      <c r="C97" s="68" t="s">
        <v>47</v>
      </c>
      <c r="D97" s="225" t="s">
        <v>3</v>
      </c>
      <c r="E97" s="226"/>
    </row>
    <row r="98" spans="1:26" ht="46.9" customHeight="1" x14ac:dyDescent="0.25">
      <c r="B98" s="69" t="s">
        <v>122</v>
      </c>
      <c r="C98" s="164" t="s">
        <v>136</v>
      </c>
      <c r="D98" s="227"/>
      <c r="E98" s="227"/>
    </row>
    <row r="101" spans="1:26" ht="26.25" x14ac:dyDescent="0.25">
      <c r="B101" s="217" t="s">
        <v>64</v>
      </c>
      <c r="C101" s="218"/>
      <c r="D101" s="218"/>
      <c r="E101" s="218"/>
      <c r="F101" s="218"/>
      <c r="G101" s="218"/>
      <c r="H101" s="218"/>
      <c r="I101" s="218"/>
      <c r="J101" s="218"/>
      <c r="K101" s="218"/>
      <c r="L101" s="218"/>
      <c r="M101" s="218"/>
      <c r="N101" s="218"/>
      <c r="O101" s="218"/>
      <c r="P101" s="218"/>
    </row>
    <row r="103" spans="1:26" ht="15.75" thickBot="1" x14ac:dyDescent="0.3"/>
    <row r="104" spans="1:26" ht="27" thickBot="1" x14ac:dyDescent="0.3">
      <c r="B104" s="219" t="s">
        <v>54</v>
      </c>
      <c r="C104" s="220"/>
      <c r="D104" s="220"/>
      <c r="E104" s="220"/>
      <c r="F104" s="220"/>
      <c r="G104" s="220"/>
      <c r="H104" s="220"/>
      <c r="I104" s="220"/>
      <c r="J104" s="220"/>
      <c r="K104" s="220"/>
      <c r="L104" s="220"/>
      <c r="M104" s="220"/>
      <c r="N104" s="221"/>
    </row>
    <row r="106" spans="1:26" ht="15.75" thickBot="1" x14ac:dyDescent="0.3">
      <c r="M106" s="65"/>
      <c r="N106" s="65"/>
    </row>
    <row r="107" spans="1:26" s="108" customFormat="1" ht="109.5" customHeight="1" x14ac:dyDescent="0.25">
      <c r="B107" s="119" t="s">
        <v>145</v>
      </c>
      <c r="C107" s="119" t="s">
        <v>146</v>
      </c>
      <c r="D107" s="119" t="s">
        <v>147</v>
      </c>
      <c r="E107" s="119" t="s">
        <v>45</v>
      </c>
      <c r="F107" s="119" t="s">
        <v>22</v>
      </c>
      <c r="G107" s="119" t="s">
        <v>102</v>
      </c>
      <c r="H107" s="119" t="s">
        <v>17</v>
      </c>
      <c r="I107" s="119" t="s">
        <v>10</v>
      </c>
      <c r="J107" s="119" t="s">
        <v>31</v>
      </c>
      <c r="K107" s="119" t="s">
        <v>61</v>
      </c>
      <c r="L107" s="119" t="s">
        <v>20</v>
      </c>
      <c r="M107" s="104" t="s">
        <v>26</v>
      </c>
      <c r="N107" s="119" t="s">
        <v>148</v>
      </c>
      <c r="O107" s="119" t="s">
        <v>36</v>
      </c>
      <c r="P107" s="120" t="s">
        <v>11</v>
      </c>
      <c r="Q107" s="120" t="s">
        <v>19</v>
      </c>
    </row>
    <row r="108" spans="1:26" s="114" customFormat="1" x14ac:dyDescent="0.25">
      <c r="A108" s="46">
        <v>1</v>
      </c>
      <c r="B108" s="115"/>
      <c r="C108" s="116"/>
      <c r="D108" s="115"/>
      <c r="E108" s="110"/>
      <c r="F108" s="111"/>
      <c r="G108" s="153"/>
      <c r="H108" s="118"/>
      <c r="I108" s="112"/>
      <c r="J108" s="112"/>
      <c r="K108" s="112"/>
      <c r="L108" s="112"/>
      <c r="M108" s="103"/>
      <c r="N108" s="103">
        <f>+M108*G108</f>
        <v>0</v>
      </c>
      <c r="O108" s="26"/>
      <c r="P108" s="26"/>
      <c r="Q108" s="154"/>
      <c r="R108" s="113"/>
      <c r="S108" s="113"/>
      <c r="T108" s="113"/>
      <c r="U108" s="113"/>
      <c r="V108" s="113"/>
      <c r="W108" s="113"/>
      <c r="X108" s="113"/>
      <c r="Y108" s="113"/>
      <c r="Z108" s="113"/>
    </row>
    <row r="109" spans="1:26" s="114" customFormat="1" x14ac:dyDescent="0.25">
      <c r="A109" s="46">
        <f>+A108+1</f>
        <v>2</v>
      </c>
      <c r="B109" s="115"/>
      <c r="C109" s="116"/>
      <c r="D109" s="115"/>
      <c r="E109" s="110"/>
      <c r="F109" s="111"/>
      <c r="G109" s="111"/>
      <c r="H109" s="111"/>
      <c r="I109" s="112"/>
      <c r="J109" s="112"/>
      <c r="K109" s="112"/>
      <c r="L109" s="112"/>
      <c r="M109" s="103"/>
      <c r="N109" s="103"/>
      <c r="O109" s="26"/>
      <c r="P109" s="26"/>
      <c r="Q109" s="154"/>
      <c r="R109" s="113"/>
      <c r="S109" s="113"/>
      <c r="T109" s="113"/>
      <c r="U109" s="113"/>
      <c r="V109" s="113"/>
      <c r="W109" s="113"/>
      <c r="X109" s="113"/>
      <c r="Y109" s="113"/>
      <c r="Z109" s="113"/>
    </row>
    <row r="110" spans="1:26" s="114" customFormat="1" x14ac:dyDescent="0.25">
      <c r="A110" s="46">
        <f t="shared" ref="A110:A115" si="2">+A109+1</f>
        <v>3</v>
      </c>
      <c r="B110" s="115"/>
      <c r="C110" s="116"/>
      <c r="D110" s="115"/>
      <c r="E110" s="110"/>
      <c r="F110" s="111"/>
      <c r="G110" s="111"/>
      <c r="H110" s="111"/>
      <c r="I110" s="112"/>
      <c r="J110" s="112"/>
      <c r="K110" s="112"/>
      <c r="L110" s="112"/>
      <c r="M110" s="103"/>
      <c r="N110" s="103"/>
      <c r="O110" s="26"/>
      <c r="P110" s="26"/>
      <c r="Q110" s="154"/>
      <c r="R110" s="113"/>
      <c r="S110" s="113"/>
      <c r="T110" s="113"/>
      <c r="U110" s="113"/>
      <c r="V110" s="113"/>
      <c r="W110" s="113"/>
      <c r="X110" s="113"/>
      <c r="Y110" s="113"/>
      <c r="Z110" s="113"/>
    </row>
    <row r="111" spans="1:26" s="114" customFormat="1" x14ac:dyDescent="0.25">
      <c r="A111" s="46">
        <f t="shared" si="2"/>
        <v>4</v>
      </c>
      <c r="B111" s="115"/>
      <c r="C111" s="116"/>
      <c r="D111" s="115"/>
      <c r="E111" s="110"/>
      <c r="F111" s="111"/>
      <c r="G111" s="111"/>
      <c r="H111" s="111"/>
      <c r="I111" s="112"/>
      <c r="J111" s="112"/>
      <c r="K111" s="112"/>
      <c r="L111" s="112"/>
      <c r="M111" s="103"/>
      <c r="N111" s="103"/>
      <c r="O111" s="26"/>
      <c r="P111" s="26"/>
      <c r="Q111" s="154"/>
      <c r="R111" s="113"/>
      <c r="S111" s="113"/>
      <c r="T111" s="113"/>
      <c r="U111" s="113"/>
      <c r="V111" s="113"/>
      <c r="W111" s="113"/>
      <c r="X111" s="113"/>
      <c r="Y111" s="113"/>
      <c r="Z111" s="113"/>
    </row>
    <row r="112" spans="1:26" s="114" customFormat="1" x14ac:dyDescent="0.25">
      <c r="A112" s="46">
        <f t="shared" si="2"/>
        <v>5</v>
      </c>
      <c r="B112" s="115"/>
      <c r="C112" s="116"/>
      <c r="D112" s="115"/>
      <c r="E112" s="110"/>
      <c r="F112" s="111"/>
      <c r="G112" s="111"/>
      <c r="H112" s="111"/>
      <c r="I112" s="112"/>
      <c r="J112" s="112"/>
      <c r="K112" s="112"/>
      <c r="L112" s="112"/>
      <c r="M112" s="103"/>
      <c r="N112" s="103"/>
      <c r="O112" s="26"/>
      <c r="P112" s="26"/>
      <c r="Q112" s="154"/>
      <c r="R112" s="113"/>
      <c r="S112" s="113"/>
      <c r="T112" s="113"/>
      <c r="U112" s="113"/>
      <c r="V112" s="113"/>
      <c r="W112" s="113"/>
      <c r="X112" s="113"/>
      <c r="Y112" s="113"/>
      <c r="Z112" s="113"/>
    </row>
    <row r="113" spans="1:26" s="114" customFormat="1" x14ac:dyDescent="0.25">
      <c r="A113" s="46">
        <f t="shared" si="2"/>
        <v>6</v>
      </c>
      <c r="B113" s="115"/>
      <c r="C113" s="116"/>
      <c r="D113" s="115"/>
      <c r="E113" s="110"/>
      <c r="F113" s="111"/>
      <c r="G113" s="111"/>
      <c r="H113" s="111"/>
      <c r="I113" s="112"/>
      <c r="J113" s="112"/>
      <c r="K113" s="112"/>
      <c r="L113" s="112"/>
      <c r="M113" s="103"/>
      <c r="N113" s="103"/>
      <c r="O113" s="26"/>
      <c r="P113" s="26"/>
      <c r="Q113" s="154"/>
      <c r="R113" s="113"/>
      <c r="S113" s="113"/>
      <c r="T113" s="113"/>
      <c r="U113" s="113"/>
      <c r="V113" s="113"/>
      <c r="W113" s="113"/>
      <c r="X113" s="113"/>
      <c r="Y113" s="113"/>
      <c r="Z113" s="113"/>
    </row>
    <row r="114" spans="1:26" s="114" customFormat="1" x14ac:dyDescent="0.25">
      <c r="A114" s="46">
        <f t="shared" si="2"/>
        <v>7</v>
      </c>
      <c r="B114" s="115"/>
      <c r="C114" s="116"/>
      <c r="D114" s="115"/>
      <c r="E114" s="110"/>
      <c r="F114" s="111"/>
      <c r="G114" s="111"/>
      <c r="H114" s="111"/>
      <c r="I114" s="112"/>
      <c r="J114" s="112"/>
      <c r="K114" s="112"/>
      <c r="L114" s="112"/>
      <c r="M114" s="103"/>
      <c r="N114" s="103"/>
      <c r="O114" s="26"/>
      <c r="P114" s="26"/>
      <c r="Q114" s="154"/>
      <c r="R114" s="113"/>
      <c r="S114" s="113"/>
      <c r="T114" s="113"/>
      <c r="U114" s="113"/>
      <c r="V114" s="113"/>
      <c r="W114" s="113"/>
      <c r="X114" s="113"/>
      <c r="Y114" s="113"/>
      <c r="Z114" s="113"/>
    </row>
    <row r="115" spans="1:26" s="114" customFormat="1" x14ac:dyDescent="0.25">
      <c r="A115" s="46">
        <f t="shared" si="2"/>
        <v>8</v>
      </c>
      <c r="B115" s="115"/>
      <c r="C115" s="116"/>
      <c r="D115" s="115"/>
      <c r="E115" s="110"/>
      <c r="F115" s="111"/>
      <c r="G115" s="111"/>
      <c r="H115" s="111"/>
      <c r="I115" s="112"/>
      <c r="J115" s="112"/>
      <c r="K115" s="112"/>
      <c r="L115" s="112"/>
      <c r="M115" s="103"/>
      <c r="N115" s="103"/>
      <c r="O115" s="26"/>
      <c r="P115" s="26"/>
      <c r="Q115" s="154"/>
      <c r="R115" s="113"/>
      <c r="S115" s="113"/>
      <c r="T115" s="113"/>
      <c r="U115" s="113"/>
      <c r="V115" s="113"/>
      <c r="W115" s="113"/>
      <c r="X115" s="113"/>
      <c r="Y115" s="113"/>
      <c r="Z115" s="113"/>
    </row>
    <row r="116" spans="1:26" s="114" customFormat="1" x14ac:dyDescent="0.25">
      <c r="A116" s="46"/>
      <c r="B116" s="49" t="s">
        <v>16</v>
      </c>
      <c r="C116" s="116"/>
      <c r="D116" s="115"/>
      <c r="E116" s="110"/>
      <c r="F116" s="111"/>
      <c r="G116" s="111"/>
      <c r="H116" s="111"/>
      <c r="I116" s="112"/>
      <c r="J116" s="112"/>
      <c r="K116" s="117">
        <f t="shared" ref="K116" si="3">SUM(K108:K115)</f>
        <v>0</v>
      </c>
      <c r="L116" s="117">
        <f t="shared" ref="L116:N116" si="4">SUM(L108:L115)</f>
        <v>0</v>
      </c>
      <c r="M116" s="152">
        <f t="shared" si="4"/>
        <v>0</v>
      </c>
      <c r="N116" s="117">
        <f t="shared" si="4"/>
        <v>0</v>
      </c>
      <c r="O116" s="26"/>
      <c r="P116" s="26"/>
      <c r="Q116" s="155"/>
    </row>
    <row r="117" spans="1:26" x14ac:dyDescent="0.25">
      <c r="B117" s="29"/>
      <c r="C117" s="29"/>
      <c r="D117" s="29"/>
      <c r="E117" s="30"/>
      <c r="F117" s="29"/>
      <c r="G117" s="29"/>
      <c r="H117" s="29"/>
      <c r="I117" s="29"/>
      <c r="J117" s="29"/>
      <c r="K117" s="29"/>
      <c r="L117" s="29"/>
      <c r="M117" s="29"/>
      <c r="N117" s="29"/>
      <c r="O117" s="29"/>
      <c r="P117" s="29"/>
    </row>
    <row r="118" spans="1:26" ht="18.75" x14ac:dyDescent="0.25">
      <c r="B118" s="59" t="s">
        <v>32</v>
      </c>
      <c r="C118" s="73">
        <f>+K116</f>
        <v>0</v>
      </c>
      <c r="H118" s="31"/>
      <c r="I118" s="31"/>
      <c r="J118" s="31"/>
      <c r="K118" s="31"/>
      <c r="L118" s="31"/>
      <c r="M118" s="31"/>
      <c r="N118" s="29"/>
      <c r="O118" s="29"/>
      <c r="P118" s="29"/>
    </row>
    <row r="120" spans="1:26" ht="15.75" thickBot="1" x14ac:dyDescent="0.3"/>
    <row r="121" spans="1:26" ht="37.15" customHeight="1" thickBot="1" x14ac:dyDescent="0.3">
      <c r="B121" s="76" t="s">
        <v>49</v>
      </c>
      <c r="C121" s="77" t="s">
        <v>50</v>
      </c>
      <c r="D121" s="76" t="s">
        <v>51</v>
      </c>
      <c r="E121" s="77" t="s">
        <v>55</v>
      </c>
    </row>
    <row r="122" spans="1:26" ht="41.45" customHeight="1" x14ac:dyDescent="0.25">
      <c r="B122" s="67" t="s">
        <v>123</v>
      </c>
      <c r="C122" s="70">
        <v>20</v>
      </c>
      <c r="D122" s="70"/>
      <c r="E122" s="222">
        <f>+D122+D123+D124</f>
        <v>0</v>
      </c>
    </row>
    <row r="123" spans="1:26" x14ac:dyDescent="0.25">
      <c r="B123" s="67" t="s">
        <v>124</v>
      </c>
      <c r="C123" s="57">
        <v>30</v>
      </c>
      <c r="D123" s="71">
        <v>0</v>
      </c>
      <c r="E123" s="223"/>
    </row>
    <row r="124" spans="1:26" ht="15.75" thickBot="1" x14ac:dyDescent="0.3">
      <c r="B124" s="67" t="s">
        <v>125</v>
      </c>
      <c r="C124" s="72">
        <v>40</v>
      </c>
      <c r="D124" s="72">
        <v>0</v>
      </c>
      <c r="E124" s="224"/>
    </row>
    <row r="126" spans="1:26" ht="15.75" thickBot="1" x14ac:dyDescent="0.3"/>
    <row r="127" spans="1:26" ht="27" thickBot="1" x14ac:dyDescent="0.3">
      <c r="B127" s="219" t="s">
        <v>52</v>
      </c>
      <c r="C127" s="220"/>
      <c r="D127" s="220"/>
      <c r="E127" s="220"/>
      <c r="F127" s="220"/>
      <c r="G127" s="220"/>
      <c r="H127" s="220"/>
      <c r="I127" s="220"/>
      <c r="J127" s="220"/>
      <c r="K127" s="220"/>
      <c r="L127" s="220"/>
      <c r="M127" s="220"/>
      <c r="N127" s="221"/>
    </row>
    <row r="129" spans="2:17" ht="76.5" customHeight="1" x14ac:dyDescent="0.25">
      <c r="B129" s="56" t="s">
        <v>0</v>
      </c>
      <c r="C129" s="56" t="s">
        <v>39</v>
      </c>
      <c r="D129" s="56" t="s">
        <v>40</v>
      </c>
      <c r="E129" s="56" t="s">
        <v>115</v>
      </c>
      <c r="F129" s="56" t="s">
        <v>117</v>
      </c>
      <c r="G129" s="56" t="s">
        <v>118</v>
      </c>
      <c r="H129" s="56" t="s">
        <v>119</v>
      </c>
      <c r="I129" s="56" t="s">
        <v>116</v>
      </c>
      <c r="J129" s="225" t="s">
        <v>120</v>
      </c>
      <c r="K129" s="241"/>
      <c r="L129" s="226"/>
      <c r="M129" s="56" t="s">
        <v>121</v>
      </c>
      <c r="N129" s="56" t="s">
        <v>41</v>
      </c>
      <c r="O129" s="56" t="s">
        <v>42</v>
      </c>
      <c r="P129" s="225" t="s">
        <v>3</v>
      </c>
      <c r="Q129" s="226"/>
    </row>
    <row r="130" spans="2:17" ht="60.75" customHeight="1" x14ac:dyDescent="0.25">
      <c r="B130" s="91" t="s">
        <v>129</v>
      </c>
      <c r="C130" s="173">
        <f>220/1000</f>
        <v>0.22</v>
      </c>
      <c r="D130" s="3" t="s">
        <v>214</v>
      </c>
      <c r="E130" s="3">
        <v>36997102</v>
      </c>
      <c r="F130" s="3" t="s">
        <v>215</v>
      </c>
      <c r="G130" s="3" t="s">
        <v>216</v>
      </c>
      <c r="H130" s="177">
        <v>31744</v>
      </c>
      <c r="I130" s="5" t="s">
        <v>137</v>
      </c>
      <c r="J130" s="1" t="s">
        <v>212</v>
      </c>
      <c r="K130" s="99" t="s">
        <v>217</v>
      </c>
      <c r="L130" s="98" t="s">
        <v>218</v>
      </c>
      <c r="M130" s="63" t="s">
        <v>136</v>
      </c>
      <c r="N130" s="63" t="s">
        <v>136</v>
      </c>
      <c r="O130" s="63" t="s">
        <v>136</v>
      </c>
      <c r="P130" s="227"/>
      <c r="Q130" s="227"/>
    </row>
    <row r="131" spans="2:17" ht="60.75" customHeight="1" x14ac:dyDescent="0.25">
      <c r="B131" s="91" t="s">
        <v>130</v>
      </c>
      <c r="C131" s="173">
        <f>220/1000</f>
        <v>0.22</v>
      </c>
      <c r="D131" s="3"/>
      <c r="E131" s="3"/>
      <c r="F131" s="3"/>
      <c r="G131" s="3"/>
      <c r="H131" s="3"/>
      <c r="I131" s="5"/>
      <c r="J131" s="1"/>
      <c r="K131" s="99"/>
      <c r="L131" s="98"/>
      <c r="M131" s="63"/>
      <c r="N131" s="63"/>
      <c r="O131" s="63"/>
      <c r="P131" s="92"/>
      <c r="Q131" s="92"/>
    </row>
    <row r="132" spans="2:17" ht="33.6" customHeight="1" x14ac:dyDescent="0.25">
      <c r="B132" s="91" t="s">
        <v>131</v>
      </c>
      <c r="C132" s="91">
        <f>220/5000</f>
        <v>4.3999999999999997E-2</v>
      </c>
      <c r="D132" s="3" t="s">
        <v>209</v>
      </c>
      <c r="E132" s="3">
        <v>5269344</v>
      </c>
      <c r="F132" s="3" t="s">
        <v>210</v>
      </c>
      <c r="G132" s="3" t="s">
        <v>211</v>
      </c>
      <c r="H132" s="177">
        <v>40072</v>
      </c>
      <c r="I132" s="5" t="s">
        <v>137</v>
      </c>
      <c r="J132" s="1" t="s">
        <v>212</v>
      </c>
      <c r="K132" s="98" t="s">
        <v>213</v>
      </c>
      <c r="L132" s="98"/>
      <c r="M132" s="63" t="s">
        <v>136</v>
      </c>
      <c r="N132" s="63" t="s">
        <v>136</v>
      </c>
      <c r="O132" s="63"/>
      <c r="P132" s="227"/>
      <c r="Q132" s="227"/>
    </row>
    <row r="135" spans="2:17" ht="15.75" thickBot="1" x14ac:dyDescent="0.3"/>
    <row r="136" spans="2:17" ht="54" customHeight="1" x14ac:dyDescent="0.25">
      <c r="B136" s="75" t="s">
        <v>33</v>
      </c>
      <c r="C136" s="75" t="s">
        <v>49</v>
      </c>
      <c r="D136" s="56" t="s">
        <v>50</v>
      </c>
      <c r="E136" s="75" t="s">
        <v>51</v>
      </c>
      <c r="F136" s="77" t="s">
        <v>56</v>
      </c>
      <c r="G136" s="95"/>
    </row>
    <row r="137" spans="2:17" ht="120.75" customHeight="1" x14ac:dyDescent="0.2">
      <c r="B137" s="211" t="s">
        <v>53</v>
      </c>
      <c r="C137" s="6" t="s">
        <v>126</v>
      </c>
      <c r="D137" s="71">
        <v>25</v>
      </c>
      <c r="E137" s="71">
        <v>25</v>
      </c>
      <c r="F137" s="212">
        <f>+E137+E138+E139</f>
        <v>35</v>
      </c>
      <c r="G137" s="96"/>
    </row>
    <row r="138" spans="2:17" ht="76.150000000000006" customHeight="1" x14ac:dyDescent="0.2">
      <c r="B138" s="211"/>
      <c r="C138" s="6" t="s">
        <v>127</v>
      </c>
      <c r="D138" s="74">
        <v>25</v>
      </c>
      <c r="E138" s="71">
        <v>0</v>
      </c>
      <c r="F138" s="213"/>
      <c r="G138" s="96"/>
    </row>
    <row r="139" spans="2:17" ht="69" customHeight="1" x14ac:dyDescent="0.2">
      <c r="B139" s="211"/>
      <c r="C139" s="6" t="s">
        <v>128</v>
      </c>
      <c r="D139" s="71">
        <v>10</v>
      </c>
      <c r="E139" s="71">
        <v>10</v>
      </c>
      <c r="F139" s="214"/>
      <c r="G139" s="96"/>
    </row>
    <row r="140" spans="2:17" x14ac:dyDescent="0.25">
      <c r="C140"/>
    </row>
    <row r="143" spans="2:17" x14ac:dyDescent="0.25">
      <c r="B143" s="66" t="s">
        <v>57</v>
      </c>
    </row>
    <row r="146" spans="2:5" x14ac:dyDescent="0.25">
      <c r="B146" s="78" t="s">
        <v>33</v>
      </c>
      <c r="C146" s="78" t="s">
        <v>58</v>
      </c>
      <c r="D146" s="75" t="s">
        <v>51</v>
      </c>
      <c r="E146" s="75" t="s">
        <v>16</v>
      </c>
    </row>
    <row r="147" spans="2:5" ht="28.5" x14ac:dyDescent="0.25">
      <c r="B147" s="2" t="s">
        <v>59</v>
      </c>
      <c r="C147" s="7">
        <v>40</v>
      </c>
      <c r="D147" s="71">
        <f>+E122</f>
        <v>0</v>
      </c>
      <c r="E147" s="215">
        <f>+D147+D148</f>
        <v>35</v>
      </c>
    </row>
    <row r="148" spans="2:5" ht="42.75" x14ac:dyDescent="0.25">
      <c r="B148" s="2" t="s">
        <v>60</v>
      </c>
      <c r="C148" s="7">
        <v>60</v>
      </c>
      <c r="D148" s="71">
        <f>+F137</f>
        <v>35</v>
      </c>
      <c r="E148" s="216"/>
    </row>
  </sheetData>
  <mergeCells count="43">
    <mergeCell ref="J129:L129"/>
    <mergeCell ref="P129:Q129"/>
    <mergeCell ref="P130:Q130"/>
    <mergeCell ref="P132:Q132"/>
    <mergeCell ref="J89:L89"/>
    <mergeCell ref="P90:Q90"/>
    <mergeCell ref="P91:Q91"/>
    <mergeCell ref="O78:P78"/>
    <mergeCell ref="O73:P73"/>
    <mergeCell ref="O74:P74"/>
    <mergeCell ref="O75:P75"/>
    <mergeCell ref="O76:P76"/>
    <mergeCell ref="O77:P77"/>
    <mergeCell ref="B4:P4"/>
    <mergeCell ref="B22:C22"/>
    <mergeCell ref="C6:N6"/>
    <mergeCell ref="C7:N7"/>
    <mergeCell ref="C8:N8"/>
    <mergeCell ref="C9:N9"/>
    <mergeCell ref="C10:E10"/>
    <mergeCell ref="B68:N68"/>
    <mergeCell ref="C66:N66"/>
    <mergeCell ref="B14:C21"/>
    <mergeCell ref="D62:E62"/>
    <mergeCell ref="M45:N45"/>
    <mergeCell ref="B62:B63"/>
    <mergeCell ref="C62:C63"/>
    <mergeCell ref="O72:P72"/>
    <mergeCell ref="B137:B139"/>
    <mergeCell ref="F137:F139"/>
    <mergeCell ref="E147:E148"/>
    <mergeCell ref="B2:P2"/>
    <mergeCell ref="B101:P101"/>
    <mergeCell ref="B127:N127"/>
    <mergeCell ref="E122:E124"/>
    <mergeCell ref="B94:N94"/>
    <mergeCell ref="D97:E97"/>
    <mergeCell ref="D98:E98"/>
    <mergeCell ref="B104:N104"/>
    <mergeCell ref="P89:Q89"/>
    <mergeCell ref="B84:N84"/>
    <mergeCell ref="E40:E41"/>
    <mergeCell ref="O71:P71"/>
  </mergeCells>
  <dataValidations count="2">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8"/>
  <sheetViews>
    <sheetView workbookViewId="0">
      <selection activeCell="C23" sqref="C23"/>
    </sheetView>
  </sheetViews>
  <sheetFormatPr baseColWidth="10" defaultRowHeight="15.75" x14ac:dyDescent="0.25"/>
  <cols>
    <col min="1" max="1" width="4.7109375" style="150" customWidth="1"/>
    <col min="2" max="2" width="55.5703125" style="150" customWidth="1"/>
    <col min="3" max="3" width="41.28515625" style="150" customWidth="1"/>
    <col min="4" max="4" width="29.42578125" style="150" customWidth="1"/>
    <col min="5" max="5" width="29.140625" style="150" customWidth="1"/>
    <col min="6" max="16384" width="11.42578125" style="105"/>
  </cols>
  <sheetData>
    <row r="1" spans="1:5" x14ac:dyDescent="0.25">
      <c r="A1" s="254" t="s">
        <v>91</v>
      </c>
      <c r="B1" s="255"/>
      <c r="C1" s="255"/>
      <c r="D1" s="255"/>
      <c r="E1" s="128"/>
    </row>
    <row r="2" spans="1:5" ht="27.75" customHeight="1" x14ac:dyDescent="0.25">
      <c r="A2" s="129"/>
      <c r="B2" s="256" t="s">
        <v>77</v>
      </c>
      <c r="C2" s="256"/>
      <c r="D2" s="256"/>
      <c r="E2" s="130"/>
    </row>
    <row r="3" spans="1:5" ht="21" customHeight="1" x14ac:dyDescent="0.25">
      <c r="A3" s="131"/>
      <c r="B3" s="256" t="s">
        <v>150</v>
      </c>
      <c r="C3" s="256"/>
      <c r="D3" s="256"/>
      <c r="E3" s="132"/>
    </row>
    <row r="4" spans="1:5" thickBot="1" x14ac:dyDescent="0.3">
      <c r="A4" s="133"/>
      <c r="B4" s="134"/>
      <c r="C4" s="134"/>
      <c r="D4" s="134"/>
      <c r="E4" s="135"/>
    </row>
    <row r="5" spans="1:5" ht="26.25" customHeight="1" thickBot="1" x14ac:dyDescent="0.3">
      <c r="A5" s="133"/>
      <c r="B5" s="136" t="s">
        <v>78</v>
      </c>
      <c r="C5" s="257" t="s">
        <v>158</v>
      </c>
      <c r="D5" s="257"/>
      <c r="E5" s="163" t="s">
        <v>3</v>
      </c>
    </row>
    <row r="6" spans="1:5" ht="27.75" customHeight="1" thickBot="1" x14ac:dyDescent="0.3">
      <c r="A6" s="133"/>
      <c r="B6" s="156" t="s">
        <v>79</v>
      </c>
      <c r="C6" s="257" t="s">
        <v>161</v>
      </c>
      <c r="D6" s="257"/>
      <c r="E6" s="262" t="s">
        <v>160</v>
      </c>
    </row>
    <row r="7" spans="1:5" ht="29.25" customHeight="1" thickBot="1" x14ac:dyDescent="0.3">
      <c r="A7" s="133"/>
      <c r="B7" s="156" t="s">
        <v>151</v>
      </c>
      <c r="C7" s="261" t="s">
        <v>152</v>
      </c>
      <c r="D7" s="261"/>
      <c r="E7" s="259"/>
    </row>
    <row r="8" spans="1:5" ht="16.5" thickBot="1" x14ac:dyDescent="0.3">
      <c r="A8" s="133"/>
      <c r="B8" s="157" t="s">
        <v>193</v>
      </c>
      <c r="C8" s="258">
        <v>598562360</v>
      </c>
      <c r="D8" s="258"/>
      <c r="E8" s="259"/>
    </row>
    <row r="9" spans="1:5" ht="23.25" customHeight="1" thickBot="1" x14ac:dyDescent="0.3">
      <c r="A9" s="133"/>
      <c r="B9" s="157" t="s">
        <v>194</v>
      </c>
      <c r="C9" s="258">
        <v>1392431233</v>
      </c>
      <c r="D9" s="258"/>
      <c r="E9" s="259"/>
    </row>
    <row r="10" spans="1:5" ht="26.25" customHeight="1" thickBot="1" x14ac:dyDescent="0.3">
      <c r="A10" s="133"/>
      <c r="B10" s="157" t="s">
        <v>195</v>
      </c>
      <c r="C10" s="258">
        <v>1252968600</v>
      </c>
      <c r="D10" s="258"/>
      <c r="E10" s="178"/>
    </row>
    <row r="11" spans="1:5" ht="21.75" customHeight="1" thickBot="1" x14ac:dyDescent="0.3">
      <c r="A11" s="133"/>
      <c r="B11" s="157"/>
      <c r="C11" s="258"/>
      <c r="D11" s="258"/>
      <c r="E11" s="178"/>
    </row>
    <row r="12" spans="1:5" ht="32.25" thickBot="1" x14ac:dyDescent="0.3">
      <c r="A12" s="133"/>
      <c r="B12" s="158" t="s">
        <v>153</v>
      </c>
      <c r="C12" s="258">
        <f>SUM(C8:D11)</f>
        <v>3243962193</v>
      </c>
      <c r="D12" s="258"/>
      <c r="E12" s="178"/>
    </row>
    <row r="13" spans="1:5" ht="26.25" customHeight="1" thickBot="1" x14ac:dyDescent="0.3">
      <c r="A13" s="133"/>
      <c r="B13" s="158" t="s">
        <v>154</v>
      </c>
      <c r="C13" s="258">
        <f>+C12/616000</f>
        <v>5266.1723912337666</v>
      </c>
      <c r="D13" s="258"/>
      <c r="E13" s="259" t="s">
        <v>196</v>
      </c>
    </row>
    <row r="14" spans="1:5" ht="24.75" customHeight="1" x14ac:dyDescent="0.25">
      <c r="A14" s="133"/>
      <c r="B14" s="134"/>
      <c r="C14" s="138"/>
      <c r="D14" s="162"/>
      <c r="E14" s="259"/>
    </row>
    <row r="15" spans="1:5" ht="28.5" customHeight="1" thickBot="1" x14ac:dyDescent="0.3">
      <c r="A15" s="133"/>
      <c r="B15" s="134" t="s">
        <v>155</v>
      </c>
      <c r="C15" s="138"/>
      <c r="D15" s="162"/>
      <c r="E15" s="260"/>
    </row>
    <row r="16" spans="1:5" ht="27" customHeight="1" x14ac:dyDescent="0.25">
      <c r="A16" s="133"/>
      <c r="B16" s="140" t="s">
        <v>80</v>
      </c>
      <c r="C16" s="159">
        <v>9332881185</v>
      </c>
      <c r="D16" s="141"/>
      <c r="E16" s="135"/>
    </row>
    <row r="17" spans="1:6" ht="28.5" customHeight="1" x14ac:dyDescent="0.25">
      <c r="A17" s="133"/>
      <c r="B17" s="133" t="s">
        <v>81</v>
      </c>
      <c r="C17" s="160">
        <v>30722321809</v>
      </c>
      <c r="D17" s="135"/>
      <c r="E17" s="135"/>
    </row>
    <row r="18" spans="1:6" ht="15" x14ac:dyDescent="0.25">
      <c r="A18" s="133"/>
      <c r="B18" s="133" t="s">
        <v>82</v>
      </c>
      <c r="C18" s="160">
        <v>6510789384</v>
      </c>
      <c r="D18" s="135"/>
      <c r="E18" s="135"/>
    </row>
    <row r="19" spans="1:6" ht="27" customHeight="1" thickBot="1" x14ac:dyDescent="0.3">
      <c r="A19" s="133"/>
      <c r="B19" s="142" t="s">
        <v>83</v>
      </c>
      <c r="C19" s="160">
        <v>6510789384</v>
      </c>
      <c r="D19" s="143"/>
      <c r="E19" s="135"/>
    </row>
    <row r="20" spans="1:6" ht="27" customHeight="1" thickBot="1" x14ac:dyDescent="0.3">
      <c r="A20" s="133"/>
      <c r="B20" s="245" t="s">
        <v>84</v>
      </c>
      <c r="C20" s="246"/>
      <c r="D20" s="247"/>
      <c r="E20" s="135"/>
    </row>
    <row r="21" spans="1:6" ht="16.5" thickBot="1" x14ac:dyDescent="0.3">
      <c r="A21" s="133"/>
      <c r="B21" s="245" t="s">
        <v>85</v>
      </c>
      <c r="C21" s="246"/>
      <c r="D21" s="247"/>
      <c r="E21" s="135"/>
    </row>
    <row r="22" spans="1:6" x14ac:dyDescent="0.25">
      <c r="A22" s="133"/>
      <c r="B22" s="144" t="s">
        <v>156</v>
      </c>
      <c r="C22" s="174">
        <f>+C16/C18</f>
        <v>1.4334484859754757</v>
      </c>
      <c r="D22" s="139" t="s">
        <v>192</v>
      </c>
      <c r="E22" s="135"/>
    </row>
    <row r="23" spans="1:6" ht="16.5" thickBot="1" x14ac:dyDescent="0.3">
      <c r="A23" s="133"/>
      <c r="B23" s="137" t="s">
        <v>86</v>
      </c>
      <c r="C23" s="161">
        <f>+C19/C17</f>
        <v>0.21192374145669832</v>
      </c>
      <c r="D23" s="145" t="s">
        <v>192</v>
      </c>
      <c r="E23" s="135"/>
    </row>
    <row r="24" spans="1:6" ht="16.5" thickBot="1" x14ac:dyDescent="0.3">
      <c r="A24" s="133"/>
      <c r="B24" s="146"/>
      <c r="C24" s="147"/>
      <c r="D24" s="134"/>
      <c r="E24" s="148"/>
    </row>
    <row r="25" spans="1:6" x14ac:dyDescent="0.25">
      <c r="A25" s="248"/>
      <c r="B25" s="249" t="s">
        <v>87</v>
      </c>
      <c r="C25" s="251" t="s">
        <v>159</v>
      </c>
      <c r="D25" s="252"/>
      <c r="E25" s="253"/>
      <c r="F25" s="242"/>
    </row>
    <row r="26" spans="1:6" ht="16.5" thickBot="1" x14ac:dyDescent="0.3">
      <c r="A26" s="248"/>
      <c r="B26" s="250"/>
      <c r="C26" s="243" t="s">
        <v>88</v>
      </c>
      <c r="D26" s="244"/>
      <c r="E26" s="253"/>
      <c r="F26" s="242"/>
    </row>
    <row r="27" spans="1:6" thickBot="1" x14ac:dyDescent="0.3">
      <c r="A27" s="142"/>
      <c r="B27" s="149"/>
      <c r="C27" s="149"/>
      <c r="D27" s="149"/>
      <c r="E27" s="143"/>
      <c r="F27" s="127"/>
    </row>
    <row r="28" spans="1:6" x14ac:dyDescent="0.25">
      <c r="B28" s="151" t="s">
        <v>157</v>
      </c>
    </row>
  </sheetData>
  <mergeCells count="22">
    <mergeCell ref="C13:D13"/>
    <mergeCell ref="B20:D20"/>
    <mergeCell ref="C8:D8"/>
    <mergeCell ref="E13:E15"/>
    <mergeCell ref="C7:D7"/>
    <mergeCell ref="C9:D9"/>
    <mergeCell ref="C10:D10"/>
    <mergeCell ref="C11:D11"/>
    <mergeCell ref="C12:D12"/>
    <mergeCell ref="E6:E9"/>
    <mergeCell ref="A1:D1"/>
    <mergeCell ref="B2:D2"/>
    <mergeCell ref="B3:D3"/>
    <mergeCell ref="C5:D5"/>
    <mergeCell ref="C6:D6"/>
    <mergeCell ref="F25:F26"/>
    <mergeCell ref="C26:D26"/>
    <mergeCell ref="B21:D21"/>
    <mergeCell ref="A25:A26"/>
    <mergeCell ref="B25:B26"/>
    <mergeCell ref="C25:D25"/>
    <mergeCell ref="E25:E26"/>
  </mergeCells>
  <pageMargins left="0.70866141732283472" right="0.70866141732283472" top="0.74803149606299213" bottom="0.74803149606299213" header="0.31496062992125984" footer="0.31496062992125984"/>
  <pageSetup scale="53"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Administrador</cp:lastModifiedBy>
  <cp:lastPrinted>2014-12-03T01:03:58Z</cp:lastPrinted>
  <dcterms:created xsi:type="dcterms:W3CDTF">2014-10-22T15:49:24Z</dcterms:created>
  <dcterms:modified xsi:type="dcterms:W3CDTF">2014-12-04T22:59:04Z</dcterms:modified>
</cp:coreProperties>
</file>