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35_UNION TEMPORAL TECOA VIDA DIGNA\"/>
    </mc:Choice>
  </mc:AlternateContent>
  <bookViews>
    <workbookView xWindow="0" yWindow="0" windowWidth="15360" windowHeight="7755" tabRatio="598"/>
  </bookViews>
  <sheets>
    <sheet name="JURIDICA" sheetId="1" r:id="rId1"/>
    <sheet name="TECNICA 32" sheetId="2" r:id="rId2"/>
    <sheet name="TECNICA 33" sheetId="4" r:id="rId3"/>
    <sheet name="TECNICA 34" sheetId="5" r:id="rId4"/>
    <sheet name="FINANCIERA" sheetId="3" r:id="rId5"/>
  </sheets>
  <definedNames>
    <definedName name="Z_35E6B209_EE72_463A_9F69_2A0023656799_.wvu.Cols" localSheetId="1"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35E6B209_EE72_463A_9F69_2A0023656799_.wvu.Cols" localSheetId="2" hidden="1">'TECNICA 33'!$IU:$IU,'TECNICA 33'!$SQ:$SQ,'TECNICA 33'!$ACM:$ACM,'TECNICA 33'!$AMI:$AMI,'TECNICA 33'!$AWE:$AWE,'TECNICA 33'!$BGA:$BGA,'TECNICA 33'!$BPW:$BPW,'TECNICA 33'!$BZS:$BZS,'TECNICA 33'!$CJO:$CJO,'TECNICA 33'!$CTK:$CTK,'TECNICA 33'!$DDG:$DDG,'TECNICA 33'!$DNC:$DNC,'TECNICA 33'!$DWY:$DWY,'TECNICA 33'!$EGU:$EGU,'TECNICA 33'!$EQQ:$EQQ,'TECNICA 33'!$FAM:$FAM,'TECNICA 33'!$FKI:$FKI,'TECNICA 33'!$FUE:$FUE,'TECNICA 33'!$GEA:$GEA,'TECNICA 33'!$GNW:$GNW,'TECNICA 33'!$GXS:$GXS,'TECNICA 33'!$HHO:$HHO,'TECNICA 33'!$HRK:$HRK,'TECNICA 33'!$IBG:$IBG,'TECNICA 33'!$ILC:$ILC,'TECNICA 33'!$IUY:$IUY,'TECNICA 33'!$JEU:$JEU,'TECNICA 33'!$JOQ:$JOQ,'TECNICA 33'!$JYM:$JYM,'TECNICA 33'!$KII:$KII,'TECNICA 33'!$KSE:$KSE,'TECNICA 33'!$LCA:$LCA,'TECNICA 33'!$LLW:$LLW,'TECNICA 33'!$LVS:$LVS,'TECNICA 33'!$MFO:$MFO,'TECNICA 33'!$MPK:$MPK,'TECNICA 33'!$MZG:$MZG,'TECNICA 33'!$NJC:$NJC,'TECNICA 33'!$NSY:$NSY,'TECNICA 33'!$OCU:$OCU,'TECNICA 33'!$OMQ:$OMQ,'TECNICA 33'!$OWM:$OWM,'TECNICA 33'!$PGI:$PGI,'TECNICA 33'!$PQE:$PQE,'TECNICA 33'!$QAA:$QAA,'TECNICA 33'!$QJW:$QJW,'TECNICA 33'!$QTS:$QTS,'TECNICA 33'!$RDO:$RDO,'TECNICA 33'!$RNK:$RNK,'TECNICA 33'!$RXG:$RXG,'TECNICA 33'!$SHC:$SHC,'TECNICA 33'!$SQY:$SQY,'TECNICA 33'!$TAU:$TAU,'TECNICA 33'!$TKQ:$TKQ,'TECNICA 33'!$TUM:$TUM,'TECNICA 33'!$UEI:$UEI,'TECNICA 33'!$UOE:$UOE,'TECNICA 33'!$UYA:$UYA,'TECNICA 33'!$VHW:$VHW,'TECNICA 33'!$VRS:$VRS,'TECNICA 33'!$WBO:$WBO,'TECNICA 33'!$WLK:$WLK,'TECNICA 33'!$WVG:$WVG</definedName>
    <definedName name="Z_35E6B209_EE72_463A_9F69_2A0023656799_.wvu.Cols" localSheetId="3" hidden="1">'TECNICA 34'!$IU:$IU,'TECNICA 34'!$SQ:$SQ,'TECNICA 34'!$ACM:$ACM,'TECNICA 34'!$AMI:$AMI,'TECNICA 34'!$AWE:$AWE,'TECNICA 34'!$BGA:$BGA,'TECNICA 34'!$BPW:$BPW,'TECNICA 34'!$BZS:$BZS,'TECNICA 34'!$CJO:$CJO,'TECNICA 34'!$CTK:$CTK,'TECNICA 34'!$DDG:$DDG,'TECNICA 34'!$DNC:$DNC,'TECNICA 34'!$DWY:$DWY,'TECNICA 34'!$EGU:$EGU,'TECNICA 34'!$EQQ:$EQQ,'TECNICA 34'!$FAM:$FAM,'TECNICA 34'!$FKI:$FKI,'TECNICA 34'!$FUE:$FUE,'TECNICA 34'!$GEA:$GEA,'TECNICA 34'!$GNW:$GNW,'TECNICA 34'!$GXS:$GXS,'TECNICA 34'!$HHO:$HHO,'TECNICA 34'!$HRK:$HRK,'TECNICA 34'!$IBG:$IBG,'TECNICA 34'!$ILC:$ILC,'TECNICA 34'!$IUY:$IUY,'TECNICA 34'!$JEU:$JEU,'TECNICA 34'!$JOQ:$JOQ,'TECNICA 34'!$JYM:$JYM,'TECNICA 34'!$KII:$KII,'TECNICA 34'!$KSE:$KSE,'TECNICA 34'!$LCA:$LCA,'TECNICA 34'!$LLW:$LLW,'TECNICA 34'!$LVS:$LVS,'TECNICA 34'!$MFO:$MFO,'TECNICA 34'!$MPK:$MPK,'TECNICA 34'!$MZG:$MZG,'TECNICA 34'!$NJC:$NJC,'TECNICA 34'!$NSY:$NSY,'TECNICA 34'!$OCU:$OCU,'TECNICA 34'!$OMQ:$OMQ,'TECNICA 34'!$OWM:$OWM,'TECNICA 34'!$PGI:$PGI,'TECNICA 34'!$PQE:$PQE,'TECNICA 34'!$QAA:$QAA,'TECNICA 34'!$QJW:$QJW,'TECNICA 34'!$QTS:$QTS,'TECNICA 34'!$RDO:$RDO,'TECNICA 34'!$RNK:$RNK,'TECNICA 34'!$RXG:$RXG,'TECNICA 34'!$SHC:$SHC,'TECNICA 34'!$SQY:$SQY,'TECNICA 34'!$TAU:$TAU,'TECNICA 34'!$TKQ:$TKQ,'TECNICA 34'!$TUM:$TUM,'TECNICA 34'!$UEI:$UEI,'TECNICA 34'!$UOE:$UOE,'TECNICA 34'!$UYA:$UYA,'TECNICA 34'!$VHW:$VHW,'TECNICA 34'!$VRS:$VRS,'TECNICA 34'!$WBO:$WBO,'TECNICA 34'!$WLK:$WLK,'TECNICA 34'!$WVG:$WVG</definedName>
    <definedName name="Z_3A019A23_B146_49D0_837A_35A0FE879902_.wvu.Cols" localSheetId="1"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3A019A23_B146_49D0_837A_35A0FE879902_.wvu.Cols" localSheetId="2" hidden="1">'TECNICA 33'!$IU:$IU,'TECNICA 33'!$SQ:$SQ,'TECNICA 33'!$ACM:$ACM,'TECNICA 33'!$AMI:$AMI,'TECNICA 33'!$AWE:$AWE,'TECNICA 33'!$BGA:$BGA,'TECNICA 33'!$BPW:$BPW,'TECNICA 33'!$BZS:$BZS,'TECNICA 33'!$CJO:$CJO,'TECNICA 33'!$CTK:$CTK,'TECNICA 33'!$DDG:$DDG,'TECNICA 33'!$DNC:$DNC,'TECNICA 33'!$DWY:$DWY,'TECNICA 33'!$EGU:$EGU,'TECNICA 33'!$EQQ:$EQQ,'TECNICA 33'!$FAM:$FAM,'TECNICA 33'!$FKI:$FKI,'TECNICA 33'!$FUE:$FUE,'TECNICA 33'!$GEA:$GEA,'TECNICA 33'!$GNW:$GNW,'TECNICA 33'!$GXS:$GXS,'TECNICA 33'!$HHO:$HHO,'TECNICA 33'!$HRK:$HRK,'TECNICA 33'!$IBG:$IBG,'TECNICA 33'!$ILC:$ILC,'TECNICA 33'!$IUY:$IUY,'TECNICA 33'!$JEU:$JEU,'TECNICA 33'!$JOQ:$JOQ,'TECNICA 33'!$JYM:$JYM,'TECNICA 33'!$KII:$KII,'TECNICA 33'!$KSE:$KSE,'TECNICA 33'!$LCA:$LCA,'TECNICA 33'!$LLW:$LLW,'TECNICA 33'!$LVS:$LVS,'TECNICA 33'!$MFO:$MFO,'TECNICA 33'!$MPK:$MPK,'TECNICA 33'!$MZG:$MZG,'TECNICA 33'!$NJC:$NJC,'TECNICA 33'!$NSY:$NSY,'TECNICA 33'!$OCU:$OCU,'TECNICA 33'!$OMQ:$OMQ,'TECNICA 33'!$OWM:$OWM,'TECNICA 33'!$PGI:$PGI,'TECNICA 33'!$PQE:$PQE,'TECNICA 33'!$QAA:$QAA,'TECNICA 33'!$QJW:$QJW,'TECNICA 33'!$QTS:$QTS,'TECNICA 33'!$RDO:$RDO,'TECNICA 33'!$RNK:$RNK,'TECNICA 33'!$RXG:$RXG,'TECNICA 33'!$SHC:$SHC,'TECNICA 33'!$SQY:$SQY,'TECNICA 33'!$TAU:$TAU,'TECNICA 33'!$TKQ:$TKQ,'TECNICA 33'!$TUM:$TUM,'TECNICA 33'!$UEI:$UEI,'TECNICA 33'!$UOE:$UOE,'TECNICA 33'!$UYA:$UYA,'TECNICA 33'!$VHW:$VHW,'TECNICA 33'!$VRS:$VRS,'TECNICA 33'!$WBO:$WBO,'TECNICA 33'!$WLK:$WLK,'TECNICA 33'!$WVG:$WVG</definedName>
    <definedName name="Z_3A019A23_B146_49D0_837A_35A0FE879902_.wvu.Cols" localSheetId="3" hidden="1">'TECNICA 34'!$IU:$IU,'TECNICA 34'!$SQ:$SQ,'TECNICA 34'!$ACM:$ACM,'TECNICA 34'!$AMI:$AMI,'TECNICA 34'!$AWE:$AWE,'TECNICA 34'!$BGA:$BGA,'TECNICA 34'!$BPW:$BPW,'TECNICA 34'!$BZS:$BZS,'TECNICA 34'!$CJO:$CJO,'TECNICA 34'!$CTK:$CTK,'TECNICA 34'!$DDG:$DDG,'TECNICA 34'!$DNC:$DNC,'TECNICA 34'!$DWY:$DWY,'TECNICA 34'!$EGU:$EGU,'TECNICA 34'!$EQQ:$EQQ,'TECNICA 34'!$FAM:$FAM,'TECNICA 34'!$FKI:$FKI,'TECNICA 34'!$FUE:$FUE,'TECNICA 34'!$GEA:$GEA,'TECNICA 34'!$GNW:$GNW,'TECNICA 34'!$GXS:$GXS,'TECNICA 34'!$HHO:$HHO,'TECNICA 34'!$HRK:$HRK,'TECNICA 34'!$IBG:$IBG,'TECNICA 34'!$ILC:$ILC,'TECNICA 34'!$IUY:$IUY,'TECNICA 34'!$JEU:$JEU,'TECNICA 34'!$JOQ:$JOQ,'TECNICA 34'!$JYM:$JYM,'TECNICA 34'!$KII:$KII,'TECNICA 34'!$KSE:$KSE,'TECNICA 34'!$LCA:$LCA,'TECNICA 34'!$LLW:$LLW,'TECNICA 34'!$LVS:$LVS,'TECNICA 34'!$MFO:$MFO,'TECNICA 34'!$MPK:$MPK,'TECNICA 34'!$MZG:$MZG,'TECNICA 34'!$NJC:$NJC,'TECNICA 34'!$NSY:$NSY,'TECNICA 34'!$OCU:$OCU,'TECNICA 34'!$OMQ:$OMQ,'TECNICA 34'!$OWM:$OWM,'TECNICA 34'!$PGI:$PGI,'TECNICA 34'!$PQE:$PQE,'TECNICA 34'!$QAA:$QAA,'TECNICA 34'!$QJW:$QJW,'TECNICA 34'!$QTS:$QTS,'TECNICA 34'!$RDO:$RDO,'TECNICA 34'!$RNK:$RNK,'TECNICA 34'!$RXG:$RXG,'TECNICA 34'!$SHC:$SHC,'TECNICA 34'!$SQY:$SQY,'TECNICA 34'!$TAU:$TAU,'TECNICA 34'!$TKQ:$TKQ,'TECNICA 34'!$TUM:$TUM,'TECNICA 34'!$UEI:$UEI,'TECNICA 34'!$UOE:$UOE,'TECNICA 34'!$UYA:$UYA,'TECNICA 34'!$VHW:$VHW,'TECNICA 34'!$VRS:$VRS,'TECNICA 34'!$WBO:$WBO,'TECNICA 34'!$WLK:$WLK,'TECNICA 34'!$WVG:$WVG</definedName>
    <definedName name="Z_807F0EC5_C0BE_4155_83F3_BE4EA4D207E4_.wvu.Cols" localSheetId="1"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807F0EC5_C0BE_4155_83F3_BE4EA4D207E4_.wvu.Cols" localSheetId="2" hidden="1">'TECNICA 33'!$IU:$IU,'TECNICA 33'!$SQ:$SQ,'TECNICA 33'!$ACM:$ACM,'TECNICA 33'!$AMI:$AMI,'TECNICA 33'!$AWE:$AWE,'TECNICA 33'!$BGA:$BGA,'TECNICA 33'!$BPW:$BPW,'TECNICA 33'!$BZS:$BZS,'TECNICA 33'!$CJO:$CJO,'TECNICA 33'!$CTK:$CTK,'TECNICA 33'!$DDG:$DDG,'TECNICA 33'!$DNC:$DNC,'TECNICA 33'!$DWY:$DWY,'TECNICA 33'!$EGU:$EGU,'TECNICA 33'!$EQQ:$EQQ,'TECNICA 33'!$FAM:$FAM,'TECNICA 33'!$FKI:$FKI,'TECNICA 33'!$FUE:$FUE,'TECNICA 33'!$GEA:$GEA,'TECNICA 33'!$GNW:$GNW,'TECNICA 33'!$GXS:$GXS,'TECNICA 33'!$HHO:$HHO,'TECNICA 33'!$HRK:$HRK,'TECNICA 33'!$IBG:$IBG,'TECNICA 33'!$ILC:$ILC,'TECNICA 33'!$IUY:$IUY,'TECNICA 33'!$JEU:$JEU,'TECNICA 33'!$JOQ:$JOQ,'TECNICA 33'!$JYM:$JYM,'TECNICA 33'!$KII:$KII,'TECNICA 33'!$KSE:$KSE,'TECNICA 33'!$LCA:$LCA,'TECNICA 33'!$LLW:$LLW,'TECNICA 33'!$LVS:$LVS,'TECNICA 33'!$MFO:$MFO,'TECNICA 33'!$MPK:$MPK,'TECNICA 33'!$MZG:$MZG,'TECNICA 33'!$NJC:$NJC,'TECNICA 33'!$NSY:$NSY,'TECNICA 33'!$OCU:$OCU,'TECNICA 33'!$OMQ:$OMQ,'TECNICA 33'!$OWM:$OWM,'TECNICA 33'!$PGI:$PGI,'TECNICA 33'!$PQE:$PQE,'TECNICA 33'!$QAA:$QAA,'TECNICA 33'!$QJW:$QJW,'TECNICA 33'!$QTS:$QTS,'TECNICA 33'!$RDO:$RDO,'TECNICA 33'!$RNK:$RNK,'TECNICA 33'!$RXG:$RXG,'TECNICA 33'!$SHC:$SHC,'TECNICA 33'!$SQY:$SQY,'TECNICA 33'!$TAU:$TAU,'TECNICA 33'!$TKQ:$TKQ,'TECNICA 33'!$TUM:$TUM,'TECNICA 33'!$UEI:$UEI,'TECNICA 33'!$UOE:$UOE,'TECNICA 33'!$UYA:$UYA,'TECNICA 33'!$VHW:$VHW,'TECNICA 33'!$VRS:$VRS,'TECNICA 33'!$WBO:$WBO,'TECNICA 33'!$WLK:$WLK,'TECNICA 33'!$WVG:$WVG</definedName>
    <definedName name="Z_807F0EC5_C0BE_4155_83F3_BE4EA4D207E4_.wvu.Cols" localSheetId="3" hidden="1">'TECNICA 34'!$IU:$IU,'TECNICA 34'!$SQ:$SQ,'TECNICA 34'!$ACM:$ACM,'TECNICA 34'!$AMI:$AMI,'TECNICA 34'!$AWE:$AWE,'TECNICA 34'!$BGA:$BGA,'TECNICA 34'!$BPW:$BPW,'TECNICA 34'!$BZS:$BZS,'TECNICA 34'!$CJO:$CJO,'TECNICA 34'!$CTK:$CTK,'TECNICA 34'!$DDG:$DDG,'TECNICA 34'!$DNC:$DNC,'TECNICA 34'!$DWY:$DWY,'TECNICA 34'!$EGU:$EGU,'TECNICA 34'!$EQQ:$EQQ,'TECNICA 34'!$FAM:$FAM,'TECNICA 34'!$FKI:$FKI,'TECNICA 34'!$FUE:$FUE,'TECNICA 34'!$GEA:$GEA,'TECNICA 34'!$GNW:$GNW,'TECNICA 34'!$GXS:$GXS,'TECNICA 34'!$HHO:$HHO,'TECNICA 34'!$HRK:$HRK,'TECNICA 34'!$IBG:$IBG,'TECNICA 34'!$ILC:$ILC,'TECNICA 34'!$IUY:$IUY,'TECNICA 34'!$JEU:$JEU,'TECNICA 34'!$JOQ:$JOQ,'TECNICA 34'!$JYM:$JYM,'TECNICA 34'!$KII:$KII,'TECNICA 34'!$KSE:$KSE,'TECNICA 34'!$LCA:$LCA,'TECNICA 34'!$LLW:$LLW,'TECNICA 34'!$LVS:$LVS,'TECNICA 34'!$MFO:$MFO,'TECNICA 34'!$MPK:$MPK,'TECNICA 34'!$MZG:$MZG,'TECNICA 34'!$NJC:$NJC,'TECNICA 34'!$NSY:$NSY,'TECNICA 34'!$OCU:$OCU,'TECNICA 34'!$OMQ:$OMQ,'TECNICA 34'!$OWM:$OWM,'TECNICA 34'!$PGI:$PGI,'TECNICA 34'!$PQE:$PQE,'TECNICA 34'!$QAA:$QAA,'TECNICA 34'!$QJW:$QJW,'TECNICA 34'!$QTS:$QTS,'TECNICA 34'!$RDO:$RDO,'TECNICA 34'!$RNK:$RNK,'TECNICA 34'!$RXG:$RXG,'TECNICA 34'!$SHC:$SHC,'TECNICA 34'!$SQY:$SQY,'TECNICA 34'!$TAU:$TAU,'TECNICA 34'!$TKQ:$TKQ,'TECNICA 34'!$TUM:$TUM,'TECNICA 34'!$UEI:$UEI,'TECNICA 34'!$UOE:$UOE,'TECNICA 34'!$UYA:$UYA,'TECNICA 34'!$VHW:$VHW,'TECNICA 34'!$VRS:$VRS,'TECNICA 34'!$WBO:$WBO,'TECNICA 34'!$WLK:$WLK,'TECNICA 34'!$WVG:$WVG</definedName>
    <definedName name="Z_81A4AF27_EC18_48BA_A6F2_CA25DEBD669D_.wvu.Cols" localSheetId="1"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81A4AF27_EC18_48BA_A6F2_CA25DEBD669D_.wvu.Cols" localSheetId="2" hidden="1">'TECNICA 33'!$IU:$IU,'TECNICA 33'!$SQ:$SQ,'TECNICA 33'!$ACM:$ACM,'TECNICA 33'!$AMI:$AMI,'TECNICA 33'!$AWE:$AWE,'TECNICA 33'!$BGA:$BGA,'TECNICA 33'!$BPW:$BPW,'TECNICA 33'!$BZS:$BZS,'TECNICA 33'!$CJO:$CJO,'TECNICA 33'!$CTK:$CTK,'TECNICA 33'!$DDG:$DDG,'TECNICA 33'!$DNC:$DNC,'TECNICA 33'!$DWY:$DWY,'TECNICA 33'!$EGU:$EGU,'TECNICA 33'!$EQQ:$EQQ,'TECNICA 33'!$FAM:$FAM,'TECNICA 33'!$FKI:$FKI,'TECNICA 33'!$FUE:$FUE,'TECNICA 33'!$GEA:$GEA,'TECNICA 33'!$GNW:$GNW,'TECNICA 33'!$GXS:$GXS,'TECNICA 33'!$HHO:$HHO,'TECNICA 33'!$HRK:$HRK,'TECNICA 33'!$IBG:$IBG,'TECNICA 33'!$ILC:$ILC,'TECNICA 33'!$IUY:$IUY,'TECNICA 33'!$JEU:$JEU,'TECNICA 33'!$JOQ:$JOQ,'TECNICA 33'!$JYM:$JYM,'TECNICA 33'!$KII:$KII,'TECNICA 33'!$KSE:$KSE,'TECNICA 33'!$LCA:$LCA,'TECNICA 33'!$LLW:$LLW,'TECNICA 33'!$LVS:$LVS,'TECNICA 33'!$MFO:$MFO,'TECNICA 33'!$MPK:$MPK,'TECNICA 33'!$MZG:$MZG,'TECNICA 33'!$NJC:$NJC,'TECNICA 33'!$NSY:$NSY,'TECNICA 33'!$OCU:$OCU,'TECNICA 33'!$OMQ:$OMQ,'TECNICA 33'!$OWM:$OWM,'TECNICA 33'!$PGI:$PGI,'TECNICA 33'!$PQE:$PQE,'TECNICA 33'!$QAA:$QAA,'TECNICA 33'!$QJW:$QJW,'TECNICA 33'!$QTS:$QTS,'TECNICA 33'!$RDO:$RDO,'TECNICA 33'!$RNK:$RNK,'TECNICA 33'!$RXG:$RXG,'TECNICA 33'!$SHC:$SHC,'TECNICA 33'!$SQY:$SQY,'TECNICA 33'!$TAU:$TAU,'TECNICA 33'!$TKQ:$TKQ,'TECNICA 33'!$TUM:$TUM,'TECNICA 33'!$UEI:$UEI,'TECNICA 33'!$UOE:$UOE,'TECNICA 33'!$UYA:$UYA,'TECNICA 33'!$VHW:$VHW,'TECNICA 33'!$VRS:$VRS,'TECNICA 33'!$WBO:$WBO,'TECNICA 33'!$WLK:$WLK,'TECNICA 33'!$WVG:$WVG</definedName>
    <definedName name="Z_81A4AF27_EC18_48BA_A6F2_CA25DEBD669D_.wvu.Cols" localSheetId="3" hidden="1">'TECNICA 34'!$IU:$IU,'TECNICA 34'!$SQ:$SQ,'TECNICA 34'!$ACM:$ACM,'TECNICA 34'!$AMI:$AMI,'TECNICA 34'!$AWE:$AWE,'TECNICA 34'!$BGA:$BGA,'TECNICA 34'!$BPW:$BPW,'TECNICA 34'!$BZS:$BZS,'TECNICA 34'!$CJO:$CJO,'TECNICA 34'!$CTK:$CTK,'TECNICA 34'!$DDG:$DDG,'TECNICA 34'!$DNC:$DNC,'TECNICA 34'!$DWY:$DWY,'TECNICA 34'!$EGU:$EGU,'TECNICA 34'!$EQQ:$EQQ,'TECNICA 34'!$FAM:$FAM,'TECNICA 34'!$FKI:$FKI,'TECNICA 34'!$FUE:$FUE,'TECNICA 34'!$GEA:$GEA,'TECNICA 34'!$GNW:$GNW,'TECNICA 34'!$GXS:$GXS,'TECNICA 34'!$HHO:$HHO,'TECNICA 34'!$HRK:$HRK,'TECNICA 34'!$IBG:$IBG,'TECNICA 34'!$ILC:$ILC,'TECNICA 34'!$IUY:$IUY,'TECNICA 34'!$JEU:$JEU,'TECNICA 34'!$JOQ:$JOQ,'TECNICA 34'!$JYM:$JYM,'TECNICA 34'!$KII:$KII,'TECNICA 34'!$KSE:$KSE,'TECNICA 34'!$LCA:$LCA,'TECNICA 34'!$LLW:$LLW,'TECNICA 34'!$LVS:$LVS,'TECNICA 34'!$MFO:$MFO,'TECNICA 34'!$MPK:$MPK,'TECNICA 34'!$MZG:$MZG,'TECNICA 34'!$NJC:$NJC,'TECNICA 34'!$NSY:$NSY,'TECNICA 34'!$OCU:$OCU,'TECNICA 34'!$OMQ:$OMQ,'TECNICA 34'!$OWM:$OWM,'TECNICA 34'!$PGI:$PGI,'TECNICA 34'!$PQE:$PQE,'TECNICA 34'!$QAA:$QAA,'TECNICA 34'!$QJW:$QJW,'TECNICA 34'!$QTS:$QTS,'TECNICA 34'!$RDO:$RDO,'TECNICA 34'!$RNK:$RNK,'TECNICA 34'!$RXG:$RXG,'TECNICA 34'!$SHC:$SHC,'TECNICA 34'!$SQY:$SQY,'TECNICA 34'!$TAU:$TAU,'TECNICA 34'!$TKQ:$TKQ,'TECNICA 34'!$TUM:$TUM,'TECNICA 34'!$UEI:$UEI,'TECNICA 34'!$UOE:$UOE,'TECNICA 34'!$UYA:$UYA,'TECNICA 34'!$VHW:$VHW,'TECNICA 34'!$VRS:$VRS,'TECNICA 34'!$WBO:$WBO,'TECNICA 34'!$WLK:$WLK,'TECNICA 34'!$WVG:$WVG</definedName>
    <definedName name="Z_90A5FF50_5CC9_4CE8_BC2C_051D9A38E943_.wvu.Cols" localSheetId="1"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90A5FF50_5CC9_4CE8_BC2C_051D9A38E943_.wvu.Cols" localSheetId="2" hidden="1">'TECNICA 33'!$IU:$IU,'TECNICA 33'!$SQ:$SQ,'TECNICA 33'!$ACM:$ACM,'TECNICA 33'!$AMI:$AMI,'TECNICA 33'!$AWE:$AWE,'TECNICA 33'!$BGA:$BGA,'TECNICA 33'!$BPW:$BPW,'TECNICA 33'!$BZS:$BZS,'TECNICA 33'!$CJO:$CJO,'TECNICA 33'!$CTK:$CTK,'TECNICA 33'!$DDG:$DDG,'TECNICA 33'!$DNC:$DNC,'TECNICA 33'!$DWY:$DWY,'TECNICA 33'!$EGU:$EGU,'TECNICA 33'!$EQQ:$EQQ,'TECNICA 33'!$FAM:$FAM,'TECNICA 33'!$FKI:$FKI,'TECNICA 33'!$FUE:$FUE,'TECNICA 33'!$GEA:$GEA,'TECNICA 33'!$GNW:$GNW,'TECNICA 33'!$GXS:$GXS,'TECNICA 33'!$HHO:$HHO,'TECNICA 33'!$HRK:$HRK,'TECNICA 33'!$IBG:$IBG,'TECNICA 33'!$ILC:$ILC,'TECNICA 33'!$IUY:$IUY,'TECNICA 33'!$JEU:$JEU,'TECNICA 33'!$JOQ:$JOQ,'TECNICA 33'!$JYM:$JYM,'TECNICA 33'!$KII:$KII,'TECNICA 33'!$KSE:$KSE,'TECNICA 33'!$LCA:$LCA,'TECNICA 33'!$LLW:$LLW,'TECNICA 33'!$LVS:$LVS,'TECNICA 33'!$MFO:$MFO,'TECNICA 33'!$MPK:$MPK,'TECNICA 33'!$MZG:$MZG,'TECNICA 33'!$NJC:$NJC,'TECNICA 33'!$NSY:$NSY,'TECNICA 33'!$OCU:$OCU,'TECNICA 33'!$OMQ:$OMQ,'TECNICA 33'!$OWM:$OWM,'TECNICA 33'!$PGI:$PGI,'TECNICA 33'!$PQE:$PQE,'TECNICA 33'!$QAA:$QAA,'TECNICA 33'!$QJW:$QJW,'TECNICA 33'!$QTS:$QTS,'TECNICA 33'!$RDO:$RDO,'TECNICA 33'!$RNK:$RNK,'TECNICA 33'!$RXG:$RXG,'TECNICA 33'!$SHC:$SHC,'TECNICA 33'!$SQY:$SQY,'TECNICA 33'!$TAU:$TAU,'TECNICA 33'!$TKQ:$TKQ,'TECNICA 33'!$TUM:$TUM,'TECNICA 33'!$UEI:$UEI,'TECNICA 33'!$UOE:$UOE,'TECNICA 33'!$UYA:$UYA,'TECNICA 33'!$VHW:$VHW,'TECNICA 33'!$VRS:$VRS,'TECNICA 33'!$WBO:$WBO,'TECNICA 33'!$WLK:$WLK,'TECNICA 33'!$WVG:$WVG</definedName>
    <definedName name="Z_90A5FF50_5CC9_4CE8_BC2C_051D9A38E943_.wvu.Cols" localSheetId="3" hidden="1">'TECNICA 34'!$IU:$IU,'TECNICA 34'!$SQ:$SQ,'TECNICA 34'!$ACM:$ACM,'TECNICA 34'!$AMI:$AMI,'TECNICA 34'!$AWE:$AWE,'TECNICA 34'!$BGA:$BGA,'TECNICA 34'!$BPW:$BPW,'TECNICA 34'!$BZS:$BZS,'TECNICA 34'!$CJO:$CJO,'TECNICA 34'!$CTK:$CTK,'TECNICA 34'!$DDG:$DDG,'TECNICA 34'!$DNC:$DNC,'TECNICA 34'!$DWY:$DWY,'TECNICA 34'!$EGU:$EGU,'TECNICA 34'!$EQQ:$EQQ,'TECNICA 34'!$FAM:$FAM,'TECNICA 34'!$FKI:$FKI,'TECNICA 34'!$FUE:$FUE,'TECNICA 34'!$GEA:$GEA,'TECNICA 34'!$GNW:$GNW,'TECNICA 34'!$GXS:$GXS,'TECNICA 34'!$HHO:$HHO,'TECNICA 34'!$HRK:$HRK,'TECNICA 34'!$IBG:$IBG,'TECNICA 34'!$ILC:$ILC,'TECNICA 34'!$IUY:$IUY,'TECNICA 34'!$JEU:$JEU,'TECNICA 34'!$JOQ:$JOQ,'TECNICA 34'!$JYM:$JYM,'TECNICA 34'!$KII:$KII,'TECNICA 34'!$KSE:$KSE,'TECNICA 34'!$LCA:$LCA,'TECNICA 34'!$LLW:$LLW,'TECNICA 34'!$LVS:$LVS,'TECNICA 34'!$MFO:$MFO,'TECNICA 34'!$MPK:$MPK,'TECNICA 34'!$MZG:$MZG,'TECNICA 34'!$NJC:$NJC,'TECNICA 34'!$NSY:$NSY,'TECNICA 34'!$OCU:$OCU,'TECNICA 34'!$OMQ:$OMQ,'TECNICA 34'!$OWM:$OWM,'TECNICA 34'!$PGI:$PGI,'TECNICA 34'!$PQE:$PQE,'TECNICA 34'!$QAA:$QAA,'TECNICA 34'!$QJW:$QJW,'TECNICA 34'!$QTS:$QTS,'TECNICA 34'!$RDO:$RDO,'TECNICA 34'!$RNK:$RNK,'TECNICA 34'!$RXG:$RXG,'TECNICA 34'!$SHC:$SHC,'TECNICA 34'!$SQY:$SQY,'TECNICA 34'!$TAU:$TAU,'TECNICA 34'!$TKQ:$TKQ,'TECNICA 34'!$TUM:$TUM,'TECNICA 34'!$UEI:$UEI,'TECNICA 34'!$UOE:$UOE,'TECNICA 34'!$UYA:$UYA,'TECNICA 34'!$VHW:$VHW,'TECNICA 34'!$VRS:$VRS,'TECNICA 34'!$WBO:$WBO,'TECNICA 34'!$WLK:$WLK,'TECNICA 34'!$WVG:$WVG</definedName>
    <definedName name="Z_90A5FF50_5CC9_4CE8_BC2C_051D9A38E943_.wvu.PrintArea" localSheetId="4" hidden="1">FINANCIERA!$A$1:$E$34</definedName>
    <definedName name="Z_BAE7605A_9F36_4F35_8731_FD28DD93CB27_.wvu.Cols" localSheetId="1"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BAE7605A_9F36_4F35_8731_FD28DD93CB27_.wvu.Cols" localSheetId="2" hidden="1">'TECNICA 33'!$IU:$IU,'TECNICA 33'!$SQ:$SQ,'TECNICA 33'!$ACM:$ACM,'TECNICA 33'!$AMI:$AMI,'TECNICA 33'!$AWE:$AWE,'TECNICA 33'!$BGA:$BGA,'TECNICA 33'!$BPW:$BPW,'TECNICA 33'!$BZS:$BZS,'TECNICA 33'!$CJO:$CJO,'TECNICA 33'!$CTK:$CTK,'TECNICA 33'!$DDG:$DDG,'TECNICA 33'!$DNC:$DNC,'TECNICA 33'!$DWY:$DWY,'TECNICA 33'!$EGU:$EGU,'TECNICA 33'!$EQQ:$EQQ,'TECNICA 33'!$FAM:$FAM,'TECNICA 33'!$FKI:$FKI,'TECNICA 33'!$FUE:$FUE,'TECNICA 33'!$GEA:$GEA,'TECNICA 33'!$GNW:$GNW,'TECNICA 33'!$GXS:$GXS,'TECNICA 33'!$HHO:$HHO,'TECNICA 33'!$HRK:$HRK,'TECNICA 33'!$IBG:$IBG,'TECNICA 33'!$ILC:$ILC,'TECNICA 33'!$IUY:$IUY,'TECNICA 33'!$JEU:$JEU,'TECNICA 33'!$JOQ:$JOQ,'TECNICA 33'!$JYM:$JYM,'TECNICA 33'!$KII:$KII,'TECNICA 33'!$KSE:$KSE,'TECNICA 33'!$LCA:$LCA,'TECNICA 33'!$LLW:$LLW,'TECNICA 33'!$LVS:$LVS,'TECNICA 33'!$MFO:$MFO,'TECNICA 33'!$MPK:$MPK,'TECNICA 33'!$MZG:$MZG,'TECNICA 33'!$NJC:$NJC,'TECNICA 33'!$NSY:$NSY,'TECNICA 33'!$OCU:$OCU,'TECNICA 33'!$OMQ:$OMQ,'TECNICA 33'!$OWM:$OWM,'TECNICA 33'!$PGI:$PGI,'TECNICA 33'!$PQE:$PQE,'TECNICA 33'!$QAA:$QAA,'TECNICA 33'!$QJW:$QJW,'TECNICA 33'!$QTS:$QTS,'TECNICA 33'!$RDO:$RDO,'TECNICA 33'!$RNK:$RNK,'TECNICA 33'!$RXG:$RXG,'TECNICA 33'!$SHC:$SHC,'TECNICA 33'!$SQY:$SQY,'TECNICA 33'!$TAU:$TAU,'TECNICA 33'!$TKQ:$TKQ,'TECNICA 33'!$TUM:$TUM,'TECNICA 33'!$UEI:$UEI,'TECNICA 33'!$UOE:$UOE,'TECNICA 33'!$UYA:$UYA,'TECNICA 33'!$VHW:$VHW,'TECNICA 33'!$VRS:$VRS,'TECNICA 33'!$WBO:$WBO,'TECNICA 33'!$WLK:$WLK,'TECNICA 33'!$WVG:$WVG</definedName>
    <definedName name="Z_BAE7605A_9F36_4F35_8731_FD28DD93CB27_.wvu.Cols" localSheetId="3" hidden="1">'TECNICA 34'!$IU:$IU,'TECNICA 34'!$SQ:$SQ,'TECNICA 34'!$ACM:$ACM,'TECNICA 34'!$AMI:$AMI,'TECNICA 34'!$AWE:$AWE,'TECNICA 34'!$BGA:$BGA,'TECNICA 34'!$BPW:$BPW,'TECNICA 34'!$BZS:$BZS,'TECNICA 34'!$CJO:$CJO,'TECNICA 34'!$CTK:$CTK,'TECNICA 34'!$DDG:$DDG,'TECNICA 34'!$DNC:$DNC,'TECNICA 34'!$DWY:$DWY,'TECNICA 34'!$EGU:$EGU,'TECNICA 34'!$EQQ:$EQQ,'TECNICA 34'!$FAM:$FAM,'TECNICA 34'!$FKI:$FKI,'TECNICA 34'!$FUE:$FUE,'TECNICA 34'!$GEA:$GEA,'TECNICA 34'!$GNW:$GNW,'TECNICA 34'!$GXS:$GXS,'TECNICA 34'!$HHO:$HHO,'TECNICA 34'!$HRK:$HRK,'TECNICA 34'!$IBG:$IBG,'TECNICA 34'!$ILC:$ILC,'TECNICA 34'!$IUY:$IUY,'TECNICA 34'!$JEU:$JEU,'TECNICA 34'!$JOQ:$JOQ,'TECNICA 34'!$JYM:$JYM,'TECNICA 34'!$KII:$KII,'TECNICA 34'!$KSE:$KSE,'TECNICA 34'!$LCA:$LCA,'TECNICA 34'!$LLW:$LLW,'TECNICA 34'!$LVS:$LVS,'TECNICA 34'!$MFO:$MFO,'TECNICA 34'!$MPK:$MPK,'TECNICA 34'!$MZG:$MZG,'TECNICA 34'!$NJC:$NJC,'TECNICA 34'!$NSY:$NSY,'TECNICA 34'!$OCU:$OCU,'TECNICA 34'!$OMQ:$OMQ,'TECNICA 34'!$OWM:$OWM,'TECNICA 34'!$PGI:$PGI,'TECNICA 34'!$PQE:$PQE,'TECNICA 34'!$QAA:$QAA,'TECNICA 34'!$QJW:$QJW,'TECNICA 34'!$QTS:$QTS,'TECNICA 34'!$RDO:$RDO,'TECNICA 34'!$RNK:$RNK,'TECNICA 34'!$RXG:$RXG,'TECNICA 34'!$SHC:$SHC,'TECNICA 34'!$SQY:$SQY,'TECNICA 34'!$TAU:$TAU,'TECNICA 34'!$TKQ:$TKQ,'TECNICA 34'!$TUM:$TUM,'TECNICA 34'!$UEI:$UEI,'TECNICA 34'!$UOE:$UOE,'TECNICA 34'!$UYA:$UYA,'TECNICA 34'!$VHW:$VHW,'TECNICA 34'!$VRS:$VRS,'TECNICA 34'!$WBO:$WBO,'TECNICA 34'!$WLK:$WLK,'TECNICA 34'!$WVG:$WVG</definedName>
    <definedName name="Z_C16787E4_2081_4602_B699_9946006E6D7D_.wvu.Cols" localSheetId="1"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C16787E4_2081_4602_B699_9946006E6D7D_.wvu.Cols" localSheetId="2" hidden="1">'TECNICA 33'!$IU:$IU,'TECNICA 33'!$SQ:$SQ,'TECNICA 33'!$ACM:$ACM,'TECNICA 33'!$AMI:$AMI,'TECNICA 33'!$AWE:$AWE,'TECNICA 33'!$BGA:$BGA,'TECNICA 33'!$BPW:$BPW,'TECNICA 33'!$BZS:$BZS,'TECNICA 33'!$CJO:$CJO,'TECNICA 33'!$CTK:$CTK,'TECNICA 33'!$DDG:$DDG,'TECNICA 33'!$DNC:$DNC,'TECNICA 33'!$DWY:$DWY,'TECNICA 33'!$EGU:$EGU,'TECNICA 33'!$EQQ:$EQQ,'TECNICA 33'!$FAM:$FAM,'TECNICA 33'!$FKI:$FKI,'TECNICA 33'!$FUE:$FUE,'TECNICA 33'!$GEA:$GEA,'TECNICA 33'!$GNW:$GNW,'TECNICA 33'!$GXS:$GXS,'TECNICA 33'!$HHO:$HHO,'TECNICA 33'!$HRK:$HRK,'TECNICA 33'!$IBG:$IBG,'TECNICA 33'!$ILC:$ILC,'TECNICA 33'!$IUY:$IUY,'TECNICA 33'!$JEU:$JEU,'TECNICA 33'!$JOQ:$JOQ,'TECNICA 33'!$JYM:$JYM,'TECNICA 33'!$KII:$KII,'TECNICA 33'!$KSE:$KSE,'TECNICA 33'!$LCA:$LCA,'TECNICA 33'!$LLW:$LLW,'TECNICA 33'!$LVS:$LVS,'TECNICA 33'!$MFO:$MFO,'TECNICA 33'!$MPK:$MPK,'TECNICA 33'!$MZG:$MZG,'TECNICA 33'!$NJC:$NJC,'TECNICA 33'!$NSY:$NSY,'TECNICA 33'!$OCU:$OCU,'TECNICA 33'!$OMQ:$OMQ,'TECNICA 33'!$OWM:$OWM,'TECNICA 33'!$PGI:$PGI,'TECNICA 33'!$PQE:$PQE,'TECNICA 33'!$QAA:$QAA,'TECNICA 33'!$QJW:$QJW,'TECNICA 33'!$QTS:$QTS,'TECNICA 33'!$RDO:$RDO,'TECNICA 33'!$RNK:$RNK,'TECNICA 33'!$RXG:$RXG,'TECNICA 33'!$SHC:$SHC,'TECNICA 33'!$SQY:$SQY,'TECNICA 33'!$TAU:$TAU,'TECNICA 33'!$TKQ:$TKQ,'TECNICA 33'!$TUM:$TUM,'TECNICA 33'!$UEI:$UEI,'TECNICA 33'!$UOE:$UOE,'TECNICA 33'!$UYA:$UYA,'TECNICA 33'!$VHW:$VHW,'TECNICA 33'!$VRS:$VRS,'TECNICA 33'!$WBO:$WBO,'TECNICA 33'!$WLK:$WLK,'TECNICA 33'!$WVG:$WVG</definedName>
    <definedName name="Z_C16787E4_2081_4602_B699_9946006E6D7D_.wvu.Cols" localSheetId="3" hidden="1">'TECNICA 34'!$IU:$IU,'TECNICA 34'!$SQ:$SQ,'TECNICA 34'!$ACM:$ACM,'TECNICA 34'!$AMI:$AMI,'TECNICA 34'!$AWE:$AWE,'TECNICA 34'!$BGA:$BGA,'TECNICA 34'!$BPW:$BPW,'TECNICA 34'!$BZS:$BZS,'TECNICA 34'!$CJO:$CJO,'TECNICA 34'!$CTK:$CTK,'TECNICA 34'!$DDG:$DDG,'TECNICA 34'!$DNC:$DNC,'TECNICA 34'!$DWY:$DWY,'TECNICA 34'!$EGU:$EGU,'TECNICA 34'!$EQQ:$EQQ,'TECNICA 34'!$FAM:$FAM,'TECNICA 34'!$FKI:$FKI,'TECNICA 34'!$FUE:$FUE,'TECNICA 34'!$GEA:$GEA,'TECNICA 34'!$GNW:$GNW,'TECNICA 34'!$GXS:$GXS,'TECNICA 34'!$HHO:$HHO,'TECNICA 34'!$HRK:$HRK,'TECNICA 34'!$IBG:$IBG,'TECNICA 34'!$ILC:$ILC,'TECNICA 34'!$IUY:$IUY,'TECNICA 34'!$JEU:$JEU,'TECNICA 34'!$JOQ:$JOQ,'TECNICA 34'!$JYM:$JYM,'TECNICA 34'!$KII:$KII,'TECNICA 34'!$KSE:$KSE,'TECNICA 34'!$LCA:$LCA,'TECNICA 34'!$LLW:$LLW,'TECNICA 34'!$LVS:$LVS,'TECNICA 34'!$MFO:$MFO,'TECNICA 34'!$MPK:$MPK,'TECNICA 34'!$MZG:$MZG,'TECNICA 34'!$NJC:$NJC,'TECNICA 34'!$NSY:$NSY,'TECNICA 34'!$OCU:$OCU,'TECNICA 34'!$OMQ:$OMQ,'TECNICA 34'!$OWM:$OWM,'TECNICA 34'!$PGI:$PGI,'TECNICA 34'!$PQE:$PQE,'TECNICA 34'!$QAA:$QAA,'TECNICA 34'!$QJW:$QJW,'TECNICA 34'!$QTS:$QTS,'TECNICA 34'!$RDO:$RDO,'TECNICA 34'!$RNK:$RNK,'TECNICA 34'!$RXG:$RXG,'TECNICA 34'!$SHC:$SHC,'TECNICA 34'!$SQY:$SQY,'TECNICA 34'!$TAU:$TAU,'TECNICA 34'!$TKQ:$TKQ,'TECNICA 34'!$TUM:$TUM,'TECNICA 34'!$UEI:$UEI,'TECNICA 34'!$UOE:$UOE,'TECNICA 34'!$UYA:$UYA,'TECNICA 34'!$VHW:$VHW,'TECNICA 34'!$VRS:$VRS,'TECNICA 34'!$WBO:$WBO,'TECNICA 34'!$WLK:$WLK,'TECNICA 34'!$WVG:$WVG</definedName>
    <definedName name="Z_C16787E4_2081_4602_B699_9946006E6D7D_.wvu.PrintArea" localSheetId="4" hidden="1">FINANCIERA!$A$1:$E$34</definedName>
    <definedName name="Z_C58F63B1_D658_485E_9D23_8DC77BA6F3FF_.wvu.Cols" localSheetId="1"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C58F63B1_D658_485E_9D23_8DC77BA6F3FF_.wvu.Cols" localSheetId="2" hidden="1">'TECNICA 33'!$IU:$IU,'TECNICA 33'!$SQ:$SQ,'TECNICA 33'!$ACM:$ACM,'TECNICA 33'!$AMI:$AMI,'TECNICA 33'!$AWE:$AWE,'TECNICA 33'!$BGA:$BGA,'TECNICA 33'!$BPW:$BPW,'TECNICA 33'!$BZS:$BZS,'TECNICA 33'!$CJO:$CJO,'TECNICA 33'!$CTK:$CTK,'TECNICA 33'!$DDG:$DDG,'TECNICA 33'!$DNC:$DNC,'TECNICA 33'!$DWY:$DWY,'TECNICA 33'!$EGU:$EGU,'TECNICA 33'!$EQQ:$EQQ,'TECNICA 33'!$FAM:$FAM,'TECNICA 33'!$FKI:$FKI,'TECNICA 33'!$FUE:$FUE,'TECNICA 33'!$GEA:$GEA,'TECNICA 33'!$GNW:$GNW,'TECNICA 33'!$GXS:$GXS,'TECNICA 33'!$HHO:$HHO,'TECNICA 33'!$HRK:$HRK,'TECNICA 33'!$IBG:$IBG,'TECNICA 33'!$ILC:$ILC,'TECNICA 33'!$IUY:$IUY,'TECNICA 33'!$JEU:$JEU,'TECNICA 33'!$JOQ:$JOQ,'TECNICA 33'!$JYM:$JYM,'TECNICA 33'!$KII:$KII,'TECNICA 33'!$KSE:$KSE,'TECNICA 33'!$LCA:$LCA,'TECNICA 33'!$LLW:$LLW,'TECNICA 33'!$LVS:$LVS,'TECNICA 33'!$MFO:$MFO,'TECNICA 33'!$MPK:$MPK,'TECNICA 33'!$MZG:$MZG,'TECNICA 33'!$NJC:$NJC,'TECNICA 33'!$NSY:$NSY,'TECNICA 33'!$OCU:$OCU,'TECNICA 33'!$OMQ:$OMQ,'TECNICA 33'!$OWM:$OWM,'TECNICA 33'!$PGI:$PGI,'TECNICA 33'!$PQE:$PQE,'TECNICA 33'!$QAA:$QAA,'TECNICA 33'!$QJW:$QJW,'TECNICA 33'!$QTS:$QTS,'TECNICA 33'!$RDO:$RDO,'TECNICA 33'!$RNK:$RNK,'TECNICA 33'!$RXG:$RXG,'TECNICA 33'!$SHC:$SHC,'TECNICA 33'!$SQY:$SQY,'TECNICA 33'!$TAU:$TAU,'TECNICA 33'!$TKQ:$TKQ,'TECNICA 33'!$TUM:$TUM,'TECNICA 33'!$UEI:$UEI,'TECNICA 33'!$UOE:$UOE,'TECNICA 33'!$UYA:$UYA,'TECNICA 33'!$VHW:$VHW,'TECNICA 33'!$VRS:$VRS,'TECNICA 33'!$WBO:$WBO,'TECNICA 33'!$WLK:$WLK,'TECNICA 33'!$WVG:$WVG</definedName>
    <definedName name="Z_C58F63B1_D658_485E_9D23_8DC77BA6F3FF_.wvu.Cols" localSheetId="3" hidden="1">'TECNICA 34'!$IU:$IU,'TECNICA 34'!$SQ:$SQ,'TECNICA 34'!$ACM:$ACM,'TECNICA 34'!$AMI:$AMI,'TECNICA 34'!$AWE:$AWE,'TECNICA 34'!$BGA:$BGA,'TECNICA 34'!$BPW:$BPW,'TECNICA 34'!$BZS:$BZS,'TECNICA 34'!$CJO:$CJO,'TECNICA 34'!$CTK:$CTK,'TECNICA 34'!$DDG:$DDG,'TECNICA 34'!$DNC:$DNC,'TECNICA 34'!$DWY:$DWY,'TECNICA 34'!$EGU:$EGU,'TECNICA 34'!$EQQ:$EQQ,'TECNICA 34'!$FAM:$FAM,'TECNICA 34'!$FKI:$FKI,'TECNICA 34'!$FUE:$FUE,'TECNICA 34'!$GEA:$GEA,'TECNICA 34'!$GNW:$GNW,'TECNICA 34'!$GXS:$GXS,'TECNICA 34'!$HHO:$HHO,'TECNICA 34'!$HRK:$HRK,'TECNICA 34'!$IBG:$IBG,'TECNICA 34'!$ILC:$ILC,'TECNICA 34'!$IUY:$IUY,'TECNICA 34'!$JEU:$JEU,'TECNICA 34'!$JOQ:$JOQ,'TECNICA 34'!$JYM:$JYM,'TECNICA 34'!$KII:$KII,'TECNICA 34'!$KSE:$KSE,'TECNICA 34'!$LCA:$LCA,'TECNICA 34'!$LLW:$LLW,'TECNICA 34'!$LVS:$LVS,'TECNICA 34'!$MFO:$MFO,'TECNICA 34'!$MPK:$MPK,'TECNICA 34'!$MZG:$MZG,'TECNICA 34'!$NJC:$NJC,'TECNICA 34'!$NSY:$NSY,'TECNICA 34'!$OCU:$OCU,'TECNICA 34'!$OMQ:$OMQ,'TECNICA 34'!$OWM:$OWM,'TECNICA 34'!$PGI:$PGI,'TECNICA 34'!$PQE:$PQE,'TECNICA 34'!$QAA:$QAA,'TECNICA 34'!$QJW:$QJW,'TECNICA 34'!$QTS:$QTS,'TECNICA 34'!$RDO:$RDO,'TECNICA 34'!$RNK:$RNK,'TECNICA 34'!$RXG:$RXG,'TECNICA 34'!$SHC:$SHC,'TECNICA 34'!$SQY:$SQY,'TECNICA 34'!$TAU:$TAU,'TECNICA 34'!$TKQ:$TKQ,'TECNICA 34'!$TUM:$TUM,'TECNICA 34'!$UEI:$UEI,'TECNICA 34'!$UOE:$UOE,'TECNICA 34'!$UYA:$UYA,'TECNICA 34'!$VHW:$VHW,'TECNICA 34'!$VRS:$VRS,'TECNICA 34'!$WBO:$WBO,'TECNICA 34'!$WLK:$WLK,'TECNICA 34'!$WVG:$WVG</definedName>
    <definedName name="Z_DA2F209B_B0ED_4780_B993_1EE649580731_.wvu.Cols" localSheetId="1" hidden="1">'TECNICA 32'!$IU:$IU,'TECNICA 32'!$SQ:$SQ,'TECNICA 32'!$ACM:$ACM,'TECNICA 32'!$AMI:$AMI,'TECNICA 32'!$AWE:$AWE,'TECNICA 32'!$BGA:$BGA,'TECNICA 32'!$BPW:$BPW,'TECNICA 32'!$BZS:$BZS,'TECNICA 32'!$CJO:$CJO,'TECNICA 32'!$CTK:$CTK,'TECNICA 32'!$DDG:$DDG,'TECNICA 32'!$DNC:$DNC,'TECNICA 32'!$DWY:$DWY,'TECNICA 32'!$EGU:$EGU,'TECNICA 32'!$EQQ:$EQQ,'TECNICA 32'!$FAM:$FAM,'TECNICA 32'!$FKI:$FKI,'TECNICA 32'!$FUE:$FUE,'TECNICA 32'!$GEA:$GEA,'TECNICA 32'!$GNW:$GNW,'TECNICA 32'!$GXS:$GXS,'TECNICA 32'!$HHO:$HHO,'TECNICA 32'!$HRK:$HRK,'TECNICA 32'!$IBG:$IBG,'TECNICA 32'!$ILC:$ILC,'TECNICA 32'!$IUY:$IUY,'TECNICA 32'!$JEU:$JEU,'TECNICA 32'!$JOQ:$JOQ,'TECNICA 32'!$JYM:$JYM,'TECNICA 32'!$KII:$KII,'TECNICA 32'!$KSE:$KSE,'TECNICA 32'!$LCA:$LCA,'TECNICA 32'!$LLW:$LLW,'TECNICA 32'!$LVS:$LVS,'TECNICA 32'!$MFO:$MFO,'TECNICA 32'!$MPK:$MPK,'TECNICA 32'!$MZG:$MZG,'TECNICA 32'!$NJC:$NJC,'TECNICA 32'!$NSY:$NSY,'TECNICA 32'!$OCU:$OCU,'TECNICA 32'!$OMQ:$OMQ,'TECNICA 32'!$OWM:$OWM,'TECNICA 32'!$PGI:$PGI,'TECNICA 32'!$PQE:$PQE,'TECNICA 32'!$QAA:$QAA,'TECNICA 32'!$QJW:$QJW,'TECNICA 32'!$QTS:$QTS,'TECNICA 32'!$RDO:$RDO,'TECNICA 32'!$RNK:$RNK,'TECNICA 32'!$RXG:$RXG,'TECNICA 32'!$SHC:$SHC,'TECNICA 32'!$SQY:$SQY,'TECNICA 32'!$TAU:$TAU,'TECNICA 32'!$TKQ:$TKQ,'TECNICA 32'!$TUM:$TUM,'TECNICA 32'!$UEI:$UEI,'TECNICA 32'!$UOE:$UOE,'TECNICA 32'!$UYA:$UYA,'TECNICA 32'!$VHW:$VHW,'TECNICA 32'!$VRS:$VRS,'TECNICA 32'!$WBO:$WBO,'TECNICA 32'!$WLK:$WLK,'TECNICA 32'!$WVG:$WVG</definedName>
    <definedName name="Z_DA2F209B_B0ED_4780_B993_1EE649580731_.wvu.Cols" localSheetId="2" hidden="1">'TECNICA 33'!$IU:$IU,'TECNICA 33'!$SQ:$SQ,'TECNICA 33'!$ACM:$ACM,'TECNICA 33'!$AMI:$AMI,'TECNICA 33'!$AWE:$AWE,'TECNICA 33'!$BGA:$BGA,'TECNICA 33'!$BPW:$BPW,'TECNICA 33'!$BZS:$BZS,'TECNICA 33'!$CJO:$CJO,'TECNICA 33'!$CTK:$CTK,'TECNICA 33'!$DDG:$DDG,'TECNICA 33'!$DNC:$DNC,'TECNICA 33'!$DWY:$DWY,'TECNICA 33'!$EGU:$EGU,'TECNICA 33'!$EQQ:$EQQ,'TECNICA 33'!$FAM:$FAM,'TECNICA 33'!$FKI:$FKI,'TECNICA 33'!$FUE:$FUE,'TECNICA 33'!$GEA:$GEA,'TECNICA 33'!$GNW:$GNW,'TECNICA 33'!$GXS:$GXS,'TECNICA 33'!$HHO:$HHO,'TECNICA 33'!$HRK:$HRK,'TECNICA 33'!$IBG:$IBG,'TECNICA 33'!$ILC:$ILC,'TECNICA 33'!$IUY:$IUY,'TECNICA 33'!$JEU:$JEU,'TECNICA 33'!$JOQ:$JOQ,'TECNICA 33'!$JYM:$JYM,'TECNICA 33'!$KII:$KII,'TECNICA 33'!$KSE:$KSE,'TECNICA 33'!$LCA:$LCA,'TECNICA 33'!$LLW:$LLW,'TECNICA 33'!$LVS:$LVS,'TECNICA 33'!$MFO:$MFO,'TECNICA 33'!$MPK:$MPK,'TECNICA 33'!$MZG:$MZG,'TECNICA 33'!$NJC:$NJC,'TECNICA 33'!$NSY:$NSY,'TECNICA 33'!$OCU:$OCU,'TECNICA 33'!$OMQ:$OMQ,'TECNICA 33'!$OWM:$OWM,'TECNICA 33'!$PGI:$PGI,'TECNICA 33'!$PQE:$PQE,'TECNICA 33'!$QAA:$QAA,'TECNICA 33'!$QJW:$QJW,'TECNICA 33'!$QTS:$QTS,'TECNICA 33'!$RDO:$RDO,'TECNICA 33'!$RNK:$RNK,'TECNICA 33'!$RXG:$RXG,'TECNICA 33'!$SHC:$SHC,'TECNICA 33'!$SQY:$SQY,'TECNICA 33'!$TAU:$TAU,'TECNICA 33'!$TKQ:$TKQ,'TECNICA 33'!$TUM:$TUM,'TECNICA 33'!$UEI:$UEI,'TECNICA 33'!$UOE:$UOE,'TECNICA 33'!$UYA:$UYA,'TECNICA 33'!$VHW:$VHW,'TECNICA 33'!$VRS:$VRS,'TECNICA 33'!$WBO:$WBO,'TECNICA 33'!$WLK:$WLK,'TECNICA 33'!$WVG:$WVG</definedName>
    <definedName name="Z_DA2F209B_B0ED_4780_B993_1EE649580731_.wvu.Cols" localSheetId="3" hidden="1">'TECNICA 34'!$IU:$IU,'TECNICA 34'!$SQ:$SQ,'TECNICA 34'!$ACM:$ACM,'TECNICA 34'!$AMI:$AMI,'TECNICA 34'!$AWE:$AWE,'TECNICA 34'!$BGA:$BGA,'TECNICA 34'!$BPW:$BPW,'TECNICA 34'!$BZS:$BZS,'TECNICA 34'!$CJO:$CJO,'TECNICA 34'!$CTK:$CTK,'TECNICA 34'!$DDG:$DDG,'TECNICA 34'!$DNC:$DNC,'TECNICA 34'!$DWY:$DWY,'TECNICA 34'!$EGU:$EGU,'TECNICA 34'!$EQQ:$EQQ,'TECNICA 34'!$FAM:$FAM,'TECNICA 34'!$FKI:$FKI,'TECNICA 34'!$FUE:$FUE,'TECNICA 34'!$GEA:$GEA,'TECNICA 34'!$GNW:$GNW,'TECNICA 34'!$GXS:$GXS,'TECNICA 34'!$HHO:$HHO,'TECNICA 34'!$HRK:$HRK,'TECNICA 34'!$IBG:$IBG,'TECNICA 34'!$ILC:$ILC,'TECNICA 34'!$IUY:$IUY,'TECNICA 34'!$JEU:$JEU,'TECNICA 34'!$JOQ:$JOQ,'TECNICA 34'!$JYM:$JYM,'TECNICA 34'!$KII:$KII,'TECNICA 34'!$KSE:$KSE,'TECNICA 34'!$LCA:$LCA,'TECNICA 34'!$LLW:$LLW,'TECNICA 34'!$LVS:$LVS,'TECNICA 34'!$MFO:$MFO,'TECNICA 34'!$MPK:$MPK,'TECNICA 34'!$MZG:$MZG,'TECNICA 34'!$NJC:$NJC,'TECNICA 34'!$NSY:$NSY,'TECNICA 34'!$OCU:$OCU,'TECNICA 34'!$OMQ:$OMQ,'TECNICA 34'!$OWM:$OWM,'TECNICA 34'!$PGI:$PGI,'TECNICA 34'!$PQE:$PQE,'TECNICA 34'!$QAA:$QAA,'TECNICA 34'!$QJW:$QJW,'TECNICA 34'!$QTS:$QTS,'TECNICA 34'!$RDO:$RDO,'TECNICA 34'!$RNK:$RNK,'TECNICA 34'!$RXG:$RXG,'TECNICA 34'!$SHC:$SHC,'TECNICA 34'!$SQY:$SQY,'TECNICA 34'!$TAU:$TAU,'TECNICA 34'!$TKQ:$TKQ,'TECNICA 34'!$TUM:$TUM,'TECNICA 34'!$UEI:$UEI,'TECNICA 34'!$UOE:$UOE,'TECNICA 34'!$UYA:$UYA,'TECNICA 34'!$VHW:$VHW,'TECNICA 34'!$VRS:$VRS,'TECNICA 34'!$WBO:$WBO,'TECNICA 34'!$WLK:$WLK,'TECNICA 34'!$WVG:$WVG</definedName>
  </definedNames>
  <calcPr calcId="152511"/>
  <customWorkbookViews>
    <customWorkbookView name="Carol Elizabeth Enriquez Cordoba - Vista personalizada" guid="{81A4AF27-EC18-48BA-A6F2-CA25DEBD669D}" mergeInterval="0" personalView="1" maximized="1" windowWidth="1362" windowHeight="502" tabRatio="598" activeSheetId="2"/>
    <customWorkbookView name="MAFE - Vista personalizada" guid="{C16787E4-2081-4602-B699-9946006E6D7D}" mergeInterval="0" personalView="1" maximized="1" windowWidth="1362" windowHeight="543" tabRatio="598" activeSheetId="1"/>
    <customWorkbookView name="Diana Catalina Mora Gomez - Vista personalizada" guid="{35E6B209-EE72-463A-9F69-2A0023656799}" mergeInterval="0" personalView="1" maximized="1" xWindow="-8" yWindow="-8" windowWidth="1382" windowHeight="744" tabRatio="598" activeSheetId="2"/>
    <customWorkbookView name="Luis Felipe Ordonez Armero - Vista personalizada" guid="{90A5FF50-5CC9-4CE8-BC2C-051D9A38E943}" mergeInterval="0" personalView="1" maximized="1" windowWidth="1276" windowHeight="759" tabRatio="598" activeSheetId="2"/>
    <customWorkbookView name="Fredy Eduardo Arcos Realpe - Vista personalizada" guid="{C58F63B1-D658-485E-9D23-8DC77BA6F3FF}" mergeInterval="0" personalView="1" xWindow="6" yWindow="527" windowWidth="1916" windowHeight="510" tabRatio="598" activeSheetId="2"/>
    <customWorkbookView name="Monica Dalila Espana Ramirez - Vista personalizada" guid="{BAE7605A-9F36-4F35-8731-FD28DD93CB27}" mergeInterval="0" personalView="1" maximized="1" xWindow="-8" yWindow="-8" windowWidth="1936" windowHeight="1056" tabRatio="598" activeSheetId="3"/>
    <customWorkbookView name="Liliana Patricia Ortega Acosta - Vista personalizada" guid="{DA2F209B-B0ED-4780-B993-1EE649580731}" autoUpdate="1" mergeInterval="5" personalView="1" maximized="1" xWindow="-8" yWindow="-8" windowWidth="1936" windowHeight="1056" tabRatio="598" activeSheetId="3" showComments="commIndAndComment"/>
    <customWorkbookView name="Administrador - Vista personalizada" guid="{3A019A23-B146-49D0-837A-35A0FE879902}" mergeInterval="0" personalView="1" maximized="1" xWindow="-8" yWindow="-8" windowWidth="1040" windowHeight="744" tabRatio="598" activeSheetId="1"/>
    <customWorkbookView name="Ana Mercedes Enriquez - Vista personalizada" guid="{87BB7E54-963C-4A8E-B966-680B16814A90}" mergeInterval="0" personalView="1" maximized="1" xWindow="-8" yWindow="-8" windowWidth="1936" windowHeight="1056" tabRatio="598" activeSheetId="2"/>
    <customWorkbookView name="John Fredy Martinez Cespedes - Vista personalizada" guid="{807F0EC5-C0BE-4155-83F3-BE4EA4D207E4}" autoUpdate="1" mergeInterval="15" personalView="1" maximized="1" xWindow="-8" yWindow="-8" windowWidth="1382" windowHeight="744" tabRatio="598" activeSheetId="2"/>
  </customWorkbookViews>
</workbook>
</file>

<file path=xl/calcChain.xml><?xml version="1.0" encoding="utf-8"?>
<calcChain xmlns="http://schemas.openxmlformats.org/spreadsheetml/2006/main">
  <c r="E24" i="5" l="1"/>
  <c r="C24" i="5"/>
  <c r="F15" i="5"/>
  <c r="E24" i="4"/>
  <c r="C24" i="4"/>
  <c r="F15" i="4"/>
  <c r="E24" i="2"/>
  <c r="C24" i="2"/>
  <c r="F160" i="5" l="1"/>
  <c r="D171" i="5" s="1"/>
  <c r="E145" i="5"/>
  <c r="M139" i="5"/>
  <c r="L139" i="5"/>
  <c r="K139" i="5"/>
  <c r="C141" i="5" s="1"/>
  <c r="A132" i="5"/>
  <c r="A133" i="5" s="1"/>
  <c r="A134" i="5" s="1"/>
  <c r="A135" i="5" s="1"/>
  <c r="A136" i="5" s="1"/>
  <c r="A137" i="5" s="1"/>
  <c r="A138" i="5" s="1"/>
  <c r="N131" i="5"/>
  <c r="N139" i="5" s="1"/>
  <c r="C114" i="5"/>
  <c r="C113" i="5"/>
  <c r="C112" i="5"/>
  <c r="C111" i="5"/>
  <c r="C110" i="5"/>
  <c r="C109" i="5"/>
  <c r="C108" i="5"/>
  <c r="C107" i="5"/>
  <c r="C106" i="5"/>
  <c r="C105" i="5"/>
  <c r="C104" i="5"/>
  <c r="C103" i="5"/>
  <c r="C102" i="5"/>
  <c r="C101" i="5"/>
  <c r="C100" i="5"/>
  <c r="C99" i="5"/>
  <c r="C98" i="5"/>
  <c r="C97" i="5"/>
  <c r="C96" i="5"/>
  <c r="C95" i="5"/>
  <c r="A94" i="5"/>
  <c r="M57" i="5"/>
  <c r="L57" i="5"/>
  <c r="K57" i="5"/>
  <c r="C61" i="5" s="1"/>
  <c r="N55" i="5"/>
  <c r="N51" i="5"/>
  <c r="A51" i="5"/>
  <c r="A52" i="5" s="1"/>
  <c r="A53" i="5" s="1"/>
  <c r="A54" i="5" s="1"/>
  <c r="A55" i="5" s="1"/>
  <c r="A56" i="5" s="1"/>
  <c r="N50" i="5"/>
  <c r="A50" i="5"/>
  <c r="N49" i="5"/>
  <c r="N57" i="5" s="1"/>
  <c r="D41" i="5"/>
  <c r="E40" i="5" s="1"/>
  <c r="D166" i="4"/>
  <c r="F156" i="4"/>
  <c r="D167" i="4" s="1"/>
  <c r="E141" i="4"/>
  <c r="M135" i="4"/>
  <c r="L135" i="4"/>
  <c r="K135" i="4"/>
  <c r="C137" i="4" s="1"/>
  <c r="A128" i="4"/>
  <c r="A129" i="4" s="1"/>
  <c r="A130" i="4" s="1"/>
  <c r="A131" i="4" s="1"/>
  <c r="A132" i="4" s="1"/>
  <c r="A133" i="4" s="1"/>
  <c r="A134" i="4" s="1"/>
  <c r="N127" i="4"/>
  <c r="N135" i="4" s="1"/>
  <c r="C110" i="4"/>
  <c r="C109" i="4"/>
  <c r="C108" i="4"/>
  <c r="C107" i="4"/>
  <c r="C106" i="4"/>
  <c r="C105" i="4"/>
  <c r="A105" i="4"/>
  <c r="A106" i="4" s="1"/>
  <c r="A107" i="4" s="1"/>
  <c r="A108" i="4" s="1"/>
  <c r="A109" i="4" s="1"/>
  <c r="A110" i="4" s="1"/>
  <c r="C104" i="4"/>
  <c r="C103" i="4"/>
  <c r="C102" i="4"/>
  <c r="C101" i="4"/>
  <c r="C100" i="4"/>
  <c r="C99" i="4"/>
  <c r="C98" i="4"/>
  <c r="C97" i="4"/>
  <c r="C96" i="4"/>
  <c r="C95" i="4"/>
  <c r="M57" i="4"/>
  <c r="L57" i="4"/>
  <c r="K57" i="4"/>
  <c r="C61" i="4" s="1"/>
  <c r="N55" i="4"/>
  <c r="N51" i="4"/>
  <c r="N50" i="4"/>
  <c r="A50" i="4"/>
  <c r="A51" i="4" s="1"/>
  <c r="A52" i="4" s="1"/>
  <c r="A53" i="4" s="1"/>
  <c r="A54" i="4" s="1"/>
  <c r="A55" i="4" s="1"/>
  <c r="A56" i="4" s="1"/>
  <c r="N49" i="4"/>
  <c r="D41" i="4"/>
  <c r="E40" i="4" s="1"/>
  <c r="N57" i="4" l="1"/>
  <c r="E170" i="5"/>
  <c r="E166" i="4"/>
  <c r="E132" i="2"/>
  <c r="M126" i="2"/>
  <c r="L126" i="2"/>
  <c r="K126" i="2"/>
  <c r="C128" i="2" s="1"/>
  <c r="A119" i="2"/>
  <c r="A120" i="2" s="1"/>
  <c r="A121" i="2" s="1"/>
  <c r="A122" i="2" s="1"/>
  <c r="A123" i="2" s="1"/>
  <c r="A124" i="2" s="1"/>
  <c r="A125" i="2" s="1"/>
  <c r="N118" i="2"/>
  <c r="N126" i="2" s="1"/>
  <c r="N55" i="2" l="1"/>
  <c r="N51" i="2"/>
  <c r="N50" i="2"/>
  <c r="C101" i="2" l="1"/>
  <c r="C100" i="2"/>
  <c r="C99" i="2"/>
  <c r="C98" i="2"/>
  <c r="C97" i="2"/>
  <c r="C96" i="2"/>
  <c r="C95" i="2"/>
  <c r="H17" i="3" l="1"/>
  <c r="H16" i="3"/>
  <c r="C23" i="3"/>
  <c r="C22" i="3"/>
  <c r="I17" i="3"/>
  <c r="I16" i="3"/>
  <c r="C12" i="3" l="1"/>
  <c r="C13" i="3" s="1"/>
  <c r="N49" i="2"/>
  <c r="N57" i="2" s="1"/>
  <c r="D41" i="2"/>
  <c r="E40" i="2" s="1"/>
  <c r="F147" i="2" l="1"/>
  <c r="D158" i="2" s="1"/>
  <c r="E157" i="2" l="1"/>
  <c r="M57" i="2" l="1"/>
  <c r="L57" i="2"/>
  <c r="K57" i="2"/>
  <c r="C61" i="2" s="1"/>
  <c r="A50" i="2"/>
  <c r="A51" i="2" s="1"/>
  <c r="A52" i="2" s="1"/>
  <c r="A53" i="2" s="1"/>
  <c r="A54" i="2" s="1"/>
  <c r="A55" i="2" s="1"/>
  <c r="A56" i="2" s="1"/>
</calcChain>
</file>

<file path=xl/sharedStrings.xml><?xml version="1.0" encoding="utf-8"?>
<sst xmlns="http://schemas.openxmlformats.org/spreadsheetml/2006/main" count="1390" uniqueCount="366">
  <si>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</si>
  <si>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</si>
  <si>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</si>
  <si>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</si>
  <si>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</si>
  <si>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</si>
  <si>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</si>
  <si>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</si>
  <si>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</si>
  <si>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</si>
  <si>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xx/xx/xxxx</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</si>
  <si>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</si>
  <si>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</si>
  <si>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</si>
  <si>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</si>
  <si>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</si>
  <si>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</si>
  <si>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</si>
  <si>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</si>
  <si>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</si>
  <si>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</si>
  <si>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</si>
  <si>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</si>
  <si>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</si>
  <si>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</si>
  <si>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</si>
  <si>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</si>
  <si>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</si>
  <si>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</si>
  <si>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</si>
  <si>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</si>
  <si>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</si>
  <si>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</si>
  <si>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</si>
  <si>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</si>
  <si>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</si>
  <si>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</si>
  <si>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</si>
  <si>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</si>
  <si>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</si>
  <si>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</si>
  <si>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</si>
  <si>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</si>
  <si>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</si>
  <si>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</si>
  <si>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</si>
  <si>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</si>
  <si>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</si>
  <si>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</si>
  <si>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</si>
  <si>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</si>
  <si>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</si>
  <si>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</si>
  <si>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</si>
  <si>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</si>
  <si>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</si>
  <si>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</si>
  <si>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</si>
  <si>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</si>
  <si>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</si>
  <si>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</si>
  <si>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</si>
  <si>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</si>
  <si>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</si>
  <si>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</si>
  <si>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</si>
  <si>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</si>
  <si>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</si>
  <si>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</si>
  <si>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</si>
  <si>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</si>
  <si>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</si>
  <si>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</si>
  <si>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</si>
  <si>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</si>
  <si>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</si>
  <si>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</si>
  <si>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</si>
  <si>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</si>
  <si>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</si>
  <si>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</si>
  <si>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</si>
  <si>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</si>
  <si>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</si>
  <si>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</si>
  <si>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</si>
  <si>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</si>
  <si>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</si>
  <si>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</si>
  <si>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</si>
  <si>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</si>
  <si>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</si>
  <si>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</si>
  <si>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</si>
  <si>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</si>
  <si>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</si>
  <si>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</si>
  <si>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</si>
  <si>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</si>
  <si>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</si>
  <si>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</si>
  <si>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</si>
  <si>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</si>
  <si>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</si>
  <si>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</si>
  <si>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</si>
  <si>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</si>
  <si>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</si>
  <si>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</si>
  <si>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</si>
  <si>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</si>
  <si>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</si>
  <si>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</si>
  <si>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</si>
  <si>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</si>
  <si>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</si>
  <si>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</si>
  <si>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</si>
  <si>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</si>
  <si>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</si>
  <si>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</si>
  <si>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</si>
  <si>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</si>
  <si>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</si>
  <si>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</si>
  <si>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</si>
  <si>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</si>
  <si>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</si>
  <si>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</si>
  <si>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</si>
  <si>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</si>
  <si>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</si>
  <si>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</si>
  <si>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</si>
  <si>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</si>
  <si>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</si>
  <si>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</si>
  <si>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</si>
  <si>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</si>
  <si>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</si>
  <si>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</si>
  <si>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</si>
  <si>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</si>
  <si>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</si>
  <si>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</si>
  <si>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UNION TEMPORAL TECOA VIDA DIGNA</t>
  </si>
  <si>
    <t>900365433-7
900088410-1</t>
  </si>
  <si>
    <t>CORPORACION COMUNIDAD DE VIDA. TEKOA</t>
  </si>
  <si>
    <t>FUNDACION VIDA DIGNA</t>
  </si>
  <si>
    <t>Rango al que aplica:  Valor del presupuesto oficial Rango SMMLV</t>
  </si>
  <si>
    <t>IDL  Mayor o igual a 1,2</t>
  </si>
  <si>
    <t>NDE Menor o igual 65%</t>
  </si>
  <si>
    <t>Fundacion Vida digna</t>
  </si>
  <si>
    <t>Revisor Fiscal</t>
  </si>
  <si>
    <t>Trigos Martinez Elio Yesid.</t>
  </si>
  <si>
    <t>IDL</t>
  </si>
  <si>
    <t>NDE</t>
  </si>
  <si>
    <t>Fundacion vida digna</t>
  </si>
  <si>
    <t>Observacion 1. La fundacion vida digna presenta RUP No. 2014 095975 de la camara de comercio de valledupar. Folio 20</t>
  </si>
  <si>
    <t>Tekoa Corp</t>
  </si>
  <si>
    <t>Corporacion comunidad de vida TEKOA</t>
  </si>
  <si>
    <t>Observacion 2.
La Corporacion comunidad de vida TEKOA CORP presenta Notas a los estados financieros a 30/12/2013. SUB. Las Notas deben presentarse a 31/12/2013 en concordancia con los estados financieros presentados a 31/12/2013, de acuerdo con el Nral 3,16 indices financieros del pliego de condiciones.</t>
  </si>
  <si>
    <t>Observacion 3. 
La Corporacion comunidad de vida TEKOA CORP presenta el Dictamen el mismo contador de la coorporacion. Este debe ser diferente al contador de la empresa. SUB. Presentar DICTAMEN a los estados financieros suscrito por el revisor fiscal o contador publico indepéndiente, en el caso de que no se requiera dicho revisor. La normatividad mercantil  respecto del revisor fiscal, en el  artículo 205 del Código de Comercio, No podrán ser revisores fiscales:3) Quienes desempeñen en la misma compañía o en sus subordinadas cualquier otro cargo.
 Quien haya sido elegido como revisor fiscal, no podrá desempeñar en la misma sociedad, ni en sus subordinadas ningún otro cargo durante el período respectivo. Lo anterior de acuerdo con el Nral 3,16 indices financieros del pliego de condiciones.</t>
  </si>
  <si>
    <t xml:space="preserve">Observacion 4 .
La Corporacion comunidad de vida TEKOA CORP no presenta Tarjeta profesional y Certificado de antecedentes de la junta central del contador independiente. SUB. Presentar tarjeta y  suscrito por el revisor fiscal o contador publico indepéndiente, en el caso de que no se requiera dicho revisor. Lo anterior de acuerdo con el Nral 3,16 indices financieros del pliego de condiciones. </t>
  </si>
  <si>
    <t>1,2,3</t>
  </si>
  <si>
    <t xml:space="preserve">ZENAIDA ANALY RODRIGUEZ VALENZUELA </t>
  </si>
  <si>
    <t>PSICOLOGA</t>
  </si>
  <si>
    <t>UNIVERSIDAD DE NARIÑO</t>
  </si>
  <si>
    <t xml:space="preserve">ASOCIACION DE CABILDOS Y ATURIDADES TRADICIONALES DEL NUDO DE LOS PASTOS SHAQUIÑAN </t>
  </si>
  <si>
    <t>16/01/2011  01/03/2012</t>
  </si>
  <si>
    <t>DOCENTE MAYOR</t>
  </si>
  <si>
    <t xml:space="preserve">NO PRESENTA TARJETA PROFESIONAL </t>
  </si>
  <si>
    <t>CENTRO DE SALUD SAN BARTOLOME</t>
  </si>
  <si>
    <t>01/08/2008  31/07/2009</t>
  </si>
  <si>
    <t>PROFESIONAL DEL AREA DE ATENCIÓN AL USUARIO PSICOLOGA</t>
  </si>
  <si>
    <t>DORALIZ GONZALES RUIZ</t>
  </si>
  <si>
    <t>UNIVERSIDAD NACIONAL ABIERTA Y A DISTANCIA</t>
  </si>
  <si>
    <t>NEUROHARTE</t>
  </si>
  <si>
    <t>17/09/2013  30/11/2013</t>
  </si>
  <si>
    <t>ASESOR PEDAGOGICO</t>
  </si>
  <si>
    <t>INSTITUTO DE NEUROCIENCIAS APLICADAS INEA</t>
  </si>
  <si>
    <t xml:space="preserve">28/01/2013  27/02/2013  </t>
  </si>
  <si>
    <t xml:space="preserve">19/07/2012  18/11/2012  </t>
  </si>
  <si>
    <t>SECRETARIA GENERAL MUNICIPAL DE SAN JUAN DE ARAMA META</t>
  </si>
  <si>
    <t xml:space="preserve">07/04/2009  07/09/2009  </t>
  </si>
  <si>
    <t>IVON VANESSA LABRADOR CANAL</t>
  </si>
  <si>
    <t>CENTRO ATENCIÓN PSICOLOGIA FRAY ELOY VALENZUELA</t>
  </si>
  <si>
    <t xml:space="preserve">21/01/2008  06/06/2008 </t>
  </si>
  <si>
    <t>PSICOLOGQA CLINICA</t>
  </si>
  <si>
    <t>NO PRESENTA CERTIFICDOS DE EXPERIENCIA LABORAL REGISTRADA EN LA HOJA DE VIDA.</t>
  </si>
  <si>
    <t>DIANA ISABEL DOMINGUEZ GOMEZ</t>
  </si>
  <si>
    <t>CORPOMETA</t>
  </si>
  <si>
    <t>27/07/2011  27/12/2011</t>
  </si>
  <si>
    <t>20/01/2010  20/10/2010</t>
  </si>
  <si>
    <t>ICBF</t>
  </si>
  <si>
    <t>07/03/2008  07/12/2008</t>
  </si>
  <si>
    <t>ALCALDIA MUNICIPAL DE MITU</t>
  </si>
  <si>
    <t>23/08/2004  31/12/2007</t>
  </si>
  <si>
    <t>GUADALUPE REINA CARLOSAMA</t>
  </si>
  <si>
    <t xml:space="preserve">LICENCIADO EN EDUCACIÓN PRIMARIA </t>
  </si>
  <si>
    <t>UNIVERSIDAD DE SAN BUENABENTURA</t>
  </si>
  <si>
    <t>INSTITUCIÓN EDUCATIVA TOMAS ARTURO SANCHEZ</t>
  </si>
  <si>
    <t>11/08/2011  24/09/2011</t>
  </si>
  <si>
    <t>DOCENTE</t>
  </si>
  <si>
    <t>INSTITUCION EDUCATICA JESUS DE NAZARET</t>
  </si>
  <si>
    <t xml:space="preserve">2009  2010 </t>
  </si>
  <si>
    <t xml:space="preserve">DOCENTE </t>
  </si>
  <si>
    <t xml:space="preserve">INSTITUCION EDUCATIVA GENERAL JOSE MARIA OBANDO </t>
  </si>
  <si>
    <t xml:space="preserve">01/03/2005  30/03/2005 </t>
  </si>
  <si>
    <t xml:space="preserve">06/03/2006  21/03/2006 </t>
  </si>
  <si>
    <t>PASTORA TARAPUEZ CUICAL</t>
  </si>
  <si>
    <t>LICENCIADA EN EDUCACIÓN BASICA</t>
  </si>
  <si>
    <t>MIRIAN ANGELICA VARGAS BADILLO</t>
  </si>
  <si>
    <t>UNIVERSIDAD SANTO TOMAS</t>
  </si>
  <si>
    <t>ASOCIACION PARA EL DESARROLLO ARMONICO DE LA SOCIEDAD COLOMBIANA MONARCA</t>
  </si>
  <si>
    <t>28/11/2012  11/01/2013</t>
  </si>
  <si>
    <t>NO PRESENTA TARJETA PROFESIONAL</t>
  </si>
  <si>
    <t>FUNDACIÓN CAMINOS DE LA ESPERANZA</t>
  </si>
  <si>
    <t xml:space="preserve">12/06/2012  11/12/2012  </t>
  </si>
  <si>
    <t xml:space="preserve">PSICOLOGA PROGRAMA ESCUELA PARA TODOS </t>
  </si>
  <si>
    <t xml:space="preserve">27/07/2013  12/12/2013  </t>
  </si>
  <si>
    <t>YULI DEL CARMEN MENA PALACIOS</t>
  </si>
  <si>
    <t>TRABAJADOR SOCIAL</t>
  </si>
  <si>
    <t>UNIVERSIDAD TECNOLOGICA DEL CHOCO</t>
  </si>
  <si>
    <t xml:space="preserve"> 28/11/2008</t>
  </si>
  <si>
    <t>FUNDACIÓN MANOS UNIDAS</t>
  </si>
  <si>
    <t xml:space="preserve">12/01/2012  10/12/2012 </t>
  </si>
  <si>
    <t>TRABAJADORA SOCIAL</t>
  </si>
  <si>
    <t xml:space="preserve">EMPRESA DE SERVICIOS PUBLICOS DOMICILIARIOS </t>
  </si>
  <si>
    <t xml:space="preserve">15/01/2011  20/12/2011 </t>
  </si>
  <si>
    <t>CORDINADORA DEL AREA SOCIAL</t>
  </si>
  <si>
    <t>KATHERINE LOPEZ BERMUDEZ</t>
  </si>
  <si>
    <t>PONTIFICIA UNIVERSIDAD JAVERIANA</t>
  </si>
  <si>
    <t xml:space="preserve">FUNDACIÓN MANACACIAS </t>
  </si>
  <si>
    <t>02/01/2014  30/06/2014</t>
  </si>
  <si>
    <t xml:space="preserve">NO PRESENTA TITULO PROFESIONAL </t>
  </si>
  <si>
    <t>BERTHA SHIRLEY CEBALLOS REALPE</t>
  </si>
  <si>
    <t>ADMINISTRADORA DE EMPRESAS</t>
  </si>
  <si>
    <t>CORPORACION UNIVERSITARIA AUTONOMA DE NARIÑO</t>
  </si>
  <si>
    <t xml:space="preserve">CENTRO DE SALUD SANTIAGO DE MAYAMA </t>
  </si>
  <si>
    <t xml:space="preserve">01/01/2012  31/03/2012  </t>
  </si>
  <si>
    <t>JEFE DE CONTROL INTERNIO</t>
  </si>
  <si>
    <t xml:space="preserve">  01/06/2011  31/10/2011  </t>
  </si>
  <si>
    <t xml:space="preserve"> 01/05/2011  31/05/2011 </t>
  </si>
  <si>
    <t xml:space="preserve"> 01/04/2011  30/04/2011</t>
  </si>
  <si>
    <t xml:space="preserve">01/02/2011  31/03/2011 </t>
  </si>
  <si>
    <t>01/01/2011 31/01/2011</t>
  </si>
  <si>
    <t>01/10/2010  31/12/2010</t>
  </si>
  <si>
    <t xml:space="preserve">14/07/2010  30/09/2010 </t>
  </si>
  <si>
    <t>DIEGO FERNANDO SOGAMOSO LEAL</t>
  </si>
  <si>
    <t>PSICOLOGO</t>
  </si>
  <si>
    <t>UNIVERSIDAD COOPERATIVA DE COLOMBIA</t>
  </si>
  <si>
    <t>INSTITUCION COLEGIO SEMILLAS DE PAZ CAEPA</t>
  </si>
  <si>
    <t xml:space="preserve">01/09/2012  30/05/2013  </t>
  </si>
  <si>
    <t xml:space="preserve">COORDINADOR DEL PROGRAMA DE PSICOORIENTACION Y BIENESTAR </t>
  </si>
  <si>
    <t>CORPORACIÓN UNIVERSITARIA AUTONOMA DE NARIÑO</t>
  </si>
  <si>
    <t>01/06/2011  30/08/2012</t>
  </si>
  <si>
    <t>COORDINADOR DE TALENTO HUMANO, BIENESTAR Y RESPONSABILIDAD SOCIAL</t>
  </si>
  <si>
    <t xml:space="preserve">SIGRID BERNIER GARCIA </t>
  </si>
  <si>
    <t xml:space="preserve">UNIVERSIDAD DE LA GUAJIRA </t>
  </si>
  <si>
    <t xml:space="preserve">NO  PRESENTA CERTIFICADOS DE EXPERIENCIA LABORAL, NI LA REGISTRA EN LA HOJA DE VIDA </t>
  </si>
  <si>
    <t>BORIS DE JESUS PACHECO GONZALES</t>
  </si>
  <si>
    <t>UNIVERSIDAD DEL NORTE</t>
  </si>
  <si>
    <t xml:space="preserve">28/01/2013  27/02/2013 </t>
  </si>
  <si>
    <t xml:space="preserve">19/07/2012 18/11/2012   </t>
  </si>
  <si>
    <t>CPM DEPORTES</t>
  </si>
  <si>
    <t>01/02/2010  30/11/2010</t>
  </si>
  <si>
    <t>PSICOLOGO APOYO EN COMISARIA DE FAMILIA</t>
  </si>
  <si>
    <t>NIÑOS DE PAPEL</t>
  </si>
  <si>
    <t>01/01/2006  30/12/2007</t>
  </si>
  <si>
    <t>TUTOR TITULAR</t>
  </si>
  <si>
    <t>SOFIA ARBOLEDA MURILLO</t>
  </si>
  <si>
    <t>PSICOLOGO SOCIAL COMUNITARIO</t>
  </si>
  <si>
    <t>CDI SAN JUAN DE ARAMA META</t>
  </si>
  <si>
    <t>01/11/2012  31/12/2013</t>
  </si>
  <si>
    <t>PSICOLOGA Y COORDINADORA DEL PROGRAMA</t>
  </si>
  <si>
    <t>IPS INDIGENA UNUMA ACIM</t>
  </si>
  <si>
    <t xml:space="preserve">01/01/2011  28/02/2011  </t>
  </si>
  <si>
    <t xml:space="preserve">01/06/2009 31/12/2010  </t>
  </si>
  <si>
    <t>ASOCIACIÓN SOCIAL DE COLOMBIA ASSOCIAL</t>
  </si>
  <si>
    <t>24/08/210  08/12/2010</t>
  </si>
  <si>
    <t>UNION TEMPORAL TEKOA VIDA DIGNA</t>
  </si>
  <si>
    <t>CORPORACION COMUNIDAD DE VIDA TEKOA</t>
  </si>
  <si>
    <t>163/2011</t>
  </si>
  <si>
    <t>MUNICIPIO SAN JUAN DE ARAMA - META</t>
  </si>
  <si>
    <t>1 MES 10 DIAS</t>
  </si>
  <si>
    <t>61 Y 70</t>
  </si>
  <si>
    <t>200/2011</t>
  </si>
  <si>
    <t>MUNICIPIO DE PUERTO RICO - META</t>
  </si>
  <si>
    <t>2 MESES</t>
  </si>
  <si>
    <t>69 Y 72</t>
  </si>
  <si>
    <t>210/2010</t>
  </si>
  <si>
    <t>MUNICIPIO DE PUERTO LLERAS - META</t>
  </si>
  <si>
    <t>5 MESES 24 DIAS</t>
  </si>
  <si>
    <t>69 Y 73 AL 84</t>
  </si>
  <si>
    <t>220.12.10.08/2010</t>
  </si>
  <si>
    <t>MUNICIPIO DE PUERTO CONCORDA - META</t>
  </si>
  <si>
    <t>NO SE ANEXA CERTIFICACION</t>
  </si>
  <si>
    <t>2009-08-024</t>
  </si>
  <si>
    <t>MUNICIPIO EL PASO - CESAR</t>
  </si>
  <si>
    <t>017 / 2010</t>
  </si>
  <si>
    <t>ALCALDIA DE LEJANIAS META</t>
  </si>
  <si>
    <t>053/2011</t>
  </si>
  <si>
    <t>ALCALDIA MUNICIPAL EL CASTILLO META</t>
  </si>
  <si>
    <t>27 DIAS</t>
  </si>
  <si>
    <t>69 Y 85 AL 90</t>
  </si>
  <si>
    <t>X</t>
  </si>
  <si>
    <t>0</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</si>
  <si>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</si>
  <si>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</si>
  <si>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</si>
  <si>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r>
      <rPr>
        <b/>
        <sz val="11"/>
        <color theme="1"/>
        <rFont val="Calibri"/>
        <family val="2"/>
      </rPr>
      <t>SUBSANAR
MODALIDAD CDI INSTITUCIONAL</t>
    </r>
    <r>
      <rPr>
        <sz val="11"/>
        <color theme="1"/>
        <rFont val="Calibri"/>
        <family val="2"/>
      </rPr>
      <t xml:space="preserve">
COMPONENTE FAMILIA COMUNIDADES Y REDES. Se necesita metodologias concretas a desarrollar en procesos de formacion y acompañamiento a las familias
COMPONENTE PEDAGOGICO. En numeral 2.1 hacer claridad en la intencionalidad pedagogica
En numeral 2.2 describir concretamente como realizara el seguimiento al desarrollo.
COMPONENTE SALUD Y NUTRICION. Numeral 3.1 no describe que actividades desarrollara en el Plan de Saneamiento Basico.
En numeral 3.2 no describe como ofrecera el servicio de alimentos.
COMPONENTE AMBIENTES EDUCATIVOS Y PROTECTORES. No se describe dotacion de material didactico.
No se describe acciones de buen trato y proteccion de los niños y niñas en situaciones de emergencia
COMPONENTE TALENTO HUMANO. No describe estrategias de cualificacion al equipo de talento humano.
</t>
    </r>
    <r>
      <rPr>
        <b/>
        <sz val="11"/>
        <color theme="1"/>
        <rFont val="Calibri"/>
        <family val="2"/>
      </rPr>
      <t>MODALIDAD FAMILIAR</t>
    </r>
    <r>
      <rPr>
        <sz val="11"/>
        <color theme="1"/>
        <rFont val="Calibri"/>
        <family val="2"/>
      </rPr>
      <t xml:space="preserve">
COMPONENTE FAMILIA, COMUNIDADES Y REDES. No se describe estructura metodologica para encuentros educativos grupales.
COMPONENTE PEDAGOGICO. No presenta estrategias pedagogicas para el trabajo con niños y niñas durante el encuentro educativo grupal.
COMPONENTE SALUD Y NUTRICION. No describe los elementos que contendra el Manual de Buenas Practicas de Manufactura.
o describe como ofrecera el servicio de alimentacion.
COMPONENTE TALENTO HUMANO. No presenta estrategias de cualificacion al equipo de talento humano.
</t>
    </r>
  </si>
  <si>
    <t>2. CRITERIOS DE EVALUACIÓN</t>
  </si>
  <si>
    <t>1. Experiencia Específica - Adicional</t>
  </si>
  <si>
    <t>Total meses de experiencia adicional acreditada valida</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</si>
  <si>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</si>
  <si>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</si>
  <si>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</si>
  <si>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</si>
  <si>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</si>
  <si>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</si>
  <si>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EMPRESA</t>
  </si>
  <si>
    <t>FECHA DE INICIO Y TERMINACIÓN</t>
  </si>
  <si>
    <t xml:space="preserve">FUNCIONES </t>
  </si>
  <si>
    <t>PROFESIONAL DE APOYO PEDAGÓGICO  POR CADA MIL CUPOS OFERTADOS O FRACIÓN INFERIOR</t>
  </si>
  <si>
    <t xml:space="preserve">FINANCIERO  POR CADA CINCO MIL CUPOS OFERTADOS O FRACIÓN INFERIOR </t>
  </si>
  <si>
    <t>CDI - INSTITUCIONAL SIN ARRIENDO</t>
  </si>
  <si>
    <t>CDI - INSTITUCIONAL CON ARRIENDO</t>
  </si>
  <si>
    <t>CDI - MODALIDAD FAMILIAR</t>
  </si>
  <si>
    <t>AMIGOS DE UN ANGEL</t>
  </si>
  <si>
    <t>CDI TAMINANGO 399</t>
  </si>
  <si>
    <t xml:space="preserve">TAMINANGO </t>
  </si>
  <si>
    <t>CDI LEIVA 399</t>
  </si>
  <si>
    <t>COASOANDES LEIVA</t>
  </si>
  <si>
    <t>GRANITOS DE FELICIDAD</t>
  </si>
  <si>
    <t>CARITA FELIZ</t>
  </si>
  <si>
    <t>CDI POLICARPA 399</t>
  </si>
  <si>
    <t>POLICARPA</t>
  </si>
  <si>
    <t>POLICARPA2</t>
  </si>
  <si>
    <t>EL PRADO</t>
  </si>
  <si>
    <t>TAMINANGO</t>
  </si>
  <si>
    <t>MUNICIPIO TAMINANGO</t>
  </si>
  <si>
    <t>LEIVA REMOLINO</t>
  </si>
  <si>
    <t>SANTA LUCIA</t>
  </si>
  <si>
    <t>PRADOS DEL NORTE</t>
  </si>
  <si>
    <t>CENTRO</t>
  </si>
  <si>
    <t>POLICARPA REMOLINO</t>
  </si>
  <si>
    <t>MUNICIPIO POLICARPA</t>
  </si>
  <si>
    <t xml:space="preserve">Sub. 1. El excedente del ejercicio en el Estado de Resultado es de  $ 1.335.382,00, no se registra Provision Impuesto de Renta $ 478.000,00 como esta relacionado en las Notas Contables Nota 14. </t>
  </si>
  <si>
    <t xml:space="preserve">CUMPLE </t>
  </si>
  <si>
    <t>EL PROPONENTE CUMPLE __x____ NO CUMPLE _______</t>
  </si>
  <si>
    <t>PROPONENTE No. 35 UNION TEMPORAL TECOA VIDA DIGNA conformado por CORPORACION COMUNIDAD DE VIDA TECOA y FUNDACION VIDA DIGNA ( NO HABILITADO)</t>
  </si>
  <si>
    <t xml:space="preserve">12 a 17 y 7 a 9 </t>
  </si>
  <si>
    <t>18 a 25</t>
  </si>
  <si>
    <t>N/A</t>
  </si>
  <si>
    <t>46,47 y 44 y 45</t>
  </si>
  <si>
    <t>38,39 y 36 y 37</t>
  </si>
  <si>
    <r>
      <rPr>
        <b/>
        <sz val="9"/>
        <color theme="1"/>
        <rFont val="Arial Narrow"/>
        <family val="2"/>
      </rPr>
      <t xml:space="preserve">SUB. </t>
    </r>
    <r>
      <rPr>
        <sz val="9"/>
        <color theme="1"/>
        <rFont val="Arial Narrow"/>
        <family val="2"/>
      </rPr>
      <t xml:space="preserve">El proponente debe allegar el  documento de constitucion autenticado. </t>
    </r>
  </si>
  <si>
    <t>CONVOCATORIA PÚBLICA DE APORTE No 003 DE 2014</t>
  </si>
  <si>
    <t>NO PRESENTA TITULO PROFESIONAL , NI CERTIFICADOS DE EXPERIENCIA LABORAL REGISTRADA EN HOJA DE VIDA</t>
  </si>
  <si>
    <t>UNION TEMPORAL TECOA VIDA DIGNA conformado por CORPORACION COMUNIDAD DE VIDA TECOA y FUNDACION VIDA DIGNA</t>
  </si>
  <si>
    <r>
      <rPr>
        <b/>
        <sz val="9"/>
        <color theme="1"/>
        <rFont val="Arial Narrow"/>
        <family val="2"/>
      </rPr>
      <t xml:space="preserve"> </t>
    </r>
    <r>
      <rPr>
        <sz val="9"/>
        <color theme="1"/>
        <rFont val="Arial Narrow"/>
        <family val="2"/>
      </rPr>
      <t>COMUNIDAD DE VIDA:  SI       VIDA DIGNA: NO. El proponente debe allegar el certificado de cumplimiento del pago de seguridad social y parafiscales en el formato 2.</t>
    </r>
    <r>
      <rPr>
        <sz val="11"/>
        <color theme="1"/>
        <rFont val="Calibri"/>
        <family val="2"/>
        <scheme val="minor"/>
      </rPr>
      <t xml:space="preserve"> </t>
    </r>
  </si>
  <si>
    <t xml:space="preserve"> COMUNIDAD DE VIDA:  NO       VIDA DIGNA: SI. El proponente debe allegar el certificado de existencia y representacion legal del integrante  comunidad de vida, con una vigencia de 30 dias anteriores al cierre del proceso. </t>
  </si>
  <si>
    <r>
      <rPr>
        <b/>
        <sz val="9"/>
        <color theme="1"/>
        <rFont val="Arial Narrow"/>
        <family val="2"/>
      </rPr>
      <t xml:space="preserve"> </t>
    </r>
    <r>
      <rPr>
        <sz val="9"/>
        <color theme="1"/>
        <rFont val="Arial Narrow"/>
        <family val="2"/>
      </rPr>
      <t xml:space="preserve">COMUNIDAD DE VIDA:  SI       VIDA DIGNA: NO. El proponente debe allegar la autorizacion para contratr del consejo directivo  establecido en los estatuos del  integrante   vida digna. . </t>
    </r>
  </si>
  <si>
    <r>
      <rPr>
        <b/>
        <sz val="9"/>
        <color theme="1"/>
        <rFont val="Arial Narrow"/>
        <family val="2"/>
      </rPr>
      <t xml:space="preserve"> </t>
    </r>
    <r>
      <rPr>
        <sz val="9"/>
        <color theme="1"/>
        <rFont val="Arial Narrow"/>
        <family val="2"/>
      </rPr>
      <t xml:space="preserve">El proponente  no presenta las garantias de seriedad de los grupos a los cuales se presenta. </t>
    </r>
  </si>
  <si>
    <t xml:space="preserve"> El proponente no presenta el el  acto administrativo que otorga personeria juridica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</si>
</sst>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quot;$&quot;\ #,##0_);[Red]\(&quot;$&quot;\ #,##0\)"/>
    <numFmt numFmtId="165" formatCode="_-&quot;$&quot;* #,##0.00_-;\-&quot;$&quot;* #,##0.00_-;_-&quot;$&quot;* &quot;-&quot;??_-;_-@_-"/>
    <numFmt numFmtId="166" formatCode="_-* #,##0.00_-;\-* #,##0.00_-;_-* &quot;-&quot;??_-;_-@_-"/>
    <numFmt numFmtId="167" formatCode="[$$-240A]\ #,##0"/>
    <numFmt numFmtId="168" formatCode="[$$-2C0A]\ #,##0"/>
    <numFmt numFmtId="169" formatCode="[$$-240A]\ #,##0.00"/>
    <numFmt numFmtId="170" formatCode="_-* #,##0\ _€_-;\-* #,##0\ _€_-;_-* &quot;-&quot;??\ _€_-;_-@_-"/>
    <numFmt numFmtId="171"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color theme="1"/>
      <name val="Calibri"/>
      <family val="2"/>
    </font>
    <font>
      <sz val="11"/>
      <color theme="1"/>
      <name val="Calibri"/>
      <family val="2"/>
    </font>
    <font>
      <sz val="11"/>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57"/>
      </left>
      <right/>
      <top/>
      <bottom style="medium">
        <color indexed="57"/>
      </bottom>
      <diagonal/>
    </border>
  </borders>
  <cellStyleXfs count="7">
    <xf numFmtId="0" fontId="0" fillId="0" borderId="0"/>
    <xf numFmtId="166" fontId="5" fillId="0" borderId="0" applyFont="0" applyFill="0" applyBorder="0" applyAlignment="0" applyProtection="0"/>
    <xf numFmtId="0" fontId="5" fillId="0" borderId="0"/>
    <xf numFmtId="165"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cellStyleXfs>
  <cellXfs count="30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4" xfId="0" applyFont="1" applyFill="1" applyBorder="1" applyAlignment="1">
      <alignment vertical="center"/>
    </xf>
    <xf numFmtId="0" fontId="10" fillId="0" borderId="4" xfId="0" applyFont="1" applyFill="1" applyBorder="1" applyAlignment="1">
      <alignment vertical="center"/>
    </xf>
    <xf numFmtId="0" fontId="10" fillId="0" borderId="0" xfId="0" applyFont="1" applyFill="1" applyBorder="1" applyAlignment="1">
      <alignment vertical="center"/>
    </xf>
    <xf numFmtId="0" fontId="10" fillId="0" borderId="5" xfId="0" applyFont="1" applyFill="1" applyBorder="1" applyAlignment="1">
      <alignment vertical="center"/>
    </xf>
    <xf numFmtId="15" fontId="0" fillId="0" borderId="5" xfId="0" applyNumberFormat="1" applyFont="1" applyFill="1" applyBorder="1" applyAlignment="1" applyProtection="1">
      <alignment horizontal="left" vertical="center"/>
      <protection locked="0"/>
    </xf>
    <xf numFmtId="0" fontId="9" fillId="0" borderId="6" xfId="0" applyFont="1" applyFill="1" applyBorder="1" applyAlignment="1" applyProtection="1">
      <alignment horizontal="left" vertical="center"/>
      <protection locked="0"/>
    </xf>
    <xf numFmtId="0" fontId="9" fillId="0" borderId="7"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8" fontId="0" fillId="0" borderId="0" xfId="0" applyNumberFormat="1" applyFill="1" applyBorder="1" applyAlignment="1">
      <alignment horizontal="center" vertical="center"/>
    </xf>
    <xf numFmtId="167"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9"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6" xfId="0" applyFont="1" applyFill="1" applyBorder="1" applyAlignment="1" applyProtection="1">
      <alignment vertical="center"/>
      <protection locked="0"/>
    </xf>
    <xf numFmtId="0" fontId="9" fillId="3" borderId="7" xfId="0" applyFont="1" applyFill="1" applyBorder="1" applyAlignment="1" applyProtection="1">
      <alignment vertical="center"/>
      <protection locked="0"/>
    </xf>
    <xf numFmtId="168"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9"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9" fontId="0" fillId="0" borderId="0" xfId="0" applyNumberFormat="1" applyBorder="1" applyAlignment="1">
      <alignment vertical="center"/>
    </xf>
    <xf numFmtId="0" fontId="0" fillId="0" borderId="5" xfId="0" applyBorder="1" applyAlignment="1">
      <alignment vertical="center"/>
    </xf>
    <xf numFmtId="0" fontId="0" fillId="0" borderId="5" xfId="0" applyBorder="1" applyAlignment="1">
      <alignment horizontal="center" vertical="center" wrapText="1"/>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9"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1" fontId="1" fillId="0" borderId="1" xfId="0" applyNumberFormat="1" applyFont="1" applyFill="1" applyBorder="1" applyAlignment="1">
      <alignment horizontal="center" vertical="center"/>
    </xf>
    <xf numFmtId="0" fontId="0" fillId="0" borderId="1" xfId="0" applyBorder="1" applyAlignment="1">
      <alignment vertical="center"/>
    </xf>
    <xf numFmtId="168"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1" fillId="2" borderId="1" xfId="0" applyFont="1" applyFill="1" applyBorder="1" applyAlignment="1">
      <alignment horizont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4"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2" fillId="0" borderId="0" xfId="0" applyFont="1" applyAlignment="1">
      <alignment horizontal="center" vertical="center"/>
    </xf>
    <xf numFmtId="0" fontId="23" fillId="0" borderId="0" xfId="0" applyFont="1" applyAlignment="1">
      <alignment horizontal="justify" vertical="center"/>
    </xf>
    <xf numFmtId="0" fontId="24" fillId="5" borderId="15" xfId="0" applyFont="1" applyFill="1" applyBorder="1" applyAlignment="1">
      <alignment horizontal="center" vertical="center" wrapText="1"/>
    </xf>
    <xf numFmtId="0" fontId="24" fillId="0" borderId="15" xfId="0" applyFont="1" applyBorder="1" applyAlignment="1">
      <alignment horizontal="center" vertical="center" wrapText="1"/>
    </xf>
    <xf numFmtId="0" fontId="24" fillId="6" borderId="1" xfId="0" applyFont="1" applyFill="1" applyBorder="1" applyAlignment="1">
      <alignment horizontal="center" vertical="center" wrapText="1"/>
    </xf>
    <xf numFmtId="0" fontId="24" fillId="6" borderId="3" xfId="0" applyFont="1" applyFill="1" applyBorder="1" applyAlignment="1">
      <alignment horizontal="center" vertical="center" wrapText="1"/>
    </xf>
    <xf numFmtId="0" fontId="25" fillId="7" borderId="16" xfId="0" applyFont="1" applyFill="1" applyBorder="1" applyAlignment="1">
      <alignment horizontal="center" vertical="center" wrapText="1"/>
    </xf>
    <xf numFmtId="0" fontId="25" fillId="7" borderId="19" xfId="0" applyFont="1" applyFill="1" applyBorder="1" applyAlignment="1">
      <alignment horizontal="center" vertical="center" wrapText="1"/>
    </xf>
    <xf numFmtId="0" fontId="25" fillId="0" borderId="19" xfId="0" applyFont="1" applyBorder="1" applyAlignment="1">
      <alignment horizontal="center" vertical="center" wrapText="1"/>
    </xf>
    <xf numFmtId="0" fontId="25" fillId="7" borderId="19" xfId="0" applyFont="1" applyFill="1" applyBorder="1" applyAlignment="1">
      <alignment horizontal="justify" vertical="center" wrapText="1"/>
    </xf>
    <xf numFmtId="0" fontId="24" fillId="0" borderId="0" xfId="0" applyFont="1" applyBorder="1" applyAlignment="1">
      <alignment horizontal="center" vertical="center" wrapText="1"/>
    </xf>
    <xf numFmtId="0" fontId="30" fillId="0" borderId="0" xfId="0" applyFont="1" applyAlignment="1">
      <alignment horizontal="justify" vertical="center"/>
    </xf>
    <xf numFmtId="0" fontId="9" fillId="2" borderId="0" xfId="0" applyFont="1" applyFill="1" applyBorder="1" applyAlignment="1">
      <alignment horizontal="center" vertical="center" wrapText="1"/>
    </xf>
    <xf numFmtId="168"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3" xfId="0" applyFont="1" applyFill="1" applyBorder="1" applyAlignment="1">
      <alignment horizontal="center" wrapText="1"/>
    </xf>
    <xf numFmtId="0" fontId="0" fillId="0" borderId="1" xfId="0" applyFill="1" applyBorder="1" applyAlignment="1"/>
    <xf numFmtId="0" fontId="27" fillId="7" borderId="0" xfId="0" applyFont="1" applyFill="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8"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9"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1" fillId="2" borderId="9"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6" fillId="7" borderId="0" xfId="0" applyFont="1" applyFill="1" applyAlignment="1">
      <alignment vertical="center"/>
    </xf>
    <xf numFmtId="0" fontId="27" fillId="7" borderId="24" xfId="0" applyFont="1" applyFill="1" applyBorder="1" applyAlignment="1">
      <alignment vertical="center"/>
    </xf>
    <xf numFmtId="0" fontId="27" fillId="7" borderId="25" xfId="0" applyFont="1" applyFill="1" applyBorder="1" applyAlignment="1">
      <alignment horizontal="center" vertical="center" wrapText="1"/>
    </xf>
    <xf numFmtId="0" fontId="28" fillId="0" borderId="26" xfId="0" applyFont="1" applyBorder="1" applyAlignment="1">
      <alignment vertical="center" wrapText="1"/>
    </xf>
    <xf numFmtId="0" fontId="28" fillId="0" borderId="25" xfId="0" applyFont="1" applyBorder="1" applyAlignment="1">
      <alignment vertical="center"/>
    </xf>
    <xf numFmtId="0" fontId="27" fillId="7" borderId="26" xfId="0" applyFont="1" applyFill="1" applyBorder="1" applyAlignment="1">
      <alignment vertical="center"/>
    </xf>
    <xf numFmtId="0" fontId="28" fillId="7" borderId="25" xfId="0" applyFont="1" applyFill="1" applyBorder="1" applyAlignment="1">
      <alignment vertical="center"/>
    </xf>
    <xf numFmtId="0" fontId="28" fillId="7" borderId="0" xfId="0" applyFont="1" applyFill="1" applyAlignment="1">
      <alignment vertical="center"/>
    </xf>
    <xf numFmtId="0" fontId="28" fillId="7" borderId="26" xfId="0" applyFont="1" applyFill="1" applyBorder="1" applyAlignment="1">
      <alignment vertical="center"/>
    </xf>
    <xf numFmtId="0" fontId="27" fillId="7" borderId="27" xfId="0" applyFont="1" applyFill="1" applyBorder="1" applyAlignment="1">
      <alignment vertical="center"/>
    </xf>
    <xf numFmtId="0" fontId="27" fillId="7" borderId="30" xfId="0" applyFont="1" applyFill="1" applyBorder="1" applyAlignment="1">
      <alignment vertical="center"/>
    </xf>
    <xf numFmtId="0" fontId="27" fillId="7" borderId="0" xfId="0" applyFont="1" applyFill="1" applyAlignment="1">
      <alignment horizontal="center" vertical="center"/>
    </xf>
    <xf numFmtId="0" fontId="27" fillId="7" borderId="26" xfId="0" applyFont="1" applyFill="1" applyBorder="1" applyAlignment="1">
      <alignment horizontal="center" vertical="center"/>
    </xf>
    <xf numFmtId="0" fontId="28" fillId="7" borderId="22"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7" fillId="7" borderId="25" xfId="0" applyFont="1" applyFill="1" applyBorder="1" applyAlignment="1">
      <alignment vertical="center"/>
    </xf>
    <xf numFmtId="0" fontId="27" fillId="7" borderId="33" xfId="0" applyFont="1" applyFill="1" applyBorder="1" applyAlignment="1">
      <alignment horizontal="center" vertical="center"/>
    </xf>
    <xf numFmtId="0" fontId="27" fillId="7" borderId="0" xfId="0" applyFont="1" applyFill="1" applyAlignment="1">
      <alignment horizontal="right" vertical="center"/>
    </xf>
    <xf numFmtId="0" fontId="27" fillId="7" borderId="0" xfId="0" applyFont="1" applyFill="1" applyAlignment="1">
      <alignment vertical="center"/>
    </xf>
    <xf numFmtId="0" fontId="28" fillId="0" borderId="26" xfId="0" applyFont="1" applyBorder="1" applyAlignment="1">
      <alignment vertical="center"/>
    </xf>
    <xf numFmtId="0" fontId="28" fillId="7" borderId="32" xfId="0" applyFont="1" applyFill="1" applyBorder="1" applyAlignment="1">
      <alignment vertical="center" wrapText="1"/>
    </xf>
    <xf numFmtId="0" fontId="29" fillId="0" borderId="0" xfId="0" applyFont="1"/>
    <xf numFmtId="0" fontId="33"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4" fillId="7" borderId="30" xfId="0" applyFont="1" applyFill="1" applyBorder="1" applyAlignment="1">
      <alignment vertical="center"/>
    </xf>
    <xf numFmtId="0" fontId="34" fillId="7" borderId="30" xfId="0" applyFont="1" applyFill="1" applyBorder="1" applyAlignment="1">
      <alignment horizontal="center" vertical="center"/>
    </xf>
    <xf numFmtId="0" fontId="34" fillId="7" borderId="30" xfId="0" applyFont="1" applyFill="1" applyBorder="1" applyAlignment="1">
      <alignment vertical="center" wrapText="1"/>
    </xf>
    <xf numFmtId="166" fontId="28" fillId="7" borderId="24" xfId="1" applyFont="1" applyFill="1" applyBorder="1" applyAlignment="1">
      <alignment vertical="center"/>
    </xf>
    <xf numFmtId="166" fontId="28" fillId="7" borderId="26" xfId="1" applyFont="1" applyFill="1" applyBorder="1" applyAlignment="1">
      <alignment vertical="center"/>
    </xf>
    <xf numFmtId="166" fontId="28" fillId="7" borderId="33" xfId="1" applyFont="1" applyFill="1" applyBorder="1" applyAlignment="1">
      <alignment vertical="center"/>
    </xf>
    <xf numFmtId="166" fontId="0" fillId="0" borderId="0" xfId="0" applyNumberFormat="1"/>
    <xf numFmtId="9" fontId="0" fillId="0" borderId="0" xfId="4" applyFont="1"/>
    <xf numFmtId="166" fontId="28" fillId="8" borderId="23" xfId="1" applyFont="1" applyFill="1" applyBorder="1" applyAlignment="1">
      <alignment vertical="center"/>
    </xf>
    <xf numFmtId="166" fontId="28" fillId="8" borderId="0" xfId="1" applyFont="1" applyFill="1" applyAlignment="1">
      <alignment vertical="center"/>
    </xf>
    <xf numFmtId="166" fontId="28" fillId="8" borderId="32" xfId="1" applyFont="1" applyFill="1" applyBorder="1" applyAlignment="1">
      <alignment vertical="center"/>
    </xf>
    <xf numFmtId="166" fontId="28" fillId="8" borderId="0" xfId="0" applyNumberFormat="1" applyFont="1" applyFill="1" applyAlignment="1">
      <alignment horizontal="center" vertical="center"/>
    </xf>
    <xf numFmtId="9" fontId="28" fillId="8" borderId="32" xfId="4" applyFont="1" applyFill="1" applyBorder="1" applyAlignment="1">
      <alignment horizontal="right" vertical="center"/>
    </xf>
    <xf numFmtId="0" fontId="29" fillId="0" borderId="0" xfId="0" applyFont="1" applyAlignment="1">
      <alignment wrapText="1"/>
    </xf>
    <xf numFmtId="0" fontId="29" fillId="0" borderId="0" xfId="0" applyFont="1" applyAlignment="1">
      <alignment horizontal="justify" vertical="justify" wrapText="1"/>
    </xf>
    <xf numFmtId="0" fontId="0" fillId="0" borderId="1" xfId="0" applyBorder="1" applyAlignment="1">
      <alignment wrapText="1"/>
    </xf>
    <xf numFmtId="0" fontId="1" fillId="2" borderId="3" xfId="0" applyFont="1" applyFill="1" applyBorder="1" applyAlignment="1">
      <alignment horizontal="center" vertical="center" wrapText="1"/>
    </xf>
    <xf numFmtId="0" fontId="1" fillId="2" borderId="37"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wrapText="1"/>
    </xf>
    <xf numFmtId="0" fontId="7" fillId="2" borderId="8"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12" xfId="0" applyFont="1" applyFill="1" applyBorder="1" applyAlignment="1">
      <alignment horizontal="center" vertical="center" wrapText="1"/>
    </xf>
    <xf numFmtId="14" fontId="0" fillId="0" borderId="1" xfId="0" applyNumberFormat="1" applyBorder="1" applyAlignment="1"/>
    <xf numFmtId="14" fontId="0" fillId="0" borderId="1" xfId="0" applyNumberFormat="1" applyFill="1" applyBorder="1" applyAlignment="1">
      <alignment wrapText="1"/>
    </xf>
    <xf numFmtId="0" fontId="0" fillId="11" borderId="1" xfId="0" applyFill="1" applyBorder="1" applyAlignment="1">
      <alignment vertical="center"/>
    </xf>
    <xf numFmtId="14" fontId="0" fillId="11" borderId="1" xfId="0" applyNumberFormat="1" applyFill="1" applyBorder="1" applyAlignment="1">
      <alignment vertical="center"/>
    </xf>
    <xf numFmtId="0" fontId="0" fillId="11" borderId="0" xfId="0" applyFill="1" applyAlignment="1">
      <alignment vertical="center"/>
    </xf>
    <xf numFmtId="0" fontId="0" fillId="11" borderId="1" xfId="0" applyFill="1" applyBorder="1" applyAlignment="1">
      <alignment wrapText="1"/>
    </xf>
    <xf numFmtId="0" fontId="0" fillId="11" borderId="1" xfId="0" applyFill="1" applyBorder="1" applyAlignment="1">
      <alignment horizontal="center" vertical="center"/>
    </xf>
    <xf numFmtId="0" fontId="0" fillId="0" borderId="3" xfId="0" applyBorder="1" applyAlignment="1">
      <alignment horizontal="center" vertical="center"/>
    </xf>
    <xf numFmtId="0" fontId="0" fillId="0" borderId="12" xfId="0" applyBorder="1" applyAlignment="1">
      <alignment horizontal="center" vertical="center"/>
    </xf>
    <xf numFmtId="0" fontId="0" fillId="3" borderId="1" xfId="0" applyNumberFormat="1" applyFill="1" applyBorder="1" applyAlignment="1">
      <alignment horizontal="right" vertical="center"/>
    </xf>
    <xf numFmtId="168" fontId="1" fillId="0" borderId="0" xfId="0" applyNumberFormat="1" applyFont="1" applyFill="1" applyBorder="1" applyAlignment="1">
      <alignment vertical="center" wrapText="1"/>
    </xf>
    <xf numFmtId="168" fontId="0" fillId="4" borderId="0" xfId="0" applyNumberFormat="1" applyFill="1" applyBorder="1" applyAlignment="1" applyProtection="1">
      <alignment vertical="center"/>
      <protection locked="0"/>
    </xf>
    <xf numFmtId="0"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xf>
    <xf numFmtId="14" fontId="9" fillId="0" borderId="6" xfId="0" applyNumberFormat="1" applyFont="1" applyFill="1" applyBorder="1" applyAlignment="1" applyProtection="1">
      <alignment horizontal="left" vertical="center"/>
      <protection locked="0"/>
    </xf>
    <xf numFmtId="0" fontId="0" fillId="11" borderId="0" xfId="0" applyFill="1" applyBorder="1" applyAlignment="1">
      <alignment vertical="center"/>
    </xf>
    <xf numFmtId="14" fontId="0" fillId="11" borderId="0" xfId="0" applyNumberFormat="1" applyFill="1" applyBorder="1" applyAlignment="1">
      <alignment vertical="center"/>
    </xf>
    <xf numFmtId="0" fontId="0" fillId="11" borderId="0" xfId="0" applyFill="1"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left" vertical="center"/>
    </xf>
    <xf numFmtId="49" fontId="0" fillId="2" borderId="1" xfId="0" applyNumberFormat="1" applyFill="1" applyBorder="1" applyAlignment="1">
      <alignment horizontal="center" vertical="center"/>
    </xf>
    <xf numFmtId="0" fontId="1" fillId="2" borderId="14" xfId="0" applyFont="1" applyFill="1" applyBorder="1" applyAlignment="1">
      <alignment horizontal="center" vertical="center"/>
    </xf>
    <xf numFmtId="0" fontId="38" fillId="2" borderId="1" xfId="0" applyFont="1" applyFill="1" applyBorder="1" applyAlignment="1">
      <alignment horizontal="center" vertical="center" wrapText="1"/>
    </xf>
    <xf numFmtId="0" fontId="0" fillId="0" borderId="38"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1" xfId="0" applyFill="1" applyBorder="1" applyAlignment="1">
      <alignment wrapText="1"/>
    </xf>
    <xf numFmtId="0" fontId="37" fillId="0" borderId="1" xfId="0" applyFont="1" applyBorder="1" applyAlignment="1">
      <alignment horizontal="left" vertical="center" wrapText="1"/>
    </xf>
    <xf numFmtId="0" fontId="0" fillId="0" borderId="11" xfId="0" applyBorder="1" applyAlignment="1">
      <alignment wrapText="1"/>
    </xf>
    <xf numFmtId="0" fontId="0" fillId="11" borderId="11" xfId="0" applyFill="1" applyBorder="1" applyAlignment="1">
      <alignment wrapText="1"/>
    </xf>
    <xf numFmtId="0" fontId="0" fillId="11" borderId="11" xfId="0" applyFill="1" applyBorder="1" applyAlignment="1">
      <alignment vertical="center"/>
    </xf>
    <xf numFmtId="0" fontId="7" fillId="2" borderId="41" xfId="0" applyFont="1" applyFill="1" applyBorder="1" applyAlignment="1">
      <alignment horizontal="center" vertical="center"/>
    </xf>
    <xf numFmtId="0" fontId="7" fillId="2" borderId="13" xfId="0" applyFont="1" applyFill="1" applyBorder="1" applyAlignment="1">
      <alignment horizontal="center" vertical="center"/>
    </xf>
    <xf numFmtId="0" fontId="0" fillId="0" borderId="0" xfId="0" applyBorder="1" applyAlignment="1">
      <alignment wrapText="1"/>
    </xf>
    <xf numFmtId="0" fontId="0" fillId="0" borderId="0" xfId="0" applyFill="1" applyBorder="1" applyAlignment="1">
      <alignment wrapText="1"/>
    </xf>
    <xf numFmtId="0" fontId="0" fillId="0" borderId="0" xfId="0" applyFill="1" applyBorder="1" applyAlignment="1">
      <alignment vertical="center"/>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0" fontId="0" fillId="0" borderId="1" xfId="0" applyBorder="1" applyAlignment="1">
      <alignment horizontal="center"/>
    </xf>
    <xf numFmtId="0" fontId="0" fillId="0" borderId="1" xfId="0" applyBorder="1" applyAlignment="1">
      <alignment wrapText="1"/>
    </xf>
    <xf numFmtId="0" fontId="0" fillId="0" borderId="3" xfId="0" applyBorder="1" applyAlignment="1">
      <alignment horizontal="center" vertical="center"/>
    </xf>
    <xf numFmtId="0" fontId="0" fillId="0" borderId="12" xfId="0" applyBorder="1" applyAlignment="1">
      <alignment horizontal="center" vertical="center"/>
    </xf>
    <xf numFmtId="0" fontId="7" fillId="2" borderId="8"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9" fillId="2" borderId="1" xfId="0" applyFont="1" applyFill="1" applyBorder="1" applyAlignment="1">
      <alignment horizontal="center" vertical="center" wrapText="1"/>
    </xf>
    <xf numFmtId="3" fontId="11" fillId="0" borderId="1" xfId="0" applyNumberFormat="1" applyFont="1" applyFill="1" applyBorder="1" applyAlignment="1">
      <alignment horizontal="right" vertical="center" wrapText="1"/>
    </xf>
    <xf numFmtId="0" fontId="0" fillId="0" borderId="1" xfId="0" applyBorder="1" applyAlignment="1">
      <alignment horizontal="center"/>
    </xf>
    <xf numFmtId="0" fontId="0" fillId="0" borderId="3" xfId="0" applyBorder="1" applyAlignment="1">
      <alignment horizontal="center"/>
    </xf>
    <xf numFmtId="0" fontId="0" fillId="0" borderId="37" xfId="0" applyBorder="1" applyAlignment="1">
      <alignment horizontal="center"/>
    </xf>
    <xf numFmtId="0" fontId="0" fillId="0" borderId="12" xfId="0" applyBorder="1" applyAlignment="1">
      <alignment horizontal="center"/>
    </xf>
    <xf numFmtId="0" fontId="25" fillId="0" borderId="3" xfId="0" applyFont="1" applyBorder="1" applyAlignment="1">
      <alignment horizontal="center"/>
    </xf>
    <xf numFmtId="0" fontId="25" fillId="7" borderId="19" xfId="0" applyFont="1" applyFill="1" applyBorder="1" applyAlignment="1">
      <alignment horizontal="center" vertical="justify" wrapText="1"/>
    </xf>
    <xf numFmtId="0" fontId="25" fillId="7" borderId="20" xfId="0" applyFont="1" applyFill="1" applyBorder="1" applyAlignment="1">
      <alignment horizontal="center" vertical="justify" wrapText="1"/>
    </xf>
    <xf numFmtId="0" fontId="25" fillId="7" borderId="21" xfId="0" applyFont="1" applyFill="1" applyBorder="1" applyAlignment="1">
      <alignment horizontal="center" vertical="justify" wrapText="1"/>
    </xf>
    <xf numFmtId="0" fontId="25" fillId="7" borderId="19" xfId="0" applyFont="1" applyFill="1" applyBorder="1" applyAlignment="1">
      <alignment horizontal="left" vertical="justify" wrapText="1"/>
    </xf>
    <xf numFmtId="0" fontId="25" fillId="7" borderId="20" xfId="0" applyFont="1" applyFill="1" applyBorder="1" applyAlignment="1">
      <alignment horizontal="left" vertical="justify" wrapText="1"/>
    </xf>
    <xf numFmtId="0" fontId="25" fillId="7" borderId="21" xfId="0" applyFont="1" applyFill="1" applyBorder="1" applyAlignment="1">
      <alignment horizontal="left" vertical="justify" wrapText="1"/>
    </xf>
    <xf numFmtId="0" fontId="25" fillId="0" borderId="19" xfId="0" applyFont="1" applyBorder="1" applyAlignment="1">
      <alignment horizontal="left" vertical="justify" wrapText="1"/>
    </xf>
    <xf numFmtId="0" fontId="25" fillId="0" borderId="20" xfId="0" applyFont="1" applyBorder="1" applyAlignment="1">
      <alignment horizontal="left" vertical="justify" wrapText="1"/>
    </xf>
    <xf numFmtId="0" fontId="25" fillId="0" borderId="21" xfId="0" applyFont="1" applyBorder="1" applyAlignment="1">
      <alignment horizontal="left" vertical="justify" wrapText="1"/>
    </xf>
    <xf numFmtId="0" fontId="25" fillId="0" borderId="1" xfId="0" applyFont="1" applyBorder="1" applyAlignment="1">
      <alignment horizontal="center"/>
    </xf>
    <xf numFmtId="0" fontId="0" fillId="0" borderId="1" xfId="0" applyBorder="1" applyAlignment="1">
      <alignment horizontal="center"/>
    </xf>
    <xf numFmtId="0" fontId="32" fillId="10" borderId="0" xfId="0" applyFont="1" applyFill="1" applyAlignment="1">
      <alignment horizontal="center" wrapText="1"/>
    </xf>
    <xf numFmtId="0" fontId="31" fillId="0" borderId="0" xfId="0" applyFont="1" applyAlignment="1">
      <alignment horizontal="center" vertical="center"/>
    </xf>
    <xf numFmtId="0" fontId="24" fillId="6"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5" fillId="7" borderId="16" xfId="0" applyFont="1" applyFill="1" applyBorder="1" applyAlignment="1">
      <alignment horizontal="left" vertical="justify" wrapText="1"/>
    </xf>
    <xf numFmtId="0" fontId="25" fillId="7" borderId="17" xfId="0" applyFont="1" applyFill="1" applyBorder="1" applyAlignment="1">
      <alignment horizontal="left" vertical="justify" wrapText="1"/>
    </xf>
    <xf numFmtId="0" fontId="25" fillId="7" borderId="18" xfId="0" applyFont="1" applyFill="1" applyBorder="1" applyAlignment="1">
      <alignment horizontal="left" vertical="justify" wrapText="1"/>
    </xf>
    <xf numFmtId="0" fontId="22" fillId="0" borderId="0" xfId="0" applyFont="1" applyAlignment="1">
      <alignment horizontal="center" vertical="center"/>
    </xf>
    <xf numFmtId="0" fontId="23" fillId="0" borderId="0" xfId="0" applyFont="1" applyAlignment="1">
      <alignment horizontal="justify" vertical="center" wrapText="1"/>
    </xf>
    <xf numFmtId="0" fontId="24" fillId="5" borderId="1" xfId="0" applyFont="1" applyFill="1" applyBorder="1" applyAlignment="1">
      <alignment horizontal="center" vertical="center" wrapText="1"/>
    </xf>
    <xf numFmtId="0" fontId="0" fillId="0" borderId="1" xfId="0" applyBorder="1" applyAlignment="1">
      <alignment wrapText="1"/>
    </xf>
    <xf numFmtId="0" fontId="0" fillId="0" borderId="3" xfId="0" applyBorder="1" applyAlignment="1">
      <alignment horizontal="center" vertical="center"/>
    </xf>
    <xf numFmtId="0" fontId="0" fillId="0" borderId="12" xfId="0" applyBorder="1" applyAlignment="1">
      <alignment horizontal="center" vertical="center"/>
    </xf>
    <xf numFmtId="0" fontId="9" fillId="2" borderId="3"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3" borderId="6" xfId="0" applyFont="1" applyFill="1" applyBorder="1" applyAlignment="1" applyProtection="1">
      <alignment horizontal="left" vertical="center"/>
      <protection locked="0"/>
    </xf>
    <xf numFmtId="0" fontId="9" fillId="3" borderId="7" xfId="0" applyFont="1" applyFill="1" applyBorder="1" applyAlignment="1" applyProtection="1">
      <alignment horizontal="left" vertical="center"/>
      <protection locked="0"/>
    </xf>
    <xf numFmtId="0" fontId="0" fillId="3" borderId="4" xfId="0" applyFont="1" applyFill="1" applyBorder="1" applyAlignment="1">
      <alignment horizontal="left" vertical="center"/>
    </xf>
    <xf numFmtId="0" fontId="0" fillId="3" borderId="5" xfId="0" applyFont="1" applyFill="1" applyBorder="1" applyAlignment="1">
      <alignment horizontal="left" vertical="center"/>
    </xf>
    <xf numFmtId="0" fontId="4" fillId="0" borderId="1" xfId="0" applyFont="1" applyBorder="1" applyAlignment="1">
      <alignment horizontal="center" vertical="center" wrapText="1"/>
    </xf>
    <xf numFmtId="0" fontId="1" fillId="0" borderId="11" xfId="0" applyFont="1" applyBorder="1" applyAlignment="1">
      <alignment horizontal="center" vertical="center"/>
    </xf>
    <xf numFmtId="0" fontId="1" fillId="0" borderId="10" xfId="0" applyFont="1" applyBorder="1" applyAlignment="1">
      <alignment horizontal="center" vertical="center"/>
    </xf>
    <xf numFmtId="0" fontId="1" fillId="0" borderId="2" xfId="0" applyFont="1" applyBorder="1" applyAlignment="1">
      <alignment horizontal="center" vertical="center"/>
    </xf>
    <xf numFmtId="0" fontId="0" fillId="0" borderId="11" xfId="0" applyBorder="1" applyAlignment="1">
      <alignment horizontal="center" vertical="center"/>
    </xf>
    <xf numFmtId="0" fontId="0" fillId="0" borderId="2" xfId="0" applyBorder="1" applyAlignment="1">
      <alignment horizontal="center" vertical="center"/>
    </xf>
    <xf numFmtId="0" fontId="7" fillId="2" borderId="8"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7" fillId="2" borderId="4"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3" xfId="0" applyFont="1" applyBorder="1" applyAlignment="1">
      <alignment horizontal="center" vertical="center" wrapText="1"/>
    </xf>
    <xf numFmtId="0" fontId="1" fillId="0" borderId="11" xfId="0" applyFont="1" applyFill="1" applyBorder="1" applyAlignment="1">
      <alignment horizontal="center" vertical="center"/>
    </xf>
    <xf numFmtId="0" fontId="1" fillId="0" borderId="2" xfId="0" applyFont="1" applyFill="1" applyBorder="1" applyAlignment="1">
      <alignment horizontal="center" vertical="center"/>
    </xf>
    <xf numFmtId="165" fontId="35" fillId="7" borderId="29" xfId="3" applyFont="1" applyFill="1" applyBorder="1" applyAlignment="1">
      <alignment horizontal="center" vertical="center" wrapText="1"/>
    </xf>
    <xf numFmtId="165" fontId="35" fillId="7" borderId="28" xfId="3" applyFont="1" applyFill="1" applyBorder="1" applyAlignment="1">
      <alignment horizontal="center" vertical="center" wrapText="1"/>
    </xf>
    <xf numFmtId="0" fontId="27" fillId="9" borderId="27" xfId="0" applyFont="1" applyFill="1" applyBorder="1" applyAlignment="1">
      <alignment horizontal="center" vertical="center"/>
    </xf>
    <xf numFmtId="0" fontId="27" fillId="9" borderId="29" xfId="0" applyFont="1" applyFill="1" applyBorder="1" applyAlignment="1">
      <alignment horizontal="center" vertical="center"/>
    </xf>
    <xf numFmtId="0" fontId="27" fillId="9" borderId="28" xfId="0" applyFont="1" applyFill="1" applyBorder="1" applyAlignment="1">
      <alignment horizontal="center" vertical="center"/>
    </xf>
    <xf numFmtId="0" fontId="34" fillId="7" borderId="29" xfId="0" applyFont="1" applyFill="1" applyBorder="1" applyAlignment="1">
      <alignment horizontal="center" vertical="center" wrapText="1"/>
    </xf>
    <xf numFmtId="0" fontId="34" fillId="7" borderId="28" xfId="0" applyFont="1" applyFill="1" applyBorder="1" applyAlignment="1">
      <alignment horizontal="center" vertical="center" wrapText="1"/>
    </xf>
    <xf numFmtId="0" fontId="27" fillId="7" borderId="22" xfId="0" applyFont="1" applyFill="1" applyBorder="1" applyAlignment="1">
      <alignment horizontal="center" vertical="center" wrapText="1"/>
    </xf>
    <xf numFmtId="0" fontId="27" fillId="7" borderId="23" xfId="0" applyFont="1" applyFill="1" applyBorder="1" applyAlignment="1">
      <alignment horizontal="center" vertical="center" wrapText="1"/>
    </xf>
    <xf numFmtId="0" fontId="27" fillId="7" borderId="0" xfId="0" applyFont="1" applyFill="1" applyAlignment="1">
      <alignment horizontal="center" vertical="center" wrapText="1"/>
    </xf>
    <xf numFmtId="0" fontId="28" fillId="7" borderId="29" xfId="0" applyFont="1" applyFill="1" applyBorder="1" applyAlignment="1">
      <alignment horizontal="center" vertical="center" wrapText="1"/>
    </xf>
    <xf numFmtId="0" fontId="28" fillId="7" borderId="28" xfId="0" applyFont="1" applyFill="1" applyBorder="1" applyAlignment="1">
      <alignment horizontal="center" vertical="center" wrapText="1"/>
    </xf>
    <xf numFmtId="0" fontId="35" fillId="7" borderId="29" xfId="0" applyFont="1" applyFill="1" applyBorder="1" applyAlignment="1">
      <alignment horizontal="center" vertical="center" wrapText="1"/>
    </xf>
    <xf numFmtId="0" fontId="35" fillId="7" borderId="28" xfId="0" applyFont="1" applyFill="1" applyBorder="1" applyAlignment="1">
      <alignment horizontal="center" vertical="center" wrapText="1"/>
    </xf>
    <xf numFmtId="0" fontId="0" fillId="0" borderId="25" xfId="0" applyBorder="1"/>
    <xf numFmtId="0" fontId="27" fillId="7" borderId="32" xfId="0" applyFont="1" applyFill="1" applyBorder="1" applyAlignment="1">
      <alignment vertical="center" wrapText="1"/>
    </xf>
    <xf numFmtId="0" fontId="27" fillId="7" borderId="31" xfId="0" applyFont="1" applyFill="1" applyBorder="1" applyAlignment="1">
      <alignment vertical="center" wrapText="1"/>
    </xf>
    <xf numFmtId="0" fontId="28" fillId="7" borderId="35" xfId="0" applyFont="1" applyFill="1" applyBorder="1" applyAlignment="1">
      <alignment vertical="center"/>
    </xf>
    <xf numFmtId="0" fontId="27" fillId="7" borderId="22" xfId="0" applyFont="1" applyFill="1" applyBorder="1" applyAlignment="1">
      <alignment vertical="center"/>
    </xf>
    <xf numFmtId="0" fontId="27" fillId="7" borderId="30" xfId="0" applyFont="1" applyFill="1" applyBorder="1" applyAlignment="1">
      <alignment vertical="center"/>
    </xf>
    <xf numFmtId="0" fontId="27" fillId="7" borderId="23" xfId="0" applyFont="1" applyFill="1" applyBorder="1" applyAlignment="1">
      <alignment vertical="center" wrapText="1"/>
    </xf>
    <xf numFmtId="0" fontId="27" fillId="7" borderId="34" xfId="0" applyFont="1" applyFill="1" applyBorder="1" applyAlignment="1">
      <alignment vertical="center" wrapText="1"/>
    </xf>
    <xf numFmtId="0" fontId="28" fillId="7" borderId="36" xfId="0" applyFont="1" applyFill="1" applyBorder="1" applyAlignment="1">
      <alignment vertical="center"/>
    </xf>
    <xf numFmtId="0" fontId="1" fillId="0" borderId="1" xfId="0" applyFont="1" applyBorder="1" applyAlignment="1">
      <alignment horizont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9.bin"/><Relationship Id="rId3" Type="http://schemas.openxmlformats.org/officeDocument/2006/relationships/printerSettings" Target="../printerSettings/printerSettings14.bin"/><Relationship Id="rId7" Type="http://schemas.openxmlformats.org/officeDocument/2006/relationships/printerSettings" Target="../printerSettings/printerSettings18.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6" Type="http://schemas.openxmlformats.org/officeDocument/2006/relationships/printerSettings" Target="../printerSettings/printerSettings17.bin"/><Relationship Id="rId11" Type="http://schemas.openxmlformats.org/officeDocument/2006/relationships/printerSettings" Target="../printerSettings/printerSettings22.bin"/><Relationship Id="rId5" Type="http://schemas.openxmlformats.org/officeDocument/2006/relationships/printerSettings" Target="../printerSettings/printerSettings16.bin"/><Relationship Id="rId10" Type="http://schemas.openxmlformats.org/officeDocument/2006/relationships/printerSettings" Target="../printerSettings/printerSettings21.bin"/><Relationship Id="rId4" Type="http://schemas.openxmlformats.org/officeDocument/2006/relationships/printerSettings" Target="../printerSettings/printerSettings15.bin"/><Relationship Id="rId9"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32.bin"/><Relationship Id="rId3" Type="http://schemas.openxmlformats.org/officeDocument/2006/relationships/printerSettings" Target="../printerSettings/printerSettings27.bin"/><Relationship Id="rId7" Type="http://schemas.openxmlformats.org/officeDocument/2006/relationships/printerSettings" Target="../printerSettings/printerSettings31.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printerSettings" Target="../printerSettings/printerSettings30.bin"/><Relationship Id="rId11" Type="http://schemas.openxmlformats.org/officeDocument/2006/relationships/printerSettings" Target="../printerSettings/printerSettings35.bin"/><Relationship Id="rId5" Type="http://schemas.openxmlformats.org/officeDocument/2006/relationships/printerSettings" Target="../printerSettings/printerSettings29.bin"/><Relationship Id="rId10" Type="http://schemas.openxmlformats.org/officeDocument/2006/relationships/printerSettings" Target="../printerSettings/printerSettings34.bin"/><Relationship Id="rId4" Type="http://schemas.openxmlformats.org/officeDocument/2006/relationships/printerSettings" Target="../printerSettings/printerSettings28.bin"/><Relationship Id="rId9" Type="http://schemas.openxmlformats.org/officeDocument/2006/relationships/printerSettings" Target="../printerSettings/printerSettings3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4"/>
  <sheetViews>
    <sheetView tabSelected="1" workbookViewId="0"/>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37" t="s">
        <v>84</v>
      </c>
      <c r="B2" s="237"/>
      <c r="C2" s="237"/>
      <c r="D2" s="237"/>
      <c r="E2" s="237"/>
      <c r="F2" s="237"/>
      <c r="G2" s="237"/>
      <c r="H2" s="237"/>
      <c r="I2" s="237"/>
      <c r="J2" s="237"/>
      <c r="K2" s="237"/>
      <c r="L2" s="237"/>
    </row>
    <row r="4" spans="1:12" ht="16.5" x14ac:dyDescent="0.25">
      <c r="A4" s="244" t="s">
        <v>59</v>
      </c>
      <c r="B4" s="244"/>
      <c r="C4" s="244"/>
      <c r="D4" s="244"/>
      <c r="E4" s="244"/>
      <c r="F4" s="244"/>
      <c r="G4" s="244"/>
      <c r="H4" s="244"/>
      <c r="I4" s="244"/>
      <c r="J4" s="244"/>
      <c r="K4" s="244"/>
      <c r="L4" s="244"/>
    </row>
    <row r="5" spans="1:12" ht="16.5" x14ac:dyDescent="0.25">
      <c r="A5" s="72"/>
    </row>
    <row r="6" spans="1:12" ht="16.5" x14ac:dyDescent="0.25">
      <c r="A6" s="244" t="s">
        <v>358</v>
      </c>
      <c r="B6" s="244"/>
      <c r="C6" s="244"/>
      <c r="D6" s="244"/>
      <c r="E6" s="244"/>
      <c r="F6" s="244"/>
      <c r="G6" s="244"/>
      <c r="H6" s="244"/>
      <c r="I6" s="244"/>
      <c r="J6" s="244"/>
      <c r="K6" s="244"/>
      <c r="L6" s="244"/>
    </row>
    <row r="7" spans="1:12" ht="16.5" x14ac:dyDescent="0.25">
      <c r="A7" s="73"/>
    </row>
    <row r="8" spans="1:12" ht="109.5" customHeight="1" x14ac:dyDescent="0.25">
      <c r="A8" s="245" t="s">
        <v>119</v>
      </c>
      <c r="B8" s="245"/>
      <c r="C8" s="245"/>
      <c r="D8" s="245"/>
      <c r="E8" s="245"/>
      <c r="F8" s="245"/>
      <c r="G8" s="245"/>
      <c r="H8" s="245"/>
      <c r="I8" s="245"/>
      <c r="J8" s="245"/>
      <c r="K8" s="245"/>
      <c r="L8" s="245"/>
    </row>
    <row r="9" spans="1:12" ht="45.75" customHeight="1" x14ac:dyDescent="0.25">
      <c r="A9" s="245"/>
      <c r="B9" s="245"/>
      <c r="C9" s="245"/>
      <c r="D9" s="245"/>
      <c r="E9" s="245"/>
      <c r="F9" s="245"/>
      <c r="G9" s="245"/>
      <c r="H9" s="245"/>
      <c r="I9" s="245"/>
      <c r="J9" s="245"/>
      <c r="K9" s="245"/>
      <c r="L9" s="245"/>
    </row>
    <row r="10" spans="1:12" ht="28.5" customHeight="1" x14ac:dyDescent="0.25">
      <c r="A10" s="245" t="s">
        <v>87</v>
      </c>
      <c r="B10" s="245"/>
      <c r="C10" s="245"/>
      <c r="D10" s="245"/>
      <c r="E10" s="245"/>
      <c r="F10" s="245"/>
      <c r="G10" s="245"/>
      <c r="H10" s="245"/>
      <c r="I10" s="245"/>
      <c r="J10" s="245"/>
      <c r="K10" s="245"/>
      <c r="L10" s="245"/>
    </row>
    <row r="11" spans="1:12" ht="28.5" customHeight="1" x14ac:dyDescent="0.25">
      <c r="A11" s="245"/>
      <c r="B11" s="245"/>
      <c r="C11" s="245"/>
      <c r="D11" s="245"/>
      <c r="E11" s="245"/>
      <c r="F11" s="245"/>
      <c r="G11" s="245"/>
      <c r="H11" s="245"/>
      <c r="I11" s="245"/>
      <c r="J11" s="245"/>
      <c r="K11" s="245"/>
      <c r="L11" s="245"/>
    </row>
    <row r="12" spans="1:12" ht="15.75" thickBot="1" x14ac:dyDescent="0.3"/>
    <row r="13" spans="1:12" ht="15.75" thickBot="1" x14ac:dyDescent="0.3">
      <c r="A13" s="74" t="s">
        <v>60</v>
      </c>
      <c r="B13" s="246" t="s">
        <v>83</v>
      </c>
      <c r="C13" s="247"/>
      <c r="D13" s="247"/>
      <c r="E13" s="247"/>
      <c r="F13" s="247"/>
      <c r="G13" s="247"/>
      <c r="H13" s="247"/>
      <c r="I13" s="247"/>
      <c r="J13" s="247"/>
      <c r="K13" s="247"/>
      <c r="L13" s="247"/>
    </row>
    <row r="14" spans="1:12" ht="15.75" thickBot="1" x14ac:dyDescent="0.3">
      <c r="A14" s="75">
        <v>35</v>
      </c>
      <c r="B14" s="240" t="s">
        <v>360</v>
      </c>
      <c r="C14" s="240"/>
      <c r="D14" s="240"/>
      <c r="E14" s="240"/>
      <c r="F14" s="240"/>
      <c r="G14" s="240"/>
      <c r="H14" s="240"/>
      <c r="I14" s="240"/>
      <c r="J14" s="240"/>
      <c r="K14" s="240"/>
      <c r="L14" s="240"/>
    </row>
    <row r="15" spans="1:12" x14ac:dyDescent="0.25">
      <c r="A15" s="82"/>
      <c r="B15" s="82"/>
      <c r="C15" s="82"/>
      <c r="D15" s="82"/>
      <c r="E15" s="82"/>
      <c r="F15" s="82"/>
      <c r="G15" s="82"/>
      <c r="H15" s="82"/>
      <c r="I15" s="82"/>
      <c r="J15" s="82"/>
      <c r="K15" s="82"/>
      <c r="L15" s="82"/>
    </row>
    <row r="16" spans="1:12" x14ac:dyDescent="0.25">
      <c r="A16" s="83"/>
      <c r="B16" s="82"/>
      <c r="C16" s="82"/>
      <c r="D16" s="82"/>
      <c r="E16" s="82"/>
      <c r="F16" s="82"/>
      <c r="G16" s="82"/>
      <c r="H16" s="82"/>
      <c r="I16" s="82"/>
      <c r="J16" s="82"/>
      <c r="K16" s="82"/>
      <c r="L16" s="82"/>
    </row>
    <row r="17" spans="1:12" x14ac:dyDescent="0.25">
      <c r="A17" s="238" t="s">
        <v>351</v>
      </c>
      <c r="B17" s="238"/>
      <c r="C17" s="238"/>
      <c r="D17" s="238"/>
      <c r="E17" s="238"/>
      <c r="F17" s="238"/>
      <c r="G17" s="238"/>
      <c r="H17" s="238"/>
      <c r="I17" s="238"/>
      <c r="J17" s="238"/>
      <c r="K17" s="238"/>
      <c r="L17" s="238"/>
    </row>
    <row r="19" spans="1:12" ht="27" customHeight="1" x14ac:dyDescent="0.25">
      <c r="A19" s="239" t="s">
        <v>61</v>
      </c>
      <c r="B19" s="239"/>
      <c r="C19" s="239"/>
      <c r="D19" s="239"/>
      <c r="E19" s="77" t="s">
        <v>62</v>
      </c>
      <c r="F19" s="76" t="s">
        <v>63</v>
      </c>
      <c r="G19" s="76" t="s">
        <v>64</v>
      </c>
      <c r="H19" s="239" t="s">
        <v>3</v>
      </c>
      <c r="I19" s="239"/>
      <c r="J19" s="239"/>
      <c r="K19" s="239"/>
      <c r="L19" s="239"/>
    </row>
    <row r="20" spans="1:12" ht="30.75" customHeight="1" x14ac:dyDescent="0.25">
      <c r="A20" s="241" t="s">
        <v>90</v>
      </c>
      <c r="B20" s="242"/>
      <c r="C20" s="242"/>
      <c r="D20" s="243"/>
      <c r="E20" s="78" t="s">
        <v>164</v>
      </c>
      <c r="F20" s="206" t="s">
        <v>306</v>
      </c>
      <c r="G20" s="1"/>
      <c r="H20" s="236"/>
      <c r="I20" s="236"/>
      <c r="J20" s="236"/>
      <c r="K20" s="236"/>
      <c r="L20" s="236"/>
    </row>
    <row r="21" spans="1:12" ht="35.25" customHeight="1" x14ac:dyDescent="0.25">
      <c r="A21" s="229" t="s">
        <v>91</v>
      </c>
      <c r="B21" s="230"/>
      <c r="C21" s="230"/>
      <c r="D21" s="231"/>
      <c r="E21" s="79"/>
      <c r="F21" s="206"/>
      <c r="G21" s="1"/>
      <c r="H21" s="236" t="s">
        <v>361</v>
      </c>
      <c r="I21" s="236"/>
      <c r="J21" s="236"/>
      <c r="K21" s="236"/>
      <c r="L21" s="236"/>
    </row>
    <row r="22" spans="1:12" ht="24.75" customHeight="1" x14ac:dyDescent="0.25">
      <c r="A22" s="229" t="s">
        <v>120</v>
      </c>
      <c r="B22" s="230"/>
      <c r="C22" s="230"/>
      <c r="D22" s="231"/>
      <c r="E22" s="79"/>
      <c r="F22" s="206"/>
      <c r="G22" s="299" t="s">
        <v>306</v>
      </c>
      <c r="H22" s="235" t="s">
        <v>364</v>
      </c>
      <c r="I22" s="236"/>
      <c r="J22" s="236"/>
      <c r="K22" s="236"/>
      <c r="L22" s="236"/>
    </row>
    <row r="23" spans="1:12" ht="27" customHeight="1" x14ac:dyDescent="0.25">
      <c r="A23" s="232" t="s">
        <v>65</v>
      </c>
      <c r="B23" s="233"/>
      <c r="C23" s="233"/>
      <c r="D23" s="234"/>
      <c r="E23" s="80" t="s">
        <v>352</v>
      </c>
      <c r="F23" s="206"/>
      <c r="G23" s="1"/>
      <c r="H23" s="235" t="s">
        <v>362</v>
      </c>
      <c r="I23" s="236"/>
      <c r="J23" s="236"/>
      <c r="K23" s="236"/>
      <c r="L23" s="236"/>
    </row>
    <row r="24" spans="1:12" ht="20.25" customHeight="1" x14ac:dyDescent="0.25">
      <c r="A24" s="232" t="s">
        <v>86</v>
      </c>
      <c r="B24" s="233"/>
      <c r="C24" s="233"/>
      <c r="D24" s="234"/>
      <c r="E24" s="80" t="s">
        <v>353</v>
      </c>
      <c r="F24" s="206" t="s">
        <v>306</v>
      </c>
      <c r="G24" s="1"/>
      <c r="H24" s="222"/>
      <c r="I24" s="223"/>
      <c r="J24" s="223"/>
      <c r="K24" s="223"/>
      <c r="L24" s="224"/>
    </row>
    <row r="25" spans="1:12" ht="28.5" customHeight="1" x14ac:dyDescent="0.25">
      <c r="A25" s="232" t="s">
        <v>121</v>
      </c>
      <c r="B25" s="233"/>
      <c r="C25" s="233"/>
      <c r="D25" s="234"/>
      <c r="E25" s="80">
        <v>10</v>
      </c>
      <c r="F25" s="1"/>
      <c r="G25" s="1"/>
      <c r="H25" s="235" t="s">
        <v>363</v>
      </c>
      <c r="I25" s="236"/>
      <c r="J25" s="236"/>
      <c r="K25" s="236"/>
      <c r="L25" s="236"/>
    </row>
    <row r="26" spans="1:12" ht="28.5" customHeight="1" x14ac:dyDescent="0.25">
      <c r="A26" s="232" t="s">
        <v>89</v>
      </c>
      <c r="B26" s="233"/>
      <c r="C26" s="233"/>
      <c r="D26" s="234"/>
      <c r="E26" s="80"/>
      <c r="F26" s="1"/>
      <c r="G26" s="1"/>
      <c r="H26" s="222" t="s">
        <v>354</v>
      </c>
      <c r="I26" s="223"/>
      <c r="J26" s="223"/>
      <c r="K26" s="223"/>
      <c r="L26" s="224"/>
    </row>
    <row r="27" spans="1:12" ht="15.75" customHeight="1" x14ac:dyDescent="0.25">
      <c r="A27" s="229" t="s">
        <v>66</v>
      </c>
      <c r="B27" s="230"/>
      <c r="C27" s="230"/>
      <c r="D27" s="231"/>
      <c r="E27" s="79">
        <v>6.11</v>
      </c>
      <c r="F27" s="206" t="s">
        <v>306</v>
      </c>
      <c r="G27" s="1"/>
      <c r="H27" s="236"/>
      <c r="I27" s="236"/>
      <c r="J27" s="236"/>
      <c r="K27" s="236"/>
      <c r="L27" s="236"/>
    </row>
    <row r="28" spans="1:12" ht="19.5" customHeight="1" x14ac:dyDescent="0.25">
      <c r="A28" s="229" t="s">
        <v>67</v>
      </c>
      <c r="B28" s="230"/>
      <c r="C28" s="230"/>
      <c r="D28" s="231"/>
      <c r="E28" s="79">
        <v>31.32</v>
      </c>
      <c r="F28" s="206" t="s">
        <v>306</v>
      </c>
      <c r="G28" s="1"/>
      <c r="H28" s="236"/>
      <c r="I28" s="236"/>
      <c r="J28" s="236"/>
      <c r="K28" s="236"/>
      <c r="L28" s="236"/>
    </row>
    <row r="29" spans="1:12" ht="27.75" customHeight="1" x14ac:dyDescent="0.25">
      <c r="A29" s="229" t="s">
        <v>68</v>
      </c>
      <c r="B29" s="230"/>
      <c r="C29" s="230"/>
      <c r="D29" s="231"/>
      <c r="E29" s="79" t="s">
        <v>355</v>
      </c>
      <c r="F29" s="206" t="s">
        <v>306</v>
      </c>
      <c r="G29" s="1"/>
      <c r="H29" s="236"/>
      <c r="I29" s="236"/>
      <c r="J29" s="236"/>
      <c r="K29" s="236"/>
      <c r="L29" s="236"/>
    </row>
    <row r="30" spans="1:12" ht="61.5" customHeight="1" x14ac:dyDescent="0.25">
      <c r="A30" s="229" t="s">
        <v>69</v>
      </c>
      <c r="B30" s="230"/>
      <c r="C30" s="230"/>
      <c r="D30" s="231"/>
      <c r="E30" s="79" t="s">
        <v>356</v>
      </c>
      <c r="F30" s="206" t="s">
        <v>306</v>
      </c>
      <c r="G30" s="1"/>
      <c r="H30" s="236"/>
      <c r="I30" s="236"/>
      <c r="J30" s="236"/>
      <c r="K30" s="236"/>
      <c r="L30" s="236"/>
    </row>
    <row r="31" spans="1:12" ht="17.25" customHeight="1" x14ac:dyDescent="0.25">
      <c r="A31" s="229" t="s">
        <v>70</v>
      </c>
      <c r="B31" s="230"/>
      <c r="C31" s="230"/>
      <c r="D31" s="231"/>
      <c r="E31" s="79">
        <v>42.41</v>
      </c>
      <c r="F31" s="206" t="s">
        <v>306</v>
      </c>
      <c r="G31" s="1"/>
      <c r="H31" s="236"/>
      <c r="I31" s="236"/>
      <c r="J31" s="236"/>
      <c r="K31" s="236"/>
      <c r="L31" s="236"/>
    </row>
    <row r="32" spans="1:12" ht="24" customHeight="1" x14ac:dyDescent="0.25">
      <c r="A32" s="226" t="s">
        <v>88</v>
      </c>
      <c r="B32" s="227"/>
      <c r="C32" s="227"/>
      <c r="D32" s="228"/>
      <c r="E32" s="79"/>
      <c r="F32" s="206"/>
      <c r="G32" s="221" t="s">
        <v>306</v>
      </c>
      <c r="H32" s="225" t="s">
        <v>365</v>
      </c>
      <c r="I32" s="223"/>
      <c r="J32" s="223"/>
      <c r="K32" s="223"/>
      <c r="L32" s="224"/>
    </row>
    <row r="33" spans="1:12" ht="24" customHeight="1" x14ac:dyDescent="0.25">
      <c r="A33" s="229" t="s">
        <v>92</v>
      </c>
      <c r="B33" s="230"/>
      <c r="C33" s="230"/>
      <c r="D33" s="231"/>
      <c r="E33" s="79"/>
      <c r="F33" s="206"/>
      <c r="G33" s="1"/>
      <c r="H33" s="222" t="s">
        <v>354</v>
      </c>
      <c r="I33" s="223"/>
      <c r="J33" s="223"/>
      <c r="K33" s="223"/>
      <c r="L33" s="224"/>
    </row>
    <row r="34" spans="1:12" ht="28.5" customHeight="1" x14ac:dyDescent="0.25">
      <c r="A34" s="229" t="s">
        <v>93</v>
      </c>
      <c r="B34" s="230"/>
      <c r="C34" s="230"/>
      <c r="D34" s="231"/>
      <c r="E34" s="81">
        <v>4.5</v>
      </c>
      <c r="F34" s="1"/>
      <c r="G34" s="1"/>
      <c r="H34" s="235" t="s">
        <v>357</v>
      </c>
      <c r="I34" s="236"/>
      <c r="J34" s="236"/>
      <c r="K34" s="236"/>
      <c r="L34" s="236"/>
    </row>
  </sheetData>
  <customSheetViews>
    <customSheetView guid="{81A4AF27-EC18-48BA-A6F2-CA25DEBD669D}">
      <selection activeCell="A46" sqref="A46:D46"/>
      <pageMargins left="0.7" right="0.7" top="0.75" bottom="0.75" header="0.3" footer="0.3"/>
      <pageSetup orientation="portrait" horizontalDpi="4294967295" verticalDpi="4294967295" r:id="rId1"/>
    </customSheetView>
    <customSheetView guid="{C16787E4-2081-4602-B699-9946006E6D7D}" topLeftCell="A14">
      <selection activeCell="H24" sqref="H24:L24"/>
      <pageMargins left="0.7" right="0.7" top="0.75" bottom="0.75" header="0.3" footer="0.3"/>
      <pageSetup orientation="portrait" horizontalDpi="4294967295" verticalDpi="4294967295" r:id="rId2"/>
    </customSheetView>
    <customSheetView guid="{35E6B209-EE72-463A-9F69-2A0023656799}">
      <selection activeCell="A46" sqref="A46:D46"/>
      <pageMargins left="0.7" right="0.7" top="0.75" bottom="0.75" header="0.3" footer="0.3"/>
      <pageSetup orientation="portrait" horizontalDpi="4294967295" verticalDpi="4294967295" r:id="rId3"/>
    </customSheetView>
    <customSheetView guid="{90A5FF50-5CC9-4CE8-BC2C-051D9A38E943}" topLeftCell="A14">
      <selection activeCell="H24" sqref="H24:L24"/>
      <pageMargins left="0.7" right="0.7" top="0.75" bottom="0.75" header="0.3" footer="0.3"/>
      <pageSetup orientation="portrait" horizontalDpi="4294967295" verticalDpi="4294967295" r:id="rId4"/>
    </customSheetView>
    <customSheetView guid="{C58F63B1-D658-485E-9D23-8DC77BA6F3FF}">
      <selection activeCell="A46" sqref="A46:D46"/>
      <pageMargins left="0.7" right="0.7" top="0.75" bottom="0.75" header="0.3" footer="0.3"/>
      <pageSetup orientation="portrait" horizontalDpi="4294967295" verticalDpi="4294967295" r:id="rId5"/>
    </customSheetView>
    <customSheetView guid="{BAE7605A-9F36-4F35-8731-FD28DD93CB27}">
      <selection activeCell="A46" sqref="A46:D46"/>
      <pageMargins left="0.7" right="0.7" top="0.75" bottom="0.75" header="0.3" footer="0.3"/>
      <pageSetup orientation="portrait" horizontalDpi="4294967295" verticalDpi="4294967295" r:id="rId6"/>
    </customSheetView>
    <customSheetView guid="{DA2F209B-B0ED-4780-B993-1EE649580731}">
      <selection activeCell="A46" sqref="A46:D46"/>
      <pageMargins left="0.7" right="0.7" top="0.75" bottom="0.75" header="0.3" footer="0.3"/>
      <pageSetup orientation="portrait" horizontalDpi="4294967295" verticalDpi="4294967295" r:id="rId7"/>
    </customSheetView>
    <customSheetView guid="{3A019A23-B146-49D0-837A-35A0FE879902}" topLeftCell="A9">
      <selection activeCell="H20" sqref="H20"/>
      <pageMargins left="0.7" right="0.7" top="0.75" bottom="0.75" header="0.3" footer="0.3"/>
      <pageSetup orientation="portrait" horizontalDpi="4294967295" verticalDpi="4294967295" r:id="rId8"/>
    </customSheetView>
    <customSheetView guid="{87BB7E54-963C-4A8E-B966-680B16814A90}" topLeftCell="A16">
      <selection activeCell="H30" sqref="H30:L30"/>
      <pageMargins left="0.7" right="0.7" top="0.75" bottom="0.75" header="0.3" footer="0.3"/>
      <pageSetup orientation="portrait" horizontalDpi="4294967295" verticalDpi="4294967295" r:id="rId9"/>
    </customSheetView>
    <customSheetView guid="{807F0EC5-C0BE-4155-83F3-BE4EA4D207E4}" topLeftCell="A31">
      <selection activeCell="G45" sqref="G45"/>
      <pageMargins left="0.7" right="0.7" top="0.75" bottom="0.75" header="0.3" footer="0.3"/>
      <pageSetup orientation="portrait" horizontalDpi="4294967295" verticalDpi="4294967295" r:id="rId10"/>
    </customSheetView>
  </customSheetViews>
  <mergeCells count="40">
    <mergeCell ref="A4:L4"/>
    <mergeCell ref="A6:L6"/>
    <mergeCell ref="A8:L9"/>
    <mergeCell ref="A10:L11"/>
    <mergeCell ref="B13:L13"/>
    <mergeCell ref="B14:L14"/>
    <mergeCell ref="A19:D19"/>
    <mergeCell ref="A24:D24"/>
    <mergeCell ref="H24:L24"/>
    <mergeCell ref="H21:L21"/>
    <mergeCell ref="H22:L22"/>
    <mergeCell ref="H23:L23"/>
    <mergeCell ref="A20:D20"/>
    <mergeCell ref="A21:D21"/>
    <mergeCell ref="A22:D22"/>
    <mergeCell ref="H20:L20"/>
    <mergeCell ref="A23:D23"/>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H33:L33"/>
    <mergeCell ref="H32:L32"/>
    <mergeCell ref="A32:D32"/>
    <mergeCell ref="A33:D33"/>
    <mergeCell ref="A26:D26"/>
    <mergeCell ref="H26:L26"/>
    <mergeCell ref="A27:D27"/>
  </mergeCells>
  <pageMargins left="0.7" right="0.7" top="0.75" bottom="0.75" header="0.3" footer="0.3"/>
  <pageSetup orientation="portrait" horizontalDpi="4294967295" verticalDpi="4294967295"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8"/>
  <sheetViews>
    <sheetView topLeftCell="A128" zoomScale="70" zoomScaleNormal="70" workbookViewId="0">
      <selection activeCell="E24" activeCellId="1" sqref="C24 E24"/>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69.570312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2" t="s">
        <v>58</v>
      </c>
      <c r="C2" s="263"/>
      <c r="D2" s="263"/>
      <c r="E2" s="263"/>
      <c r="F2" s="263"/>
      <c r="G2" s="263"/>
      <c r="H2" s="263"/>
      <c r="I2" s="263"/>
      <c r="J2" s="263"/>
      <c r="K2" s="263"/>
      <c r="L2" s="263"/>
      <c r="M2" s="263"/>
      <c r="N2" s="263"/>
      <c r="O2" s="263"/>
      <c r="P2" s="263"/>
    </row>
    <row r="4" spans="2:16" ht="26.25" x14ac:dyDescent="0.25">
      <c r="B4" s="262" t="s">
        <v>46</v>
      </c>
      <c r="C4" s="263"/>
      <c r="D4" s="263"/>
      <c r="E4" s="263"/>
      <c r="F4" s="263"/>
      <c r="G4" s="263"/>
      <c r="H4" s="263"/>
      <c r="I4" s="263"/>
      <c r="J4" s="263"/>
      <c r="K4" s="263"/>
      <c r="L4" s="263"/>
      <c r="M4" s="263"/>
      <c r="N4" s="263"/>
      <c r="O4" s="263"/>
      <c r="P4" s="263"/>
    </row>
    <row r="5" spans="2:16" ht="15.75" thickBot="1" x14ac:dyDescent="0.3"/>
    <row r="6" spans="2:16" ht="21.75" thickBot="1" x14ac:dyDescent="0.3">
      <c r="B6" s="11" t="s">
        <v>4</v>
      </c>
      <c r="C6" s="252" t="s">
        <v>281</v>
      </c>
      <c r="D6" s="252"/>
      <c r="E6" s="252"/>
      <c r="F6" s="252"/>
      <c r="G6" s="252"/>
      <c r="H6" s="252"/>
      <c r="I6" s="252"/>
      <c r="J6" s="252"/>
      <c r="K6" s="252"/>
      <c r="L6" s="252"/>
      <c r="M6" s="252"/>
      <c r="N6" s="253"/>
    </row>
    <row r="7" spans="2:16" ht="16.5" thickBot="1" x14ac:dyDescent="0.3">
      <c r="B7" s="12" t="s">
        <v>5</v>
      </c>
      <c r="C7" s="252" t="s">
        <v>282</v>
      </c>
      <c r="D7" s="252"/>
      <c r="E7" s="252"/>
      <c r="F7" s="252"/>
      <c r="G7" s="252"/>
      <c r="H7" s="252"/>
      <c r="I7" s="252"/>
      <c r="J7" s="252"/>
      <c r="K7" s="252"/>
      <c r="L7" s="252"/>
      <c r="M7" s="252"/>
      <c r="N7" s="253"/>
    </row>
    <row r="8" spans="2:16" ht="16.5" thickBot="1" x14ac:dyDescent="0.3">
      <c r="B8" s="12" t="s">
        <v>6</v>
      </c>
      <c r="C8" s="252" t="s">
        <v>148</v>
      </c>
      <c r="D8" s="252"/>
      <c r="E8" s="252"/>
      <c r="F8" s="252"/>
      <c r="G8" s="252"/>
      <c r="H8" s="252"/>
      <c r="I8" s="252"/>
      <c r="J8" s="252"/>
      <c r="K8" s="252"/>
      <c r="L8" s="252"/>
      <c r="M8" s="252"/>
      <c r="N8" s="253"/>
    </row>
    <row r="9" spans="2:16" ht="16.5" thickBot="1" x14ac:dyDescent="0.3">
      <c r="B9" s="12" t="s">
        <v>7</v>
      </c>
      <c r="C9" s="252"/>
      <c r="D9" s="252"/>
      <c r="E9" s="252"/>
      <c r="F9" s="252"/>
      <c r="G9" s="252"/>
      <c r="H9" s="252"/>
      <c r="I9" s="252"/>
      <c r="J9" s="252"/>
      <c r="K9" s="252"/>
      <c r="L9" s="252"/>
      <c r="M9" s="252"/>
      <c r="N9" s="253"/>
    </row>
    <row r="10" spans="2:16" ht="16.5" thickBot="1" x14ac:dyDescent="0.3">
      <c r="B10" s="12" t="s">
        <v>8</v>
      </c>
      <c r="C10" s="254"/>
      <c r="D10" s="254"/>
      <c r="E10" s="255"/>
      <c r="F10" s="34"/>
      <c r="G10" s="34"/>
      <c r="H10" s="34"/>
      <c r="I10" s="34"/>
      <c r="J10" s="34"/>
      <c r="K10" s="34"/>
      <c r="L10" s="34"/>
      <c r="M10" s="34"/>
      <c r="N10" s="35"/>
    </row>
    <row r="11" spans="2:16" ht="16.5" thickBot="1" x14ac:dyDescent="0.3">
      <c r="B11" s="14" t="s">
        <v>9</v>
      </c>
      <c r="C11" s="15" t="s">
        <v>10</v>
      </c>
      <c r="D11" s="180">
        <v>41974</v>
      </c>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71" t="s">
        <v>94</v>
      </c>
      <c r="C14" s="271"/>
      <c r="D14" s="52" t="s">
        <v>13</v>
      </c>
      <c r="E14" s="52" t="s">
        <v>14</v>
      </c>
      <c r="F14" s="52" t="s">
        <v>30</v>
      </c>
      <c r="G14" s="84"/>
      <c r="I14" s="38"/>
      <c r="J14" s="38"/>
      <c r="K14" s="38"/>
      <c r="L14" s="38"/>
      <c r="M14" s="38"/>
      <c r="N14" s="21"/>
    </row>
    <row r="15" spans="2:16" x14ac:dyDescent="0.25">
      <c r="B15" s="271"/>
      <c r="C15" s="271"/>
      <c r="D15" s="52">
        <v>32</v>
      </c>
      <c r="E15" s="36">
        <v>1475612178</v>
      </c>
      <c r="F15" s="175">
        <v>606</v>
      </c>
      <c r="G15" s="85"/>
      <c r="I15" s="39"/>
      <c r="J15" s="39"/>
      <c r="K15" s="39"/>
      <c r="L15" s="39"/>
      <c r="M15" s="39"/>
      <c r="N15" s="21"/>
    </row>
    <row r="16" spans="2:16" x14ac:dyDescent="0.25">
      <c r="B16" s="271"/>
      <c r="C16" s="271"/>
      <c r="D16" s="52"/>
      <c r="E16" s="36"/>
      <c r="F16" s="175"/>
      <c r="G16" s="85"/>
      <c r="I16" s="39"/>
      <c r="J16" s="39"/>
      <c r="K16" s="39"/>
      <c r="L16" s="39"/>
      <c r="M16" s="39"/>
      <c r="N16" s="21"/>
    </row>
    <row r="17" spans="1:14" x14ac:dyDescent="0.25">
      <c r="B17" s="271"/>
      <c r="C17" s="271"/>
      <c r="D17" s="52"/>
      <c r="E17" s="36"/>
      <c r="F17" s="175"/>
      <c r="G17" s="85"/>
      <c r="I17" s="39"/>
      <c r="J17" s="39"/>
      <c r="K17" s="39"/>
      <c r="L17" s="39"/>
      <c r="M17" s="39"/>
      <c r="N17" s="21"/>
    </row>
    <row r="18" spans="1:14" x14ac:dyDescent="0.25">
      <c r="B18" s="271"/>
      <c r="C18" s="271"/>
      <c r="D18" s="52"/>
      <c r="E18" s="37"/>
      <c r="F18" s="36"/>
      <c r="G18" s="85"/>
      <c r="H18" s="22"/>
      <c r="I18" s="39"/>
      <c r="J18" s="39"/>
      <c r="K18" s="39"/>
      <c r="L18" s="39"/>
      <c r="M18" s="39"/>
      <c r="N18" s="20"/>
    </row>
    <row r="19" spans="1:14" x14ac:dyDescent="0.25">
      <c r="B19" s="271"/>
      <c r="C19" s="271"/>
      <c r="D19" s="52"/>
      <c r="E19" s="37"/>
      <c r="F19" s="36"/>
      <c r="G19" s="85"/>
      <c r="H19" s="22"/>
      <c r="I19" s="41"/>
      <c r="J19" s="41"/>
      <c r="K19" s="41"/>
      <c r="L19" s="41"/>
      <c r="M19" s="41"/>
      <c r="N19" s="20"/>
    </row>
    <row r="20" spans="1:14" x14ac:dyDescent="0.25">
      <c r="B20" s="271"/>
      <c r="C20" s="271"/>
      <c r="D20" s="52"/>
      <c r="E20" s="37"/>
      <c r="F20" s="36"/>
      <c r="G20" s="85"/>
      <c r="H20" s="22"/>
      <c r="I20" s="8"/>
      <c r="J20" s="8"/>
      <c r="K20" s="8"/>
      <c r="L20" s="8"/>
      <c r="M20" s="8"/>
      <c r="N20" s="20"/>
    </row>
    <row r="21" spans="1:14" x14ac:dyDescent="0.25">
      <c r="B21" s="271"/>
      <c r="C21" s="271"/>
      <c r="D21" s="52"/>
      <c r="E21" s="37"/>
      <c r="F21" s="36"/>
      <c r="G21" s="85"/>
      <c r="H21" s="22"/>
      <c r="I21" s="8"/>
      <c r="J21" s="8"/>
      <c r="K21" s="8"/>
      <c r="L21" s="8"/>
      <c r="M21" s="8"/>
      <c r="N21" s="20"/>
    </row>
    <row r="22" spans="1:14" ht="15.75" thickBot="1" x14ac:dyDescent="0.3">
      <c r="B22" s="250" t="s">
        <v>15</v>
      </c>
      <c r="C22" s="251"/>
      <c r="D22" s="52"/>
      <c r="E22" s="63"/>
      <c r="F22" s="36"/>
      <c r="G22" s="85"/>
      <c r="H22" s="22"/>
      <c r="I22" s="8"/>
      <c r="J22" s="8"/>
      <c r="K22" s="8"/>
      <c r="L22" s="8"/>
      <c r="M22" s="8"/>
      <c r="N22" s="20"/>
    </row>
    <row r="23" spans="1:14" ht="45.75" thickBot="1" x14ac:dyDescent="0.3">
      <c r="A23" s="43"/>
      <c r="B23" s="53" t="s">
        <v>16</v>
      </c>
      <c r="C23" s="53" t="s">
        <v>95</v>
      </c>
      <c r="E23" s="38"/>
      <c r="F23" s="38"/>
      <c r="G23" s="38"/>
      <c r="H23" s="38"/>
      <c r="I23" s="10"/>
      <c r="J23" s="10"/>
      <c r="K23" s="10"/>
      <c r="L23" s="10"/>
      <c r="M23" s="10"/>
    </row>
    <row r="24" spans="1:14" ht="15.75" thickBot="1" x14ac:dyDescent="0.3">
      <c r="A24" s="44">
        <v>1</v>
      </c>
      <c r="C24" s="45">
        <f>F15*80%</f>
        <v>484.8</v>
      </c>
      <c r="D24" s="42"/>
      <c r="E24" s="177">
        <f>E15</f>
        <v>1475612178</v>
      </c>
      <c r="F24" s="176"/>
      <c r="G24" s="40"/>
      <c r="H24" s="40"/>
      <c r="I24" s="23"/>
      <c r="J24" s="23"/>
      <c r="K24" s="23"/>
      <c r="L24" s="23"/>
      <c r="M24" s="23"/>
    </row>
    <row r="25" spans="1:14" x14ac:dyDescent="0.25">
      <c r="A25" s="91"/>
      <c r="C25" s="92"/>
      <c r="D25" s="39"/>
      <c r="E25" s="93"/>
      <c r="F25" s="40"/>
      <c r="G25" s="40"/>
      <c r="H25" s="40"/>
      <c r="I25" s="23"/>
      <c r="J25" s="23"/>
      <c r="K25" s="23"/>
      <c r="L25" s="23"/>
      <c r="M25" s="23"/>
    </row>
    <row r="26" spans="1:14" x14ac:dyDescent="0.25">
      <c r="A26" s="91"/>
      <c r="C26" s="92"/>
      <c r="D26" s="39"/>
      <c r="E26" s="93"/>
      <c r="F26" s="40"/>
      <c r="G26" s="40"/>
      <c r="H26" s="40"/>
      <c r="I26" s="23"/>
      <c r="J26" s="23"/>
      <c r="K26" s="23"/>
      <c r="L26" s="23"/>
      <c r="M26" s="23"/>
    </row>
    <row r="27" spans="1:14" x14ac:dyDescent="0.25">
      <c r="A27" s="91"/>
      <c r="B27" s="106" t="s">
        <v>122</v>
      </c>
      <c r="C27" s="96"/>
      <c r="D27" s="96"/>
      <c r="E27" s="96"/>
      <c r="F27" s="96"/>
      <c r="G27" s="96"/>
      <c r="H27" s="96"/>
      <c r="I27" s="99"/>
      <c r="J27" s="99"/>
      <c r="K27" s="99"/>
      <c r="L27" s="99"/>
      <c r="M27" s="99"/>
      <c r="N27" s="100"/>
    </row>
    <row r="28" spans="1:14" x14ac:dyDescent="0.25">
      <c r="A28" s="91"/>
      <c r="B28" s="96"/>
      <c r="C28" s="96"/>
      <c r="D28" s="96"/>
      <c r="E28" s="96"/>
      <c r="F28" s="96"/>
      <c r="G28" s="96"/>
      <c r="H28" s="96"/>
      <c r="I28" s="99"/>
      <c r="J28" s="99"/>
      <c r="K28" s="99"/>
      <c r="L28" s="99"/>
      <c r="M28" s="99"/>
      <c r="N28" s="100"/>
    </row>
    <row r="29" spans="1:14" x14ac:dyDescent="0.25">
      <c r="A29" s="91"/>
      <c r="B29" s="109" t="s">
        <v>33</v>
      </c>
      <c r="C29" s="109" t="s">
        <v>123</v>
      </c>
      <c r="D29" s="109" t="s">
        <v>124</v>
      </c>
      <c r="E29" s="96"/>
      <c r="F29" s="96"/>
      <c r="G29" s="96"/>
      <c r="H29" s="96"/>
      <c r="I29" s="99"/>
      <c r="J29" s="99"/>
      <c r="K29" s="99"/>
      <c r="L29" s="99"/>
      <c r="M29" s="99"/>
      <c r="N29" s="100"/>
    </row>
    <row r="30" spans="1:14" x14ac:dyDescent="0.25">
      <c r="A30" s="91"/>
      <c r="B30" s="105" t="s">
        <v>125</v>
      </c>
      <c r="C30" s="105"/>
      <c r="D30" s="157" t="s">
        <v>306</v>
      </c>
      <c r="E30" s="96"/>
      <c r="F30" s="96"/>
      <c r="G30" s="96"/>
      <c r="H30" s="96"/>
      <c r="I30" s="99"/>
      <c r="J30" s="99"/>
      <c r="K30" s="99"/>
      <c r="L30" s="99"/>
      <c r="M30" s="99"/>
      <c r="N30" s="100"/>
    </row>
    <row r="31" spans="1:14" x14ac:dyDescent="0.25">
      <c r="A31" s="91"/>
      <c r="B31" s="105" t="s">
        <v>126</v>
      </c>
      <c r="C31" s="105"/>
      <c r="D31" s="157" t="s">
        <v>306</v>
      </c>
      <c r="E31" s="96"/>
      <c r="F31" s="96"/>
      <c r="G31" s="96"/>
      <c r="H31" s="96"/>
      <c r="I31" s="99"/>
      <c r="J31" s="99"/>
      <c r="K31" s="99"/>
      <c r="L31" s="99"/>
      <c r="M31" s="99"/>
      <c r="N31" s="100"/>
    </row>
    <row r="32" spans="1:14" x14ac:dyDescent="0.25">
      <c r="A32" s="91"/>
      <c r="B32" s="105" t="s">
        <v>127</v>
      </c>
      <c r="C32" s="105"/>
      <c r="D32" s="157" t="s">
        <v>306</v>
      </c>
      <c r="E32" s="96"/>
      <c r="F32" s="96"/>
      <c r="G32" s="96"/>
      <c r="H32" s="96"/>
      <c r="I32" s="99"/>
      <c r="J32" s="99"/>
      <c r="K32" s="99"/>
      <c r="L32" s="99"/>
      <c r="M32" s="99"/>
      <c r="N32" s="100"/>
    </row>
    <row r="33" spans="1:17" x14ac:dyDescent="0.25">
      <c r="A33" s="91"/>
      <c r="B33" s="105" t="s">
        <v>128</v>
      </c>
      <c r="C33" s="105"/>
      <c r="D33" s="157" t="s">
        <v>306</v>
      </c>
      <c r="E33" s="96"/>
      <c r="F33" s="96"/>
      <c r="G33" s="96"/>
      <c r="H33" s="96"/>
      <c r="I33" s="99"/>
      <c r="J33" s="99"/>
      <c r="K33" s="99"/>
      <c r="L33" s="99"/>
      <c r="M33" s="99"/>
      <c r="N33" s="100"/>
    </row>
    <row r="34" spans="1:17" x14ac:dyDescent="0.25">
      <c r="A34" s="91"/>
      <c r="B34" s="96"/>
      <c r="C34" s="96"/>
      <c r="D34" s="96"/>
      <c r="E34" s="96"/>
      <c r="F34" s="96"/>
      <c r="G34" s="96"/>
      <c r="H34" s="96"/>
      <c r="I34" s="99"/>
      <c r="J34" s="99"/>
      <c r="K34" s="99"/>
      <c r="L34" s="99"/>
      <c r="M34" s="99"/>
      <c r="N34" s="100"/>
    </row>
    <row r="35" spans="1:17" x14ac:dyDescent="0.25">
      <c r="A35" s="91"/>
      <c r="B35" s="96"/>
      <c r="C35" s="96"/>
      <c r="D35" s="96"/>
      <c r="E35" s="96"/>
      <c r="F35" s="96"/>
      <c r="G35" s="96"/>
      <c r="H35" s="96"/>
      <c r="I35" s="99"/>
      <c r="J35" s="99"/>
      <c r="K35" s="99"/>
      <c r="L35" s="99"/>
      <c r="M35" s="99"/>
      <c r="N35" s="100"/>
    </row>
    <row r="36" spans="1:17" x14ac:dyDescent="0.25">
      <c r="A36" s="91"/>
      <c r="B36" s="106" t="s">
        <v>129</v>
      </c>
      <c r="C36" s="96"/>
      <c r="D36" s="96"/>
      <c r="E36" s="96"/>
      <c r="F36" s="96"/>
      <c r="G36" s="96"/>
      <c r="H36" s="96"/>
      <c r="I36" s="99"/>
      <c r="J36" s="99"/>
      <c r="K36" s="99"/>
      <c r="L36" s="99"/>
      <c r="M36" s="99"/>
      <c r="N36" s="100"/>
    </row>
    <row r="37" spans="1:17" x14ac:dyDescent="0.25">
      <c r="A37" s="91"/>
      <c r="B37" s="96"/>
      <c r="C37" s="96"/>
      <c r="D37" s="96"/>
      <c r="E37" s="96"/>
      <c r="F37" s="96"/>
      <c r="G37" s="96"/>
      <c r="H37" s="96"/>
      <c r="I37" s="99"/>
      <c r="J37" s="99"/>
      <c r="K37" s="99"/>
      <c r="L37" s="99"/>
      <c r="M37" s="99"/>
      <c r="N37" s="100"/>
    </row>
    <row r="38" spans="1:17" x14ac:dyDescent="0.25">
      <c r="A38" s="91"/>
      <c r="B38" s="96"/>
      <c r="C38" s="96"/>
      <c r="D38" s="96"/>
      <c r="E38" s="96"/>
      <c r="F38" s="96"/>
      <c r="G38" s="96"/>
      <c r="H38" s="96"/>
      <c r="I38" s="99"/>
      <c r="J38" s="99"/>
      <c r="K38" s="99"/>
      <c r="L38" s="99"/>
      <c r="M38" s="99"/>
      <c r="N38" s="100"/>
    </row>
    <row r="39" spans="1:17" x14ac:dyDescent="0.25">
      <c r="A39" s="91"/>
      <c r="B39" s="109" t="s">
        <v>33</v>
      </c>
      <c r="C39" s="109" t="s">
        <v>53</v>
      </c>
      <c r="D39" s="108" t="s">
        <v>49</v>
      </c>
      <c r="E39" s="108" t="s">
        <v>17</v>
      </c>
      <c r="F39" s="96"/>
      <c r="G39" s="96"/>
      <c r="H39" s="96"/>
      <c r="I39" s="99"/>
      <c r="J39" s="99"/>
      <c r="K39" s="99"/>
      <c r="L39" s="99"/>
      <c r="M39" s="99"/>
      <c r="N39" s="100"/>
    </row>
    <row r="40" spans="1:17" ht="28.5" x14ac:dyDescent="0.25">
      <c r="A40" s="91"/>
      <c r="B40" s="97" t="s">
        <v>130</v>
      </c>
      <c r="C40" s="98">
        <v>40</v>
      </c>
      <c r="D40" s="107">
        <v>0</v>
      </c>
      <c r="E40" s="260">
        <f>+D40+D41</f>
        <v>0</v>
      </c>
      <c r="F40" s="96"/>
      <c r="G40" s="96"/>
      <c r="H40" s="96"/>
      <c r="I40" s="99"/>
      <c r="J40" s="99"/>
      <c r="K40" s="99"/>
      <c r="L40" s="99"/>
      <c r="M40" s="99"/>
      <c r="N40" s="100"/>
    </row>
    <row r="41" spans="1:17" ht="42.75" x14ac:dyDescent="0.25">
      <c r="A41" s="91"/>
      <c r="B41" s="97" t="s">
        <v>131</v>
      </c>
      <c r="C41" s="98">
        <v>60</v>
      </c>
      <c r="D41" s="107">
        <f>+F157</f>
        <v>0</v>
      </c>
      <c r="E41" s="261"/>
      <c r="F41" s="96"/>
      <c r="G41" s="96"/>
      <c r="H41" s="96"/>
      <c r="I41" s="99"/>
      <c r="J41" s="99"/>
      <c r="K41" s="99"/>
      <c r="L41" s="99"/>
      <c r="M41" s="99"/>
      <c r="N41" s="100"/>
    </row>
    <row r="42" spans="1:17" x14ac:dyDescent="0.25">
      <c r="A42" s="91"/>
      <c r="C42" s="92"/>
      <c r="D42" s="39"/>
      <c r="E42" s="93"/>
      <c r="F42" s="40"/>
      <c r="G42" s="40"/>
      <c r="H42" s="40"/>
      <c r="I42" s="23"/>
      <c r="J42" s="23"/>
      <c r="K42" s="23"/>
      <c r="L42" s="23"/>
      <c r="M42" s="23"/>
    </row>
    <row r="43" spans="1:17" x14ac:dyDescent="0.25">
      <c r="A43" s="91"/>
      <c r="C43" s="92"/>
      <c r="D43" s="39"/>
      <c r="E43" s="93"/>
      <c r="F43" s="40"/>
      <c r="G43" s="40"/>
      <c r="H43" s="40"/>
      <c r="I43" s="23"/>
      <c r="J43" s="23"/>
      <c r="K43" s="23"/>
      <c r="L43" s="23"/>
      <c r="M43" s="23"/>
    </row>
    <row r="44" spans="1:17" x14ac:dyDescent="0.25">
      <c r="A44" s="91"/>
      <c r="C44" s="92"/>
      <c r="D44" s="39"/>
      <c r="E44" s="93"/>
      <c r="F44" s="40"/>
      <c r="G44" s="40"/>
      <c r="H44" s="40"/>
      <c r="I44" s="23"/>
      <c r="J44" s="23"/>
      <c r="K44" s="23"/>
      <c r="L44" s="23"/>
      <c r="M44" s="23"/>
    </row>
    <row r="45" spans="1:17" ht="15.75" thickBot="1" x14ac:dyDescent="0.3">
      <c r="M45" s="273" t="s">
        <v>35</v>
      </c>
      <c r="N45" s="273"/>
    </row>
    <row r="46" spans="1:17" x14ac:dyDescent="0.25">
      <c r="B46" s="65" t="s">
        <v>31</v>
      </c>
      <c r="M46" s="64"/>
      <c r="N46" s="64"/>
    </row>
    <row r="47" spans="1:17" ht="15.75" thickBot="1" x14ac:dyDescent="0.3">
      <c r="M47" s="64"/>
      <c r="N47" s="64"/>
    </row>
    <row r="48" spans="1:17" s="8" customFormat="1" ht="109.5" customHeight="1" x14ac:dyDescent="0.25">
      <c r="B48" s="103" t="s">
        <v>132</v>
      </c>
      <c r="C48" s="103" t="s">
        <v>133</v>
      </c>
      <c r="D48" s="103" t="s">
        <v>134</v>
      </c>
      <c r="E48" s="54" t="s">
        <v>45</v>
      </c>
      <c r="F48" s="54" t="s">
        <v>23</v>
      </c>
      <c r="G48" s="54" t="s">
        <v>96</v>
      </c>
      <c r="H48" s="54" t="s">
        <v>18</v>
      </c>
      <c r="I48" s="54" t="s">
        <v>11</v>
      </c>
      <c r="J48" s="54" t="s">
        <v>32</v>
      </c>
      <c r="K48" s="54" t="s">
        <v>56</v>
      </c>
      <c r="L48" s="54" t="s">
        <v>21</v>
      </c>
      <c r="M48" s="95" t="s">
        <v>27</v>
      </c>
      <c r="N48" s="103" t="s">
        <v>135</v>
      </c>
      <c r="O48" s="54" t="s">
        <v>36</v>
      </c>
      <c r="P48" s="55" t="s">
        <v>12</v>
      </c>
      <c r="Q48" s="55" t="s">
        <v>20</v>
      </c>
    </row>
    <row r="49" spans="1:26" s="29" customFormat="1" ht="30" x14ac:dyDescent="0.25">
      <c r="A49" s="46">
        <v>1</v>
      </c>
      <c r="B49" s="47" t="s">
        <v>282</v>
      </c>
      <c r="C49" s="47" t="s">
        <v>282</v>
      </c>
      <c r="D49" s="47" t="s">
        <v>284</v>
      </c>
      <c r="E49" s="178" t="s">
        <v>283</v>
      </c>
      <c r="F49" s="25" t="s">
        <v>124</v>
      </c>
      <c r="G49" s="135">
        <v>0.5</v>
      </c>
      <c r="H49" s="51">
        <v>40858</v>
      </c>
      <c r="I49" s="26">
        <v>40897</v>
      </c>
      <c r="J49" s="26" t="s">
        <v>124</v>
      </c>
      <c r="K49" s="178">
        <v>0</v>
      </c>
      <c r="L49" s="178" t="s">
        <v>285</v>
      </c>
      <c r="M49" s="94">
        <v>312</v>
      </c>
      <c r="N49" s="94">
        <f>+M49*G49</f>
        <v>156</v>
      </c>
      <c r="O49" s="27">
        <v>15647872</v>
      </c>
      <c r="P49" s="27" t="s">
        <v>286</v>
      </c>
      <c r="Q49" s="136" t="s">
        <v>297</v>
      </c>
      <c r="R49" s="28"/>
      <c r="S49" s="28"/>
      <c r="T49" s="28"/>
      <c r="U49" s="28"/>
      <c r="V49" s="28"/>
      <c r="W49" s="28"/>
      <c r="X49" s="28"/>
      <c r="Y49" s="28"/>
      <c r="Z49" s="28"/>
    </row>
    <row r="50" spans="1:26" s="29" customFormat="1" ht="30" x14ac:dyDescent="0.25">
      <c r="A50" s="46">
        <f>+A49+1</f>
        <v>2</v>
      </c>
      <c r="B50" s="47" t="s">
        <v>282</v>
      </c>
      <c r="C50" s="47" t="s">
        <v>282</v>
      </c>
      <c r="D50" s="47" t="s">
        <v>288</v>
      </c>
      <c r="E50" s="178" t="s">
        <v>287</v>
      </c>
      <c r="F50" s="25" t="s">
        <v>124</v>
      </c>
      <c r="G50" s="24">
        <v>0.5</v>
      </c>
      <c r="H50" s="51">
        <v>40578</v>
      </c>
      <c r="I50" s="26">
        <v>40637</v>
      </c>
      <c r="J50" s="26" t="s">
        <v>124</v>
      </c>
      <c r="K50" s="178">
        <v>0</v>
      </c>
      <c r="L50" s="26" t="s">
        <v>289</v>
      </c>
      <c r="M50" s="94">
        <v>364</v>
      </c>
      <c r="N50" s="94">
        <f>+M50*G50</f>
        <v>182</v>
      </c>
      <c r="O50" s="27">
        <v>14911900</v>
      </c>
      <c r="P50" s="27" t="s">
        <v>290</v>
      </c>
      <c r="Q50" s="136" t="s">
        <v>297</v>
      </c>
      <c r="R50" s="28"/>
      <c r="S50" s="28"/>
      <c r="T50" s="28"/>
      <c r="U50" s="28"/>
      <c r="V50" s="28"/>
      <c r="W50" s="28"/>
      <c r="X50" s="28"/>
      <c r="Y50" s="28"/>
      <c r="Z50" s="28"/>
    </row>
    <row r="51" spans="1:26" s="29" customFormat="1" ht="30" x14ac:dyDescent="0.25">
      <c r="A51" s="46">
        <f t="shared" ref="A51:A56" si="0">+A50+1</f>
        <v>3</v>
      </c>
      <c r="B51" s="47" t="s">
        <v>282</v>
      </c>
      <c r="C51" s="47" t="s">
        <v>282</v>
      </c>
      <c r="D51" s="47" t="s">
        <v>292</v>
      </c>
      <c r="E51" s="178" t="s">
        <v>291</v>
      </c>
      <c r="F51" s="25" t="s">
        <v>124</v>
      </c>
      <c r="G51" s="24">
        <v>0.5</v>
      </c>
      <c r="H51" s="51">
        <v>40708</v>
      </c>
      <c r="I51" s="26">
        <v>40884</v>
      </c>
      <c r="J51" s="26" t="s">
        <v>124</v>
      </c>
      <c r="K51" s="178">
        <v>0</v>
      </c>
      <c r="L51" s="26" t="s">
        <v>293</v>
      </c>
      <c r="M51" s="94">
        <v>503</v>
      </c>
      <c r="N51" s="94">
        <f>+M51*G51</f>
        <v>251.5</v>
      </c>
      <c r="O51" s="27">
        <v>21959652</v>
      </c>
      <c r="P51" s="27" t="s">
        <v>294</v>
      </c>
      <c r="Q51" s="136" t="s">
        <v>297</v>
      </c>
      <c r="R51" s="28"/>
      <c r="S51" s="28"/>
      <c r="T51" s="28"/>
      <c r="U51" s="28"/>
      <c r="V51" s="28"/>
      <c r="W51" s="28"/>
      <c r="X51" s="28"/>
      <c r="Y51" s="28"/>
      <c r="Z51" s="28"/>
    </row>
    <row r="52" spans="1:26" s="29" customFormat="1" ht="30" x14ac:dyDescent="0.25">
      <c r="A52" s="46">
        <f t="shared" si="0"/>
        <v>4</v>
      </c>
      <c r="B52" s="47"/>
      <c r="C52" s="48"/>
      <c r="D52" s="47" t="s">
        <v>296</v>
      </c>
      <c r="E52" s="178" t="s">
        <v>295</v>
      </c>
      <c r="F52" s="25" t="s">
        <v>124</v>
      </c>
      <c r="G52" s="24"/>
      <c r="H52" s="51">
        <v>40542</v>
      </c>
      <c r="I52" s="26">
        <v>40558</v>
      </c>
      <c r="J52" s="26"/>
      <c r="K52" s="178">
        <v>0</v>
      </c>
      <c r="L52" s="178">
        <v>0</v>
      </c>
      <c r="M52" s="94">
        <v>0</v>
      </c>
      <c r="N52" s="94">
        <v>0</v>
      </c>
      <c r="O52" s="27">
        <v>0</v>
      </c>
      <c r="P52" s="27">
        <v>69</v>
      </c>
      <c r="Q52" s="136" t="s">
        <v>297</v>
      </c>
      <c r="R52" s="28"/>
      <c r="S52" s="28"/>
      <c r="T52" s="28"/>
      <c r="U52" s="28"/>
      <c r="V52" s="28"/>
      <c r="W52" s="28"/>
      <c r="X52" s="28"/>
      <c r="Y52" s="28"/>
      <c r="Z52" s="28"/>
    </row>
    <row r="53" spans="1:26" s="29" customFormat="1" ht="30" x14ac:dyDescent="0.25">
      <c r="A53" s="46">
        <f t="shared" si="0"/>
        <v>5</v>
      </c>
      <c r="B53" s="47"/>
      <c r="C53" s="48"/>
      <c r="D53" s="47" t="s">
        <v>299</v>
      </c>
      <c r="E53" s="178" t="s">
        <v>298</v>
      </c>
      <c r="F53" s="25" t="s">
        <v>124</v>
      </c>
      <c r="G53" s="24"/>
      <c r="H53" s="51">
        <v>39988</v>
      </c>
      <c r="I53" s="26">
        <v>40175</v>
      </c>
      <c r="J53" s="26"/>
      <c r="K53" s="178">
        <v>0</v>
      </c>
      <c r="L53" s="178">
        <v>0</v>
      </c>
      <c r="M53" s="94">
        <v>0</v>
      </c>
      <c r="N53" s="94">
        <v>0</v>
      </c>
      <c r="O53" s="27">
        <v>0</v>
      </c>
      <c r="P53" s="27">
        <v>69</v>
      </c>
      <c r="Q53" s="136" t="s">
        <v>297</v>
      </c>
      <c r="R53" s="28"/>
      <c r="S53" s="28"/>
      <c r="T53" s="28"/>
      <c r="U53" s="28"/>
      <c r="V53" s="28"/>
      <c r="W53" s="28"/>
      <c r="X53" s="28"/>
      <c r="Y53" s="28"/>
      <c r="Z53" s="28"/>
    </row>
    <row r="54" spans="1:26" s="29" customFormat="1" ht="30" x14ac:dyDescent="0.25">
      <c r="A54" s="46">
        <f t="shared" si="0"/>
        <v>6</v>
      </c>
      <c r="B54" s="47"/>
      <c r="C54" s="48"/>
      <c r="D54" s="47" t="s">
        <v>301</v>
      </c>
      <c r="E54" s="178" t="s">
        <v>300</v>
      </c>
      <c r="F54" s="25" t="s">
        <v>124</v>
      </c>
      <c r="G54" s="24"/>
      <c r="H54" s="51">
        <v>40541</v>
      </c>
      <c r="I54" s="26">
        <v>40555</v>
      </c>
      <c r="J54" s="26"/>
      <c r="K54" s="178">
        <v>0</v>
      </c>
      <c r="L54" s="178">
        <v>0</v>
      </c>
      <c r="M54" s="94">
        <v>0</v>
      </c>
      <c r="N54" s="94">
        <v>0</v>
      </c>
      <c r="O54" s="27"/>
      <c r="P54" s="27">
        <v>69</v>
      </c>
      <c r="Q54" s="136" t="s">
        <v>297</v>
      </c>
      <c r="R54" s="28"/>
      <c r="S54" s="28"/>
      <c r="T54" s="28"/>
      <c r="U54" s="28"/>
      <c r="V54" s="28"/>
      <c r="W54" s="28"/>
      <c r="X54" s="28"/>
      <c r="Y54" s="28"/>
      <c r="Z54" s="28"/>
    </row>
    <row r="55" spans="1:26" s="29" customFormat="1" ht="30" x14ac:dyDescent="0.25">
      <c r="A55" s="46">
        <f t="shared" si="0"/>
        <v>7</v>
      </c>
      <c r="B55" s="47" t="s">
        <v>282</v>
      </c>
      <c r="C55" s="47" t="s">
        <v>282</v>
      </c>
      <c r="D55" s="47" t="s">
        <v>303</v>
      </c>
      <c r="E55" s="178" t="s">
        <v>302</v>
      </c>
      <c r="F55" s="25" t="s">
        <v>124</v>
      </c>
      <c r="G55" s="24">
        <v>0.5</v>
      </c>
      <c r="H55" s="51">
        <v>40878</v>
      </c>
      <c r="I55" s="26">
        <v>40903</v>
      </c>
      <c r="J55" s="26" t="s">
        <v>124</v>
      </c>
      <c r="K55" s="178">
        <v>0</v>
      </c>
      <c r="L55" s="26" t="s">
        <v>304</v>
      </c>
      <c r="M55" s="94">
        <v>260</v>
      </c>
      <c r="N55" s="94">
        <f>+M55*G55</f>
        <v>130</v>
      </c>
      <c r="O55" s="27">
        <v>10329800</v>
      </c>
      <c r="P55" s="27" t="s">
        <v>305</v>
      </c>
      <c r="Q55" s="136" t="s">
        <v>297</v>
      </c>
      <c r="R55" s="28"/>
      <c r="S55" s="28"/>
      <c r="T55" s="28"/>
      <c r="U55" s="28"/>
      <c r="V55" s="28"/>
      <c r="W55" s="28"/>
      <c r="X55" s="28"/>
      <c r="Y55" s="28"/>
      <c r="Z55" s="28"/>
    </row>
    <row r="56" spans="1:26" s="29" customFormat="1" x14ac:dyDescent="0.25">
      <c r="A56" s="46">
        <f t="shared" si="0"/>
        <v>8</v>
      </c>
      <c r="B56" s="47"/>
      <c r="C56" s="48"/>
      <c r="D56" s="47"/>
      <c r="E56" s="178"/>
      <c r="F56" s="25"/>
      <c r="G56" s="24"/>
      <c r="H56" s="25"/>
      <c r="I56" s="26"/>
      <c r="J56" s="26"/>
      <c r="K56" s="178"/>
      <c r="L56" s="26"/>
      <c r="M56" s="94"/>
      <c r="N56" s="94"/>
      <c r="O56" s="27"/>
      <c r="P56" s="27"/>
      <c r="Q56" s="136"/>
      <c r="R56" s="28"/>
      <c r="S56" s="28"/>
      <c r="T56" s="28"/>
      <c r="U56" s="28"/>
      <c r="V56" s="28"/>
      <c r="W56" s="28"/>
      <c r="X56" s="28"/>
      <c r="Y56" s="28"/>
      <c r="Z56" s="28"/>
    </row>
    <row r="57" spans="1:26" s="29" customFormat="1" x14ac:dyDescent="0.25">
      <c r="A57" s="46"/>
      <c r="B57" s="49" t="s">
        <v>17</v>
      </c>
      <c r="C57" s="48"/>
      <c r="D57" s="47"/>
      <c r="E57" s="178"/>
      <c r="F57" s="25"/>
      <c r="G57" s="24"/>
      <c r="H57" s="25"/>
      <c r="I57" s="26"/>
      <c r="J57" s="26"/>
      <c r="K57" s="50">
        <f t="shared" ref="K57" si="1">SUM(K49:K56)</f>
        <v>0</v>
      </c>
      <c r="L57" s="50">
        <f t="shared" ref="L57:N57" si="2">SUM(L49:L56)</f>
        <v>0</v>
      </c>
      <c r="M57" s="134">
        <f t="shared" si="2"/>
        <v>1439</v>
      </c>
      <c r="N57" s="50">
        <f t="shared" si="2"/>
        <v>719.5</v>
      </c>
      <c r="O57" s="27"/>
      <c r="P57" s="27"/>
      <c r="Q57" s="137"/>
    </row>
    <row r="58" spans="1:26" s="30" customFormat="1" x14ac:dyDescent="0.25">
      <c r="E58" s="31"/>
    </row>
    <row r="59" spans="1:26" s="30" customFormat="1" x14ac:dyDescent="0.25">
      <c r="B59" s="274" t="s">
        <v>29</v>
      </c>
      <c r="C59" s="274" t="s">
        <v>28</v>
      </c>
      <c r="D59" s="272" t="s">
        <v>34</v>
      </c>
      <c r="E59" s="272"/>
    </row>
    <row r="60" spans="1:26" s="30" customFormat="1" x14ac:dyDescent="0.25">
      <c r="B60" s="275"/>
      <c r="C60" s="275"/>
      <c r="D60" s="60" t="s">
        <v>24</v>
      </c>
      <c r="E60" s="61" t="s">
        <v>25</v>
      </c>
    </row>
    <row r="61" spans="1:26" s="30" customFormat="1" ht="30.6" customHeight="1" x14ac:dyDescent="0.25">
      <c r="B61" s="58" t="s">
        <v>22</v>
      </c>
      <c r="C61" s="59">
        <f>+K57</f>
        <v>0</v>
      </c>
      <c r="D61" s="57"/>
      <c r="E61" s="179" t="s">
        <v>306</v>
      </c>
      <c r="F61" s="32"/>
      <c r="G61" s="32"/>
      <c r="H61" s="32"/>
      <c r="I61" s="32"/>
      <c r="J61" s="32"/>
      <c r="K61" s="32"/>
      <c r="L61" s="32"/>
      <c r="M61" s="32"/>
    </row>
    <row r="62" spans="1:26" s="30" customFormat="1" ht="30" customHeight="1" x14ac:dyDescent="0.25">
      <c r="B62" s="58" t="s">
        <v>26</v>
      </c>
      <c r="C62" s="59" t="s">
        <v>307</v>
      </c>
      <c r="D62" s="57"/>
      <c r="E62" s="179" t="s">
        <v>306</v>
      </c>
    </row>
    <row r="63" spans="1:26" s="30" customFormat="1" x14ac:dyDescent="0.25">
      <c r="B63" s="33"/>
      <c r="C63" s="270"/>
      <c r="D63" s="270"/>
      <c r="E63" s="270"/>
      <c r="F63" s="270"/>
      <c r="G63" s="270"/>
      <c r="H63" s="270"/>
      <c r="I63" s="270"/>
      <c r="J63" s="270"/>
      <c r="K63" s="270"/>
      <c r="L63" s="270"/>
      <c r="M63" s="270"/>
      <c r="N63" s="270"/>
    </row>
    <row r="64" spans="1:26" ht="28.15" customHeight="1" thickBot="1" x14ac:dyDescent="0.3"/>
    <row r="65" spans="2:17" ht="27" thickBot="1" x14ac:dyDescent="0.3">
      <c r="B65" s="269" t="s">
        <v>97</v>
      </c>
      <c r="C65" s="269"/>
      <c r="D65" s="269"/>
      <c r="E65" s="269"/>
      <c r="F65" s="269"/>
      <c r="G65" s="269"/>
      <c r="H65" s="269"/>
      <c r="I65" s="269"/>
      <c r="J65" s="269"/>
      <c r="K65" s="269"/>
      <c r="L65" s="269"/>
      <c r="M65" s="269"/>
      <c r="N65" s="269"/>
    </row>
    <row r="68" spans="2:17" ht="89.25" customHeight="1" x14ac:dyDescent="0.25">
      <c r="B68" s="104" t="s">
        <v>136</v>
      </c>
      <c r="C68" s="66" t="s">
        <v>2</v>
      </c>
      <c r="D68" s="66" t="s">
        <v>99</v>
      </c>
      <c r="E68" s="66" t="s">
        <v>98</v>
      </c>
      <c r="F68" s="66" t="s">
        <v>100</v>
      </c>
      <c r="G68" s="66" t="s">
        <v>101</v>
      </c>
      <c r="H68" s="66" t="s">
        <v>102</v>
      </c>
      <c r="I68" s="66" t="s">
        <v>103</v>
      </c>
      <c r="J68" s="66" t="s">
        <v>104</v>
      </c>
      <c r="K68" s="66" t="s">
        <v>105</v>
      </c>
      <c r="L68" s="66" t="s">
        <v>106</v>
      </c>
      <c r="M68" s="88" t="s">
        <v>107</v>
      </c>
      <c r="N68" s="88" t="s">
        <v>108</v>
      </c>
      <c r="O68" s="267" t="s">
        <v>3</v>
      </c>
      <c r="P68" s="268"/>
      <c r="Q68" s="66" t="s">
        <v>19</v>
      </c>
    </row>
    <row r="69" spans="2:17" x14ac:dyDescent="0.25">
      <c r="B69" s="204" t="s">
        <v>326</v>
      </c>
      <c r="C69" s="204" t="s">
        <v>329</v>
      </c>
      <c r="D69" s="204" t="s">
        <v>339</v>
      </c>
      <c r="E69" s="205">
        <v>96</v>
      </c>
      <c r="F69" s="4"/>
      <c r="G69" s="4"/>
      <c r="H69" s="4"/>
      <c r="I69" s="89"/>
      <c r="J69" s="89"/>
      <c r="K69" s="62"/>
      <c r="L69" s="62"/>
      <c r="M69" s="62"/>
      <c r="N69" s="62"/>
      <c r="O69" s="248"/>
      <c r="P69" s="249"/>
      <c r="Q69" s="62"/>
    </row>
    <row r="70" spans="2:17" x14ac:dyDescent="0.25">
      <c r="B70" s="204" t="s">
        <v>327</v>
      </c>
      <c r="C70" s="204" t="s">
        <v>330</v>
      </c>
      <c r="D70" s="204" t="s">
        <v>340</v>
      </c>
      <c r="E70" s="205">
        <v>180</v>
      </c>
      <c r="F70" s="4"/>
      <c r="G70" s="4" t="s">
        <v>124</v>
      </c>
      <c r="H70" s="4"/>
      <c r="I70" s="89"/>
      <c r="J70" s="89" t="s">
        <v>123</v>
      </c>
      <c r="K70" s="89" t="s">
        <v>123</v>
      </c>
      <c r="L70" s="89" t="s">
        <v>123</v>
      </c>
      <c r="M70" s="89" t="s">
        <v>123</v>
      </c>
      <c r="N70" s="89" t="s">
        <v>123</v>
      </c>
      <c r="O70" s="173"/>
      <c r="P70" s="174"/>
      <c r="Q70" s="105" t="s">
        <v>124</v>
      </c>
    </row>
    <row r="71" spans="2:17" x14ac:dyDescent="0.25">
      <c r="B71" s="204" t="s">
        <v>328</v>
      </c>
      <c r="C71" s="204" t="s">
        <v>331</v>
      </c>
      <c r="D71" s="204" t="s">
        <v>341</v>
      </c>
      <c r="E71" s="205">
        <v>330</v>
      </c>
      <c r="F71" s="4"/>
      <c r="G71" s="4"/>
      <c r="H71" s="4"/>
      <c r="I71" s="89"/>
      <c r="J71" s="89"/>
      <c r="K71" s="105"/>
      <c r="L71" s="105"/>
      <c r="M71" s="105"/>
      <c r="N71" s="105"/>
      <c r="O71" s="173"/>
      <c r="P71" s="174"/>
      <c r="Q71" s="105"/>
    </row>
    <row r="72" spans="2:17" x14ac:dyDescent="0.25">
      <c r="B72" s="204" t="s">
        <v>327</v>
      </c>
      <c r="C72" s="204" t="s">
        <v>332</v>
      </c>
      <c r="D72" s="204" t="s">
        <v>342</v>
      </c>
      <c r="E72" s="205">
        <v>212</v>
      </c>
      <c r="F72" s="4"/>
      <c r="G72" s="4" t="s">
        <v>124</v>
      </c>
      <c r="H72" s="4"/>
      <c r="I72" s="89"/>
      <c r="J72" s="89" t="s">
        <v>123</v>
      </c>
      <c r="K72" s="89" t="s">
        <v>123</v>
      </c>
      <c r="L72" s="89" t="s">
        <v>123</v>
      </c>
      <c r="M72" s="89" t="s">
        <v>123</v>
      </c>
      <c r="N72" s="89" t="s">
        <v>123</v>
      </c>
      <c r="O72" s="173"/>
      <c r="P72" s="174"/>
      <c r="Q72" s="105" t="s">
        <v>124</v>
      </c>
    </row>
    <row r="73" spans="2:17" x14ac:dyDescent="0.25">
      <c r="B73" s="204" t="s">
        <v>328</v>
      </c>
      <c r="C73" s="204" t="s">
        <v>333</v>
      </c>
      <c r="D73" s="204" t="s">
        <v>343</v>
      </c>
      <c r="E73" s="205">
        <v>450</v>
      </c>
      <c r="F73" s="4"/>
      <c r="G73" s="4"/>
      <c r="H73" s="4"/>
      <c r="I73" s="89"/>
      <c r="J73" s="89"/>
      <c r="K73" s="105"/>
      <c r="L73" s="105"/>
      <c r="M73" s="105"/>
      <c r="N73" s="105"/>
      <c r="O73" s="173"/>
      <c r="P73" s="174"/>
      <c r="Q73" s="105"/>
    </row>
    <row r="74" spans="2:17" x14ac:dyDescent="0.25">
      <c r="B74" s="204" t="s">
        <v>326</v>
      </c>
      <c r="C74" s="204" t="s">
        <v>334</v>
      </c>
      <c r="D74" s="204" t="s">
        <v>344</v>
      </c>
      <c r="E74" s="205">
        <v>72</v>
      </c>
      <c r="F74" s="4"/>
      <c r="G74" s="4"/>
      <c r="H74" s="4"/>
      <c r="I74" s="89"/>
      <c r="J74" s="89"/>
      <c r="K74" s="105"/>
      <c r="L74" s="105"/>
      <c r="M74" s="105"/>
      <c r="N74" s="105"/>
      <c r="O74" s="173"/>
      <c r="P74" s="174"/>
      <c r="Q74" s="105"/>
    </row>
    <row r="75" spans="2:17" x14ac:dyDescent="0.25">
      <c r="B75" s="204" t="s">
        <v>326</v>
      </c>
      <c r="C75" s="204" t="s">
        <v>335</v>
      </c>
      <c r="D75" s="46" t="s">
        <v>345</v>
      </c>
      <c r="E75" s="205">
        <v>36</v>
      </c>
      <c r="F75" s="4"/>
      <c r="G75" s="4" t="s">
        <v>124</v>
      </c>
      <c r="H75" s="4"/>
      <c r="I75" s="89"/>
      <c r="J75" s="89" t="s">
        <v>123</v>
      </c>
      <c r="K75" s="89" t="s">
        <v>123</v>
      </c>
      <c r="L75" s="89" t="s">
        <v>123</v>
      </c>
      <c r="M75" s="89" t="s">
        <v>123</v>
      </c>
      <c r="N75" s="89" t="s">
        <v>123</v>
      </c>
      <c r="O75" s="173"/>
      <c r="P75" s="174"/>
      <c r="Q75" s="105" t="s">
        <v>124</v>
      </c>
    </row>
    <row r="76" spans="2:17" x14ac:dyDescent="0.25">
      <c r="B76" s="204" t="s">
        <v>327</v>
      </c>
      <c r="C76" s="204" t="s">
        <v>336</v>
      </c>
      <c r="D76" s="204" t="s">
        <v>346</v>
      </c>
      <c r="E76" s="205">
        <v>120</v>
      </c>
      <c r="F76" s="4"/>
      <c r="G76" s="4"/>
      <c r="H76" s="4"/>
      <c r="I76" s="89"/>
      <c r="J76" s="89"/>
      <c r="K76" s="105"/>
      <c r="L76" s="105"/>
      <c r="M76" s="105"/>
      <c r="N76" s="105"/>
      <c r="O76" s="173"/>
      <c r="P76" s="174"/>
      <c r="Q76" s="105"/>
    </row>
    <row r="77" spans="2:17" x14ac:dyDescent="0.25">
      <c r="B77" s="204" t="s">
        <v>328</v>
      </c>
      <c r="C77" s="204" t="s">
        <v>337</v>
      </c>
      <c r="D77" s="204" t="s">
        <v>347</v>
      </c>
      <c r="E77" s="205">
        <v>250</v>
      </c>
      <c r="F77" s="4"/>
      <c r="G77" s="4"/>
      <c r="H77" s="4"/>
      <c r="I77" s="89"/>
      <c r="J77" s="89"/>
      <c r="K77" s="105"/>
      <c r="L77" s="105"/>
      <c r="M77" s="105"/>
      <c r="N77" s="105"/>
      <c r="O77" s="173"/>
      <c r="P77" s="174"/>
      <c r="Q77" s="105"/>
    </row>
    <row r="78" spans="2:17" x14ac:dyDescent="0.25">
      <c r="B78" s="204" t="s">
        <v>328</v>
      </c>
      <c r="C78" s="204" t="s">
        <v>338</v>
      </c>
      <c r="D78" s="204" t="s">
        <v>347</v>
      </c>
      <c r="E78" s="205">
        <v>290</v>
      </c>
      <c r="F78" s="4"/>
      <c r="G78" s="4"/>
      <c r="H78" s="4"/>
      <c r="I78" s="89"/>
      <c r="J78" s="89"/>
      <c r="K78" s="62"/>
      <c r="L78" s="62"/>
      <c r="M78" s="62"/>
      <c r="N78" s="62"/>
      <c r="O78" s="248"/>
      <c r="P78" s="249"/>
      <c r="Q78" s="62"/>
    </row>
    <row r="79" spans="2:17" x14ac:dyDescent="0.25">
      <c r="B79" s="3"/>
      <c r="C79" s="3"/>
      <c r="D79" s="5"/>
      <c r="E79" s="5"/>
      <c r="F79" s="4"/>
      <c r="G79" s="4"/>
      <c r="H79" s="4"/>
      <c r="I79" s="89"/>
      <c r="J79" s="89"/>
      <c r="K79" s="62"/>
      <c r="L79" s="62"/>
      <c r="M79" s="62"/>
      <c r="N79" s="62"/>
      <c r="O79" s="248"/>
      <c r="P79" s="249"/>
      <c r="Q79" s="62"/>
    </row>
    <row r="80" spans="2:17" x14ac:dyDescent="0.25">
      <c r="B80" s="3"/>
      <c r="C80" s="3"/>
      <c r="D80" s="5"/>
      <c r="E80" s="5"/>
      <c r="F80" s="4"/>
      <c r="G80" s="4"/>
      <c r="H80" s="4"/>
      <c r="I80" s="89"/>
      <c r="J80" s="89"/>
      <c r="K80" s="62"/>
      <c r="L80" s="62"/>
      <c r="M80" s="62"/>
      <c r="N80" s="62"/>
      <c r="O80" s="248"/>
      <c r="P80" s="249"/>
      <c r="Q80" s="62"/>
    </row>
    <row r="81" spans="2:17" x14ac:dyDescent="0.25">
      <c r="B81" s="3"/>
      <c r="C81" s="3"/>
      <c r="D81" s="5"/>
      <c r="E81" s="5"/>
      <c r="F81" s="4"/>
      <c r="G81" s="4"/>
      <c r="H81" s="4"/>
      <c r="I81" s="89"/>
      <c r="J81" s="89"/>
      <c r="K81" s="62"/>
      <c r="L81" s="62"/>
      <c r="M81" s="62"/>
      <c r="N81" s="62"/>
      <c r="O81" s="248"/>
      <c r="P81" s="249"/>
      <c r="Q81" s="62"/>
    </row>
    <row r="82" spans="2:17" x14ac:dyDescent="0.25">
      <c r="B82" s="3"/>
      <c r="C82" s="3"/>
      <c r="D82" s="5"/>
      <c r="E82" s="5"/>
      <c r="F82" s="4"/>
      <c r="G82" s="4"/>
      <c r="H82" s="4"/>
      <c r="I82" s="89"/>
      <c r="J82" s="89"/>
      <c r="K82" s="62"/>
      <c r="L82" s="62"/>
      <c r="M82" s="62"/>
      <c r="N82" s="62"/>
      <c r="O82" s="248"/>
      <c r="P82" s="249"/>
      <c r="Q82" s="62"/>
    </row>
    <row r="83" spans="2:17" x14ac:dyDescent="0.25">
      <c r="B83" s="62"/>
      <c r="C83" s="62"/>
      <c r="D83" s="62"/>
      <c r="E83" s="62"/>
      <c r="F83" s="62"/>
      <c r="G83" s="62"/>
      <c r="H83" s="62"/>
      <c r="I83" s="62"/>
      <c r="J83" s="62"/>
      <c r="K83" s="62"/>
      <c r="L83" s="62"/>
      <c r="M83" s="62"/>
      <c r="N83" s="62"/>
      <c r="O83" s="248"/>
      <c r="P83" s="249"/>
      <c r="Q83" s="62"/>
    </row>
    <row r="84" spans="2:17" x14ac:dyDescent="0.25">
      <c r="B84" s="9" t="s">
        <v>1</v>
      </c>
    </row>
    <row r="85" spans="2:17" x14ac:dyDescent="0.25">
      <c r="B85" s="9" t="s">
        <v>37</v>
      </c>
    </row>
    <row r="86" spans="2:17" x14ac:dyDescent="0.25">
      <c r="B86" s="9" t="s">
        <v>57</v>
      </c>
    </row>
    <row r="88" spans="2:17" ht="15.75" thickBot="1" x14ac:dyDescent="0.3"/>
    <row r="89" spans="2:17" ht="27" thickBot="1" x14ac:dyDescent="0.3">
      <c r="B89" s="264" t="s">
        <v>38</v>
      </c>
      <c r="C89" s="265"/>
      <c r="D89" s="265"/>
      <c r="E89" s="265"/>
      <c r="F89" s="265"/>
      <c r="G89" s="265"/>
      <c r="H89" s="265"/>
      <c r="I89" s="265"/>
      <c r="J89" s="265"/>
      <c r="K89" s="265"/>
      <c r="L89" s="265"/>
      <c r="M89" s="265"/>
      <c r="N89" s="266"/>
    </row>
    <row r="94" spans="2:17" ht="60.75" customHeight="1" x14ac:dyDescent="0.25">
      <c r="B94" s="104" t="s">
        <v>0</v>
      </c>
      <c r="C94" s="104" t="s">
        <v>39</v>
      </c>
      <c r="D94" s="104" t="s">
        <v>40</v>
      </c>
      <c r="E94" s="104" t="s">
        <v>109</v>
      </c>
      <c r="F94" s="104" t="s">
        <v>111</v>
      </c>
      <c r="G94" s="104" t="s">
        <v>112</v>
      </c>
      <c r="H94" s="104" t="s">
        <v>113</v>
      </c>
      <c r="I94" s="104" t="s">
        <v>110</v>
      </c>
      <c r="J94" s="154" t="s">
        <v>114</v>
      </c>
      <c r="K94" s="155"/>
      <c r="L94" s="156"/>
      <c r="M94" s="104" t="s">
        <v>115</v>
      </c>
      <c r="N94" s="104" t="s">
        <v>41</v>
      </c>
      <c r="O94" s="104" t="s">
        <v>42</v>
      </c>
      <c r="P94" s="154" t="s">
        <v>3</v>
      </c>
      <c r="Q94" s="156"/>
    </row>
    <row r="95" spans="2:17" ht="33.6" customHeight="1" x14ac:dyDescent="0.25">
      <c r="B95" s="153" t="s">
        <v>43</v>
      </c>
      <c r="C95" s="153">
        <f>(180+96)/200+(330/300)</f>
        <v>2.48</v>
      </c>
      <c r="D95" s="3" t="s">
        <v>165</v>
      </c>
      <c r="E95" s="3">
        <v>27169640</v>
      </c>
      <c r="F95" s="3" t="s">
        <v>166</v>
      </c>
      <c r="G95" s="3" t="s">
        <v>167</v>
      </c>
      <c r="H95" s="166">
        <v>39718</v>
      </c>
      <c r="I95" s="5" t="s">
        <v>124</v>
      </c>
      <c r="J95" s="1" t="s">
        <v>168</v>
      </c>
      <c r="K95" s="167" t="s">
        <v>169</v>
      </c>
      <c r="L95" s="89" t="s">
        <v>170</v>
      </c>
      <c r="M95" s="105" t="s">
        <v>123</v>
      </c>
      <c r="N95" s="105" t="s">
        <v>124</v>
      </c>
      <c r="O95" s="105" t="s">
        <v>123</v>
      </c>
      <c r="P95" s="157" t="s">
        <v>171</v>
      </c>
      <c r="Q95" s="157"/>
    </row>
    <row r="96" spans="2:17" ht="30" x14ac:dyDescent="0.25">
      <c r="B96" s="153" t="s">
        <v>43</v>
      </c>
      <c r="C96" s="153">
        <f t="shared" ref="C96:C100" si="3">(180+96)/200+(330/300)</f>
        <v>2.48</v>
      </c>
      <c r="D96" s="3" t="s">
        <v>165</v>
      </c>
      <c r="E96" s="3">
        <v>27169640</v>
      </c>
      <c r="F96" s="3" t="s">
        <v>166</v>
      </c>
      <c r="G96" s="3" t="s">
        <v>167</v>
      </c>
      <c r="H96" s="166">
        <v>39718</v>
      </c>
      <c r="I96" s="5" t="s">
        <v>124</v>
      </c>
      <c r="J96" s="1" t="s">
        <v>172</v>
      </c>
      <c r="K96" s="167" t="s">
        <v>173</v>
      </c>
      <c r="L96" s="89" t="s">
        <v>174</v>
      </c>
      <c r="M96" s="105" t="s">
        <v>123</v>
      </c>
      <c r="N96" s="105" t="s">
        <v>124</v>
      </c>
      <c r="O96" s="105" t="s">
        <v>123</v>
      </c>
      <c r="P96" s="157" t="s">
        <v>171</v>
      </c>
      <c r="Q96" s="157"/>
    </row>
    <row r="97" spans="2:17" ht="30" x14ac:dyDescent="0.25">
      <c r="B97" s="153" t="s">
        <v>43</v>
      </c>
      <c r="C97" s="153">
        <f t="shared" si="3"/>
        <v>2.48</v>
      </c>
      <c r="D97" s="3" t="s">
        <v>175</v>
      </c>
      <c r="E97" s="3">
        <v>40446027</v>
      </c>
      <c r="F97" s="3" t="s">
        <v>166</v>
      </c>
      <c r="G97" s="3" t="s">
        <v>176</v>
      </c>
      <c r="H97" s="166">
        <v>39649</v>
      </c>
      <c r="I97" s="5" t="s">
        <v>123</v>
      </c>
      <c r="J97" s="1" t="s">
        <v>177</v>
      </c>
      <c r="K97" s="167" t="s">
        <v>178</v>
      </c>
      <c r="L97" s="89" t="s">
        <v>179</v>
      </c>
      <c r="M97" s="105" t="s">
        <v>123</v>
      </c>
      <c r="N97" s="105" t="s">
        <v>124</v>
      </c>
      <c r="O97" s="105" t="s">
        <v>123</v>
      </c>
      <c r="P97" s="157"/>
      <c r="Q97" s="157"/>
    </row>
    <row r="98" spans="2:17" ht="30" x14ac:dyDescent="0.25">
      <c r="B98" s="153" t="s">
        <v>43</v>
      </c>
      <c r="C98" s="153">
        <f t="shared" si="3"/>
        <v>2.48</v>
      </c>
      <c r="D98" s="3" t="s">
        <v>175</v>
      </c>
      <c r="E98" s="3">
        <v>40446027</v>
      </c>
      <c r="F98" s="3" t="s">
        <v>166</v>
      </c>
      <c r="G98" s="3" t="s">
        <v>176</v>
      </c>
      <c r="H98" s="166">
        <v>39649</v>
      </c>
      <c r="I98" s="5" t="s">
        <v>123</v>
      </c>
      <c r="J98" s="1" t="s">
        <v>180</v>
      </c>
      <c r="K98" s="167" t="s">
        <v>181</v>
      </c>
      <c r="L98" s="89" t="s">
        <v>166</v>
      </c>
      <c r="M98" s="105" t="s">
        <v>123</v>
      </c>
      <c r="N98" s="105" t="s">
        <v>124</v>
      </c>
      <c r="O98" s="105" t="s">
        <v>123</v>
      </c>
      <c r="P98" s="157"/>
      <c r="Q98" s="157"/>
    </row>
    <row r="99" spans="2:17" ht="30" x14ac:dyDescent="0.25">
      <c r="B99" s="153" t="s">
        <v>43</v>
      </c>
      <c r="C99" s="153">
        <f t="shared" si="3"/>
        <v>2.48</v>
      </c>
      <c r="D99" s="3" t="s">
        <v>175</v>
      </c>
      <c r="E99" s="3">
        <v>40446027</v>
      </c>
      <c r="F99" s="3" t="s">
        <v>166</v>
      </c>
      <c r="G99" s="3" t="s">
        <v>176</v>
      </c>
      <c r="H99" s="166">
        <v>39649</v>
      </c>
      <c r="I99" s="5" t="s">
        <v>123</v>
      </c>
      <c r="J99" s="1" t="s">
        <v>180</v>
      </c>
      <c r="K99" s="167" t="s">
        <v>182</v>
      </c>
      <c r="L99" s="89" t="s">
        <v>166</v>
      </c>
      <c r="M99" s="105" t="s">
        <v>123</v>
      </c>
      <c r="N99" s="105" t="s">
        <v>124</v>
      </c>
      <c r="O99" s="105" t="s">
        <v>123</v>
      </c>
      <c r="P99" s="157"/>
      <c r="Q99" s="157"/>
    </row>
    <row r="100" spans="2:17" ht="30" x14ac:dyDescent="0.25">
      <c r="B100" s="153" t="s">
        <v>43</v>
      </c>
      <c r="C100" s="153">
        <f t="shared" si="3"/>
        <v>2.48</v>
      </c>
      <c r="D100" s="3" t="s">
        <v>175</v>
      </c>
      <c r="E100" s="3">
        <v>40446027</v>
      </c>
      <c r="F100" s="3" t="s">
        <v>166</v>
      </c>
      <c r="G100" s="3" t="s">
        <v>176</v>
      </c>
      <c r="H100" s="166">
        <v>39649</v>
      </c>
      <c r="I100" s="5" t="s">
        <v>123</v>
      </c>
      <c r="J100" s="1" t="s">
        <v>183</v>
      </c>
      <c r="K100" s="167" t="s">
        <v>184</v>
      </c>
      <c r="L100" s="89" t="s">
        <v>166</v>
      </c>
      <c r="M100" s="105" t="s">
        <v>123</v>
      </c>
      <c r="N100" s="105" t="s">
        <v>124</v>
      </c>
      <c r="O100" s="105" t="s">
        <v>123</v>
      </c>
      <c r="P100" s="157"/>
      <c r="Q100" s="157"/>
    </row>
    <row r="101" spans="2:17" ht="46.15" customHeight="1" x14ac:dyDescent="0.25">
      <c r="B101" s="153" t="s">
        <v>44</v>
      </c>
      <c r="C101" s="153">
        <f>(180+96)/200+(330/300*2)</f>
        <v>3.58</v>
      </c>
      <c r="D101" s="168" t="s">
        <v>185</v>
      </c>
      <c r="E101" s="168">
        <v>63536702</v>
      </c>
      <c r="F101" s="168" t="s">
        <v>124</v>
      </c>
      <c r="G101" s="168" t="s">
        <v>124</v>
      </c>
      <c r="H101" s="169" t="s">
        <v>124</v>
      </c>
      <c r="I101" s="168" t="s">
        <v>124</v>
      </c>
      <c r="J101" s="170" t="s">
        <v>186</v>
      </c>
      <c r="K101" s="170" t="s">
        <v>187</v>
      </c>
      <c r="L101" s="170" t="s">
        <v>188</v>
      </c>
      <c r="M101" s="168" t="s">
        <v>123</v>
      </c>
      <c r="N101" s="168" t="s">
        <v>124</v>
      </c>
      <c r="O101" s="105" t="s">
        <v>124</v>
      </c>
      <c r="P101" s="157" t="s">
        <v>189</v>
      </c>
      <c r="Q101" s="157"/>
    </row>
    <row r="102" spans="2:17" x14ac:dyDescent="0.25">
      <c r="B102" s="201"/>
      <c r="C102" s="202"/>
      <c r="D102" s="203"/>
      <c r="E102" s="203"/>
      <c r="F102" s="203"/>
      <c r="G102" s="203"/>
      <c r="H102" s="182"/>
      <c r="I102" s="181"/>
      <c r="J102" s="181"/>
      <c r="K102" s="181"/>
      <c r="L102" s="181"/>
      <c r="M102" s="181"/>
      <c r="N102" s="181"/>
      <c r="O102" s="10"/>
      <c r="P102" s="183"/>
      <c r="Q102" s="183"/>
    </row>
    <row r="103" spans="2:17" ht="15.75" thickBot="1" x14ac:dyDescent="0.3">
      <c r="B103" s="201"/>
      <c r="C103" s="202"/>
      <c r="D103" s="203"/>
      <c r="E103" s="203"/>
      <c r="F103" s="203"/>
      <c r="G103" s="203"/>
      <c r="H103" s="182"/>
      <c r="I103" s="181"/>
      <c r="J103" s="181"/>
      <c r="K103" s="181"/>
      <c r="L103" s="181"/>
      <c r="M103" s="181"/>
      <c r="N103" s="181"/>
      <c r="O103" s="10"/>
      <c r="P103" s="183"/>
      <c r="Q103" s="183"/>
    </row>
    <row r="104" spans="2:17" ht="27" thickBot="1" x14ac:dyDescent="0.3">
      <c r="B104" s="199" t="s">
        <v>308</v>
      </c>
      <c r="C104" s="200"/>
      <c r="D104" s="200"/>
      <c r="E104" s="200"/>
      <c r="F104" s="200"/>
      <c r="G104" s="200"/>
      <c r="H104" s="162"/>
      <c r="I104" s="162"/>
      <c r="J104" s="162"/>
      <c r="K104" s="162"/>
      <c r="L104" s="162"/>
      <c r="M104" s="162"/>
      <c r="N104" s="163"/>
    </row>
    <row r="107" spans="2:17" ht="30" x14ac:dyDescent="0.25">
      <c r="B107" s="66" t="s">
        <v>33</v>
      </c>
      <c r="C107" s="66" t="s">
        <v>309</v>
      </c>
      <c r="D107" s="164" t="s">
        <v>3</v>
      </c>
      <c r="E107" s="165"/>
    </row>
    <row r="108" spans="2:17" ht="409.5" x14ac:dyDescent="0.25">
      <c r="B108" s="184" t="s">
        <v>310</v>
      </c>
      <c r="C108" s="157" t="s">
        <v>124</v>
      </c>
      <c r="D108" s="195" t="s">
        <v>311</v>
      </c>
      <c r="E108" s="185"/>
    </row>
    <row r="111" spans="2:17" ht="26.25" x14ac:dyDescent="0.25">
      <c r="B111" s="159" t="s">
        <v>312</v>
      </c>
      <c r="C111" s="160"/>
      <c r="D111" s="160"/>
      <c r="E111" s="160"/>
      <c r="F111" s="160"/>
      <c r="G111" s="160"/>
      <c r="H111" s="160"/>
      <c r="I111" s="160"/>
      <c r="J111" s="160"/>
      <c r="K111" s="160"/>
      <c r="L111" s="160"/>
      <c r="M111" s="160"/>
      <c r="N111" s="160"/>
      <c r="O111" s="160"/>
      <c r="P111" s="160"/>
    </row>
    <row r="113" spans="1:26" ht="15.75" thickBot="1" x14ac:dyDescent="0.3"/>
    <row r="114" spans="1:26" ht="27" thickBot="1" x14ac:dyDescent="0.3">
      <c r="B114" s="161" t="s">
        <v>313</v>
      </c>
      <c r="C114" s="162"/>
      <c r="D114" s="162"/>
      <c r="E114" s="162"/>
      <c r="F114" s="162"/>
      <c r="G114" s="162"/>
      <c r="H114" s="162"/>
      <c r="I114" s="162"/>
      <c r="J114" s="162"/>
      <c r="K114" s="162"/>
      <c r="L114" s="162"/>
      <c r="M114" s="162"/>
      <c r="N114" s="163"/>
    </row>
    <row r="116" spans="1:26" ht="15.75" thickBot="1" x14ac:dyDescent="0.3">
      <c r="M116" s="64"/>
      <c r="N116" s="64"/>
    </row>
    <row r="117" spans="1:26" ht="60" x14ac:dyDescent="0.25">
      <c r="A117" s="99"/>
      <c r="B117" s="103" t="s">
        <v>132</v>
      </c>
      <c r="C117" s="103" t="s">
        <v>133</v>
      </c>
      <c r="D117" s="103" t="s">
        <v>134</v>
      </c>
      <c r="E117" s="103" t="s">
        <v>45</v>
      </c>
      <c r="F117" s="103" t="s">
        <v>23</v>
      </c>
      <c r="G117" s="103" t="s">
        <v>96</v>
      </c>
      <c r="H117" s="103" t="s">
        <v>18</v>
      </c>
      <c r="I117" s="103" t="s">
        <v>11</v>
      </c>
      <c r="J117" s="103" t="s">
        <v>32</v>
      </c>
      <c r="K117" s="103" t="s">
        <v>56</v>
      </c>
      <c r="L117" s="103" t="s">
        <v>21</v>
      </c>
      <c r="M117" s="95" t="s">
        <v>27</v>
      </c>
      <c r="N117" s="103" t="s">
        <v>135</v>
      </c>
      <c r="O117" s="103" t="s">
        <v>36</v>
      </c>
      <c r="P117" s="55" t="s">
        <v>12</v>
      </c>
      <c r="Q117" s="55" t="s">
        <v>20</v>
      </c>
      <c r="R117" s="99"/>
      <c r="S117" s="99"/>
      <c r="T117" s="99"/>
      <c r="U117" s="99"/>
      <c r="V117" s="99"/>
      <c r="W117" s="99"/>
      <c r="X117" s="99"/>
      <c r="Y117" s="99"/>
      <c r="Z117" s="99"/>
    </row>
    <row r="118" spans="1:26" x14ac:dyDescent="0.25">
      <c r="A118" s="46">
        <v>1</v>
      </c>
      <c r="B118" s="47"/>
      <c r="C118" s="48"/>
      <c r="D118" s="47"/>
      <c r="E118" s="24"/>
      <c r="F118" s="25"/>
      <c r="G118" s="135"/>
      <c r="H118" s="51"/>
      <c r="I118" s="26"/>
      <c r="J118" s="26"/>
      <c r="K118" s="26"/>
      <c r="L118" s="26"/>
      <c r="M118" s="94"/>
      <c r="N118" s="94">
        <f>+M118*G118</f>
        <v>0</v>
      </c>
      <c r="O118" s="27"/>
      <c r="P118" s="27"/>
      <c r="Q118" s="136"/>
      <c r="R118" s="101"/>
      <c r="S118" s="101"/>
      <c r="T118" s="101"/>
      <c r="U118" s="101"/>
      <c r="V118" s="101"/>
      <c r="W118" s="101"/>
      <c r="X118" s="101"/>
      <c r="Y118" s="101"/>
      <c r="Z118" s="101"/>
    </row>
    <row r="119" spans="1:26" x14ac:dyDescent="0.25">
      <c r="A119" s="46">
        <f>+A118+1</f>
        <v>2</v>
      </c>
      <c r="B119" s="47"/>
      <c r="C119" s="48"/>
      <c r="D119" s="47"/>
      <c r="E119" s="24"/>
      <c r="F119" s="25"/>
      <c r="G119" s="25"/>
      <c r="H119" s="25"/>
      <c r="I119" s="26"/>
      <c r="J119" s="26"/>
      <c r="K119" s="26"/>
      <c r="L119" s="26"/>
      <c r="M119" s="94"/>
      <c r="N119" s="94"/>
      <c r="O119" s="27"/>
      <c r="P119" s="27"/>
      <c r="Q119" s="136"/>
      <c r="R119" s="101"/>
      <c r="S119" s="101"/>
      <c r="T119" s="101"/>
      <c r="U119" s="101"/>
      <c r="V119" s="101"/>
      <c r="W119" s="101"/>
      <c r="X119" s="101"/>
      <c r="Y119" s="101"/>
      <c r="Z119" s="101"/>
    </row>
    <row r="120" spans="1:26" x14ac:dyDescent="0.25">
      <c r="A120" s="46">
        <f t="shared" ref="A120:A125" si="4">+A119+1</f>
        <v>3</v>
      </c>
      <c r="B120" s="47"/>
      <c r="C120" s="48"/>
      <c r="D120" s="47"/>
      <c r="E120" s="24"/>
      <c r="F120" s="25"/>
      <c r="G120" s="25"/>
      <c r="H120" s="25"/>
      <c r="I120" s="26"/>
      <c r="J120" s="26"/>
      <c r="K120" s="26"/>
      <c r="L120" s="26"/>
      <c r="M120" s="94"/>
      <c r="N120" s="94"/>
      <c r="O120" s="27"/>
      <c r="P120" s="27"/>
      <c r="Q120" s="136"/>
      <c r="R120" s="101"/>
      <c r="S120" s="101"/>
      <c r="T120" s="101"/>
      <c r="U120" s="101"/>
      <c r="V120" s="101"/>
      <c r="W120" s="101"/>
      <c r="X120" s="101"/>
      <c r="Y120" s="101"/>
      <c r="Z120" s="101"/>
    </row>
    <row r="121" spans="1:26" x14ac:dyDescent="0.25">
      <c r="A121" s="46">
        <f t="shared" si="4"/>
        <v>4</v>
      </c>
      <c r="B121" s="47"/>
      <c r="C121" s="48"/>
      <c r="D121" s="47"/>
      <c r="E121" s="24"/>
      <c r="F121" s="25"/>
      <c r="G121" s="25"/>
      <c r="H121" s="25"/>
      <c r="I121" s="26"/>
      <c r="J121" s="26"/>
      <c r="K121" s="26"/>
      <c r="L121" s="26"/>
      <c r="M121" s="94"/>
      <c r="N121" s="94"/>
      <c r="O121" s="27"/>
      <c r="P121" s="27"/>
      <c r="Q121" s="136"/>
      <c r="R121" s="101"/>
      <c r="S121" s="101"/>
      <c r="T121" s="101"/>
      <c r="U121" s="101"/>
      <c r="V121" s="101"/>
      <c r="W121" s="101"/>
      <c r="X121" s="101"/>
      <c r="Y121" s="101"/>
      <c r="Z121" s="101"/>
    </row>
    <row r="122" spans="1:26" x14ac:dyDescent="0.25">
      <c r="A122" s="46">
        <f t="shared" si="4"/>
        <v>5</v>
      </c>
      <c r="B122" s="47"/>
      <c r="C122" s="48"/>
      <c r="D122" s="47"/>
      <c r="E122" s="24"/>
      <c r="F122" s="25"/>
      <c r="G122" s="25"/>
      <c r="H122" s="25"/>
      <c r="I122" s="26"/>
      <c r="J122" s="26"/>
      <c r="K122" s="26"/>
      <c r="L122" s="26"/>
      <c r="M122" s="94"/>
      <c r="N122" s="94"/>
      <c r="O122" s="27"/>
      <c r="P122" s="27"/>
      <c r="Q122" s="136"/>
      <c r="R122" s="101"/>
      <c r="S122" s="101"/>
      <c r="T122" s="101"/>
      <c r="U122" s="101"/>
      <c r="V122" s="101"/>
      <c r="W122" s="101"/>
      <c r="X122" s="101"/>
      <c r="Y122" s="101"/>
      <c r="Z122" s="101"/>
    </row>
    <row r="123" spans="1:26" x14ac:dyDescent="0.25">
      <c r="A123" s="46">
        <f t="shared" si="4"/>
        <v>6</v>
      </c>
      <c r="B123" s="47"/>
      <c r="C123" s="48"/>
      <c r="D123" s="47"/>
      <c r="E123" s="24"/>
      <c r="F123" s="25"/>
      <c r="G123" s="25"/>
      <c r="H123" s="25"/>
      <c r="I123" s="26"/>
      <c r="J123" s="26"/>
      <c r="K123" s="26"/>
      <c r="L123" s="26"/>
      <c r="M123" s="94"/>
      <c r="N123" s="94"/>
      <c r="O123" s="27"/>
      <c r="P123" s="27"/>
      <c r="Q123" s="136"/>
      <c r="R123" s="101"/>
      <c r="S123" s="101"/>
      <c r="T123" s="101"/>
      <c r="U123" s="101"/>
      <c r="V123" s="101"/>
      <c r="W123" s="101"/>
      <c r="X123" s="101"/>
      <c r="Y123" s="101"/>
      <c r="Z123" s="101"/>
    </row>
    <row r="124" spans="1:26" x14ac:dyDescent="0.25">
      <c r="A124" s="46">
        <f t="shared" si="4"/>
        <v>7</v>
      </c>
      <c r="B124" s="47"/>
      <c r="C124" s="48"/>
      <c r="D124" s="47"/>
      <c r="E124" s="24"/>
      <c r="F124" s="25"/>
      <c r="G124" s="25"/>
      <c r="H124" s="25"/>
      <c r="I124" s="26"/>
      <c r="J124" s="26"/>
      <c r="K124" s="26"/>
      <c r="L124" s="26"/>
      <c r="M124" s="94"/>
      <c r="N124" s="94"/>
      <c r="O124" s="27"/>
      <c r="P124" s="27"/>
      <c r="Q124" s="136"/>
      <c r="R124" s="101"/>
      <c r="S124" s="101"/>
      <c r="T124" s="101"/>
      <c r="U124" s="101"/>
      <c r="V124" s="101"/>
      <c r="W124" s="101"/>
      <c r="X124" s="101"/>
      <c r="Y124" s="101"/>
      <c r="Z124" s="101"/>
    </row>
    <row r="125" spans="1:26" x14ac:dyDescent="0.25">
      <c r="A125" s="46">
        <f t="shared" si="4"/>
        <v>8</v>
      </c>
      <c r="B125" s="47"/>
      <c r="C125" s="48"/>
      <c r="D125" s="47"/>
      <c r="E125" s="24"/>
      <c r="F125" s="25"/>
      <c r="G125" s="25"/>
      <c r="H125" s="25"/>
      <c r="I125" s="26"/>
      <c r="J125" s="26"/>
      <c r="K125" s="26"/>
      <c r="L125" s="26"/>
      <c r="M125" s="94"/>
      <c r="N125" s="94"/>
      <c r="O125" s="27"/>
      <c r="P125" s="27"/>
      <c r="Q125" s="136"/>
      <c r="R125" s="101"/>
      <c r="S125" s="101"/>
      <c r="T125" s="101"/>
      <c r="U125" s="101"/>
      <c r="V125" s="101"/>
      <c r="W125" s="101"/>
      <c r="X125" s="101"/>
      <c r="Y125" s="101"/>
      <c r="Z125" s="101"/>
    </row>
    <row r="126" spans="1:26" x14ac:dyDescent="0.25">
      <c r="A126" s="46"/>
      <c r="B126" s="49" t="s">
        <v>17</v>
      </c>
      <c r="C126" s="48"/>
      <c r="D126" s="47"/>
      <c r="E126" s="24"/>
      <c r="F126" s="25"/>
      <c r="G126" s="25"/>
      <c r="H126" s="25"/>
      <c r="I126" s="26"/>
      <c r="J126" s="26"/>
      <c r="K126" s="50">
        <f t="shared" ref="K126" si="5">SUM(K118:K125)</f>
        <v>0</v>
      </c>
      <c r="L126" s="50">
        <f t="shared" ref="L126:N126" si="6">SUM(L118:L125)</f>
        <v>0</v>
      </c>
      <c r="M126" s="134">
        <f t="shared" si="6"/>
        <v>0</v>
      </c>
      <c r="N126" s="50">
        <f t="shared" si="6"/>
        <v>0</v>
      </c>
      <c r="O126" s="27"/>
      <c r="P126" s="27"/>
      <c r="Q126" s="137"/>
      <c r="R126" s="102"/>
      <c r="S126" s="102"/>
      <c r="T126" s="102"/>
      <c r="U126" s="102"/>
      <c r="V126" s="102"/>
      <c r="W126" s="102"/>
      <c r="X126" s="102"/>
      <c r="Y126" s="102"/>
      <c r="Z126" s="102"/>
    </row>
    <row r="127" spans="1:26" x14ac:dyDescent="0.25">
      <c r="B127" s="30"/>
      <c r="C127" s="30"/>
      <c r="D127" s="30"/>
      <c r="E127" s="31"/>
      <c r="F127" s="30"/>
      <c r="G127" s="30"/>
      <c r="H127" s="30"/>
      <c r="I127" s="30"/>
      <c r="J127" s="30"/>
      <c r="K127" s="30"/>
      <c r="L127" s="30"/>
      <c r="M127" s="30"/>
      <c r="N127" s="30"/>
      <c r="O127" s="30"/>
      <c r="P127" s="30"/>
    </row>
    <row r="128" spans="1:26" ht="18.75" x14ac:dyDescent="0.25">
      <c r="B128" s="58" t="s">
        <v>314</v>
      </c>
      <c r="C128" s="186">
        <f>+K126</f>
        <v>0</v>
      </c>
      <c r="H128" s="32"/>
      <c r="I128" s="32"/>
      <c r="J128" s="32"/>
      <c r="K128" s="32"/>
      <c r="L128" s="32"/>
      <c r="M128" s="32"/>
      <c r="N128" s="30"/>
      <c r="O128" s="30"/>
      <c r="P128" s="30"/>
    </row>
    <row r="130" spans="2:17" ht="15.75" thickBot="1" x14ac:dyDescent="0.3"/>
    <row r="131" spans="2:17" ht="30.75" thickBot="1" x14ac:dyDescent="0.3">
      <c r="B131" s="187" t="s">
        <v>47</v>
      </c>
      <c r="C131" s="70" t="s">
        <v>48</v>
      </c>
      <c r="D131" s="187" t="s">
        <v>49</v>
      </c>
      <c r="E131" s="70" t="s">
        <v>315</v>
      </c>
    </row>
    <row r="132" spans="2:17" x14ac:dyDescent="0.25">
      <c r="B132" s="188" t="s">
        <v>316</v>
      </c>
      <c r="C132" s="189">
        <v>20</v>
      </c>
      <c r="D132" s="189"/>
      <c r="E132" s="190">
        <f>+D132+D133+D134</f>
        <v>0</v>
      </c>
    </row>
    <row r="133" spans="2:17" x14ac:dyDescent="0.25">
      <c r="B133" s="188" t="s">
        <v>317</v>
      </c>
      <c r="C133" s="179">
        <v>30</v>
      </c>
      <c r="D133" s="157">
        <v>0</v>
      </c>
      <c r="E133" s="191"/>
    </row>
    <row r="134" spans="2:17" ht="15.75" thickBot="1" x14ac:dyDescent="0.3">
      <c r="B134" s="188" t="s">
        <v>318</v>
      </c>
      <c r="C134" s="192">
        <v>40</v>
      </c>
      <c r="D134" s="192">
        <v>0</v>
      </c>
      <c r="E134" s="193"/>
    </row>
    <row r="136" spans="2:17" ht="15.75" thickBot="1" x14ac:dyDescent="0.3"/>
    <row r="137" spans="2:17" ht="27" thickBot="1" x14ac:dyDescent="0.3">
      <c r="B137" s="161" t="s">
        <v>319</v>
      </c>
      <c r="C137" s="162"/>
      <c r="D137" s="162"/>
      <c r="E137" s="162"/>
      <c r="F137" s="162"/>
      <c r="G137" s="162"/>
      <c r="H137" s="162"/>
      <c r="I137" s="162"/>
      <c r="J137" s="162"/>
      <c r="K137" s="162"/>
      <c r="L137" s="162"/>
      <c r="M137" s="162"/>
      <c r="N137" s="163"/>
    </row>
    <row r="139" spans="2:17" ht="75" x14ac:dyDescent="0.25">
      <c r="B139" s="104" t="s">
        <v>0</v>
      </c>
      <c r="C139" s="104" t="s">
        <v>39</v>
      </c>
      <c r="D139" s="104" t="s">
        <v>40</v>
      </c>
      <c r="E139" s="104" t="s">
        <v>109</v>
      </c>
      <c r="F139" s="104" t="s">
        <v>111</v>
      </c>
      <c r="G139" s="104" t="s">
        <v>112</v>
      </c>
      <c r="H139" s="104" t="s">
        <v>113</v>
      </c>
      <c r="I139" s="104" t="s">
        <v>110</v>
      </c>
      <c r="J139" s="164" t="s">
        <v>114</v>
      </c>
      <c r="K139" s="155"/>
      <c r="L139" s="165"/>
      <c r="M139" s="104" t="s">
        <v>115</v>
      </c>
      <c r="N139" s="104" t="s">
        <v>41</v>
      </c>
      <c r="O139" s="104" t="s">
        <v>42</v>
      </c>
      <c r="P139" s="164" t="s">
        <v>3</v>
      </c>
      <c r="Q139" s="165"/>
    </row>
    <row r="140" spans="2:17" ht="45" x14ac:dyDescent="0.25">
      <c r="B140" s="158" t="s">
        <v>320</v>
      </c>
      <c r="C140" s="158"/>
      <c r="D140" s="3"/>
      <c r="E140" s="3"/>
      <c r="F140" s="3"/>
      <c r="G140" s="3"/>
      <c r="H140" s="3"/>
      <c r="I140" s="5"/>
      <c r="J140" s="1" t="s">
        <v>321</v>
      </c>
      <c r="K140" s="194" t="s">
        <v>322</v>
      </c>
      <c r="L140" s="89" t="s">
        <v>323</v>
      </c>
      <c r="M140" s="105"/>
      <c r="N140" s="105"/>
      <c r="O140" s="105"/>
      <c r="P140" s="157"/>
      <c r="Q140" s="157"/>
    </row>
    <row r="141" spans="2:17" x14ac:dyDescent="0.25">
      <c r="B141" s="158" t="s">
        <v>324</v>
      </c>
      <c r="C141" s="158"/>
      <c r="D141" s="3"/>
      <c r="E141" s="3"/>
      <c r="F141" s="3"/>
      <c r="G141" s="3"/>
      <c r="H141" s="3"/>
      <c r="I141" s="5"/>
      <c r="J141" s="1"/>
      <c r="K141" s="194"/>
      <c r="L141" s="89"/>
      <c r="M141" s="105"/>
      <c r="N141" s="105"/>
      <c r="O141" s="105"/>
      <c r="P141" s="157"/>
      <c r="Q141" s="157"/>
    </row>
    <row r="142" spans="2:17" x14ac:dyDescent="0.25">
      <c r="B142" s="158" t="s">
        <v>325</v>
      </c>
      <c r="C142" s="158"/>
      <c r="D142" s="3"/>
      <c r="E142" s="3"/>
      <c r="F142" s="3"/>
      <c r="G142" s="3"/>
      <c r="H142" s="3"/>
      <c r="I142" s="5"/>
      <c r="J142" s="1"/>
      <c r="K142" s="89"/>
      <c r="L142" s="89"/>
      <c r="M142" s="105"/>
      <c r="N142" s="105"/>
      <c r="O142" s="105"/>
      <c r="P142" s="157"/>
      <c r="Q142" s="157"/>
    </row>
    <row r="145" spans="2:7" ht="15.75" thickBot="1" x14ac:dyDescent="0.3"/>
    <row r="146" spans="2:7" ht="54" customHeight="1" x14ac:dyDescent="0.25">
      <c r="B146" s="69" t="s">
        <v>33</v>
      </c>
      <c r="C146" s="69" t="s">
        <v>47</v>
      </c>
      <c r="D146" s="56" t="s">
        <v>48</v>
      </c>
      <c r="E146" s="69" t="s">
        <v>49</v>
      </c>
      <c r="F146" s="70" t="s">
        <v>51</v>
      </c>
      <c r="G146" s="86"/>
    </row>
    <row r="147" spans="2:7" ht="120.75" customHeight="1" x14ac:dyDescent="0.2">
      <c r="B147" s="256" t="s">
        <v>50</v>
      </c>
      <c r="C147" s="6" t="s">
        <v>116</v>
      </c>
      <c r="D147" s="67">
        <v>25</v>
      </c>
      <c r="E147" s="67">
        <v>0</v>
      </c>
      <c r="F147" s="257">
        <f>+E147+E148+E149</f>
        <v>0</v>
      </c>
      <c r="G147" s="87"/>
    </row>
    <row r="148" spans="2:7" ht="76.150000000000006" customHeight="1" x14ac:dyDescent="0.2">
      <c r="B148" s="256"/>
      <c r="C148" s="6" t="s">
        <v>117</v>
      </c>
      <c r="D148" s="68">
        <v>25</v>
      </c>
      <c r="E148" s="67">
        <v>0</v>
      </c>
      <c r="F148" s="258"/>
      <c r="G148" s="87"/>
    </row>
    <row r="149" spans="2:7" ht="69" customHeight="1" x14ac:dyDescent="0.2">
      <c r="B149" s="256"/>
      <c r="C149" s="6" t="s">
        <v>118</v>
      </c>
      <c r="D149" s="67">
        <v>10</v>
      </c>
      <c r="E149" s="67">
        <v>0</v>
      </c>
      <c r="F149" s="259"/>
      <c r="G149" s="87"/>
    </row>
    <row r="150" spans="2:7" x14ac:dyDescent="0.25">
      <c r="C150"/>
    </row>
    <row r="153" spans="2:7" x14ac:dyDescent="0.25">
      <c r="B153" s="65" t="s">
        <v>52</v>
      </c>
    </row>
    <row r="156" spans="2:7" x14ac:dyDescent="0.25">
      <c r="B156" s="71" t="s">
        <v>33</v>
      </c>
      <c r="C156" s="71" t="s">
        <v>53</v>
      </c>
      <c r="D156" s="69" t="s">
        <v>49</v>
      </c>
      <c r="E156" s="69" t="s">
        <v>17</v>
      </c>
    </row>
    <row r="157" spans="2:7" ht="28.5" x14ac:dyDescent="0.25">
      <c r="B157" s="2" t="s">
        <v>54</v>
      </c>
      <c r="C157" s="7">
        <v>40</v>
      </c>
      <c r="D157" s="67">
        <v>0</v>
      </c>
      <c r="E157" s="260">
        <f>+D157+D158</f>
        <v>0</v>
      </c>
    </row>
    <row r="158" spans="2:7" ht="42.75" x14ac:dyDescent="0.25">
      <c r="B158" s="2" t="s">
        <v>55</v>
      </c>
      <c r="C158" s="7">
        <v>60</v>
      </c>
      <c r="D158" s="67">
        <f>+F147</f>
        <v>0</v>
      </c>
      <c r="E158" s="261"/>
    </row>
  </sheetData>
  <customSheetViews>
    <customSheetView guid="{81A4AF27-EC18-48BA-A6F2-CA25DEBD669D}" scale="70" hiddenColumns="1" topLeftCell="H95">
      <selection activeCell="J146" sqref="J146"/>
      <pageMargins left="0.7" right="0.7" top="0.75" bottom="0.75" header="0.3" footer="0.3"/>
      <pageSetup orientation="portrait" horizontalDpi="4294967295" verticalDpi="4294967295" r:id="rId1"/>
    </customSheetView>
    <customSheetView guid="{C16787E4-2081-4602-B699-9946006E6D7D}" scale="70" hiddenColumns="1" topLeftCell="B127">
      <selection activeCell="C148" sqref="C148"/>
      <pageMargins left="0.7" right="0.7" top="0.75" bottom="0.75" header="0.3" footer="0.3"/>
      <pageSetup orientation="portrait" horizontalDpi="4294967295" verticalDpi="4294967295" r:id="rId2"/>
    </customSheetView>
    <customSheetView guid="{35E6B209-EE72-463A-9F69-2A0023656799}" scale="70" hiddenColumns="1" topLeftCell="B91">
      <selection activeCell="C95" sqref="C95"/>
      <pageMargins left="0.7" right="0.7" top="0.75" bottom="0.75" header="0.3" footer="0.3"/>
      <pageSetup orientation="portrait" horizontalDpi="4294967295" verticalDpi="4294967295" r:id="rId3"/>
    </customSheetView>
    <customSheetView guid="{90A5FF50-5CC9-4CE8-BC2C-051D9A38E943}" scale="70" hiddenColumns="1" topLeftCell="B79">
      <selection activeCell="B91" sqref="B91"/>
      <pageMargins left="0.7" right="0.7" top="0.75" bottom="0.75" header="0.3" footer="0.3"/>
      <pageSetup orientation="portrait" horizontalDpi="4294967295" verticalDpi="4294967295" r:id="rId4"/>
    </customSheetView>
    <customSheetView guid="{C58F63B1-D658-485E-9D23-8DC77BA6F3FF}" scale="70" hiddenColumns="1" topLeftCell="B23">
      <selection activeCell="B24" sqref="B24"/>
      <pageMargins left="0.7" right="0.7" top="0.75" bottom="0.75" header="0.3" footer="0.3"/>
      <pageSetup orientation="portrait" horizontalDpi="4294967295" verticalDpi="4294967295" r:id="rId5"/>
    </customSheetView>
    <customSheetView guid="{BAE7605A-9F36-4F35-8731-FD28DD93CB27}" scale="70" hiddenColumns="1" topLeftCell="B23">
      <selection activeCell="B24" sqref="B24"/>
      <pageMargins left="0.7" right="0.7" top="0.75" bottom="0.75" header="0.3" footer="0.3"/>
      <pageSetup orientation="portrait" horizontalDpi="4294967295" verticalDpi="4294967295" r:id="rId6"/>
    </customSheetView>
    <customSheetView guid="{DA2F209B-B0ED-4780-B993-1EE649580731}" scale="70" hiddenColumns="1" topLeftCell="B23">
      <selection activeCell="B24" sqref="B24"/>
      <pageMargins left="0.7" right="0.7" top="0.75" bottom="0.75" header="0.3" footer="0.3"/>
      <pageSetup orientation="portrait" horizontalDpi="4294967295" verticalDpi="4294967295" r:id="rId7"/>
    </customSheetView>
    <customSheetView guid="{3A019A23-B146-49D0-837A-35A0FE879902}" scale="70" hiddenColumns="1" topLeftCell="H95">
      <selection activeCell="J146" sqref="J146"/>
      <pageMargins left="0.7" right="0.7" top="0.75" bottom="0.75" header="0.3" footer="0.3"/>
      <pageSetup orientation="portrait" horizontalDpi="4294967295" verticalDpi="4294967295" r:id="rId8"/>
    </customSheetView>
    <customSheetView guid="{87BB7E54-963C-4A8E-B966-680B16814A90}" scale="70" hiddenColumns="1">
      <selection activeCell="I26" sqref="I26"/>
      <pageMargins left="0.7" right="0.7" top="0.75" bottom="0.75" header="0.3" footer="0.3"/>
      <pageSetup orientation="portrait" horizontalDpi="4294967295" verticalDpi="4294967295" r:id="rId9"/>
    </customSheetView>
    <customSheetView guid="{807F0EC5-C0BE-4155-83F3-BE4EA4D207E4}" scale="70" hiddenColumns="1" topLeftCell="B5">
      <selection activeCell="B32" sqref="B32"/>
      <pageMargins left="0.7" right="0.7" top="0.75" bottom="0.75" header="0.3" footer="0.3"/>
      <pageSetup orientation="portrait" horizontalDpi="4294967295" verticalDpi="4294967295" r:id="rId10"/>
    </customSheetView>
  </customSheetViews>
  <mergeCells count="28">
    <mergeCell ref="O69:P69"/>
    <mergeCell ref="B147:B149"/>
    <mergeCell ref="F147:F149"/>
    <mergeCell ref="E157:E158"/>
    <mergeCell ref="B2:P2"/>
    <mergeCell ref="B89:N89"/>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83:P83"/>
    <mergeCell ref="O78:P78"/>
    <mergeCell ref="O79:P79"/>
    <mergeCell ref="O80:P80"/>
    <mergeCell ref="O81:P81"/>
    <mergeCell ref="O82:P82"/>
  </mergeCells>
  <dataValidations count="2">
    <dataValidation type="decimal" allowBlank="1" showInputMessage="1" showErrorMessage="1" sqref="WVH983074 WLL983074 C65570 IV65570 SR65570 ACN65570 AMJ65570 AWF65570 BGB65570 BPX65570 BZT65570 CJP65570 CTL65570 DDH65570 DND65570 DWZ65570 EGV65570 EQR65570 FAN65570 FKJ65570 FUF65570 GEB65570 GNX65570 GXT65570 HHP65570 HRL65570 IBH65570 ILD65570 IUZ65570 JEV65570 JOR65570 JYN65570 KIJ65570 KSF65570 LCB65570 LLX65570 LVT65570 MFP65570 MPL65570 MZH65570 NJD65570 NSZ65570 OCV65570 OMR65570 OWN65570 PGJ65570 PQF65570 QAB65570 QJX65570 QTT65570 RDP65570 RNL65570 RXH65570 SHD65570 SQZ65570 TAV65570 TKR65570 TUN65570 UEJ65570 UOF65570 UYB65570 VHX65570 VRT65570 WBP65570 WLL65570 WVH65570 C131106 IV131106 SR131106 ACN131106 AMJ131106 AWF131106 BGB131106 BPX131106 BZT131106 CJP131106 CTL131106 DDH131106 DND131106 DWZ131106 EGV131106 EQR131106 FAN131106 FKJ131106 FUF131106 GEB131106 GNX131106 GXT131106 HHP131106 HRL131106 IBH131106 ILD131106 IUZ131106 JEV131106 JOR131106 JYN131106 KIJ131106 KSF131106 LCB131106 LLX131106 LVT131106 MFP131106 MPL131106 MZH131106 NJD131106 NSZ131106 OCV131106 OMR131106 OWN131106 PGJ131106 PQF131106 QAB131106 QJX131106 QTT131106 RDP131106 RNL131106 RXH131106 SHD131106 SQZ131106 TAV131106 TKR131106 TUN131106 UEJ131106 UOF131106 UYB131106 VHX131106 VRT131106 WBP131106 WLL131106 WVH131106 C196642 IV196642 SR196642 ACN196642 AMJ196642 AWF196642 BGB196642 BPX196642 BZT196642 CJP196642 CTL196642 DDH196642 DND196642 DWZ196642 EGV196642 EQR196642 FAN196642 FKJ196642 FUF196642 GEB196642 GNX196642 GXT196642 HHP196642 HRL196642 IBH196642 ILD196642 IUZ196642 JEV196642 JOR196642 JYN196642 KIJ196642 KSF196642 LCB196642 LLX196642 LVT196642 MFP196642 MPL196642 MZH196642 NJD196642 NSZ196642 OCV196642 OMR196642 OWN196642 PGJ196642 PQF196642 QAB196642 QJX196642 QTT196642 RDP196642 RNL196642 RXH196642 SHD196642 SQZ196642 TAV196642 TKR196642 TUN196642 UEJ196642 UOF196642 UYB196642 VHX196642 VRT196642 WBP196642 WLL196642 WVH196642 C262178 IV262178 SR262178 ACN262178 AMJ262178 AWF262178 BGB262178 BPX262178 BZT262178 CJP262178 CTL262178 DDH262178 DND262178 DWZ262178 EGV262178 EQR262178 FAN262178 FKJ262178 FUF262178 GEB262178 GNX262178 GXT262178 HHP262178 HRL262178 IBH262178 ILD262178 IUZ262178 JEV262178 JOR262178 JYN262178 KIJ262178 KSF262178 LCB262178 LLX262178 LVT262178 MFP262178 MPL262178 MZH262178 NJD262178 NSZ262178 OCV262178 OMR262178 OWN262178 PGJ262178 PQF262178 QAB262178 QJX262178 QTT262178 RDP262178 RNL262178 RXH262178 SHD262178 SQZ262178 TAV262178 TKR262178 TUN262178 UEJ262178 UOF262178 UYB262178 VHX262178 VRT262178 WBP262178 WLL262178 WVH262178 C327714 IV327714 SR327714 ACN327714 AMJ327714 AWF327714 BGB327714 BPX327714 BZT327714 CJP327714 CTL327714 DDH327714 DND327714 DWZ327714 EGV327714 EQR327714 FAN327714 FKJ327714 FUF327714 GEB327714 GNX327714 GXT327714 HHP327714 HRL327714 IBH327714 ILD327714 IUZ327714 JEV327714 JOR327714 JYN327714 KIJ327714 KSF327714 LCB327714 LLX327714 LVT327714 MFP327714 MPL327714 MZH327714 NJD327714 NSZ327714 OCV327714 OMR327714 OWN327714 PGJ327714 PQF327714 QAB327714 QJX327714 QTT327714 RDP327714 RNL327714 RXH327714 SHD327714 SQZ327714 TAV327714 TKR327714 TUN327714 UEJ327714 UOF327714 UYB327714 VHX327714 VRT327714 WBP327714 WLL327714 WVH327714 C393250 IV393250 SR393250 ACN393250 AMJ393250 AWF393250 BGB393250 BPX393250 BZT393250 CJP393250 CTL393250 DDH393250 DND393250 DWZ393250 EGV393250 EQR393250 FAN393250 FKJ393250 FUF393250 GEB393250 GNX393250 GXT393250 HHP393250 HRL393250 IBH393250 ILD393250 IUZ393250 JEV393250 JOR393250 JYN393250 KIJ393250 KSF393250 LCB393250 LLX393250 LVT393250 MFP393250 MPL393250 MZH393250 NJD393250 NSZ393250 OCV393250 OMR393250 OWN393250 PGJ393250 PQF393250 QAB393250 QJX393250 QTT393250 RDP393250 RNL393250 RXH393250 SHD393250 SQZ393250 TAV393250 TKR393250 TUN393250 UEJ393250 UOF393250 UYB393250 VHX393250 VRT393250 WBP393250 WLL393250 WVH393250 C458786 IV458786 SR458786 ACN458786 AMJ458786 AWF458786 BGB458786 BPX458786 BZT458786 CJP458786 CTL458786 DDH458786 DND458786 DWZ458786 EGV458786 EQR458786 FAN458786 FKJ458786 FUF458786 GEB458786 GNX458786 GXT458786 HHP458786 HRL458786 IBH458786 ILD458786 IUZ458786 JEV458786 JOR458786 JYN458786 KIJ458786 KSF458786 LCB458786 LLX458786 LVT458786 MFP458786 MPL458786 MZH458786 NJD458786 NSZ458786 OCV458786 OMR458786 OWN458786 PGJ458786 PQF458786 QAB458786 QJX458786 QTT458786 RDP458786 RNL458786 RXH458786 SHD458786 SQZ458786 TAV458786 TKR458786 TUN458786 UEJ458786 UOF458786 UYB458786 VHX458786 VRT458786 WBP458786 WLL458786 WVH458786 C524322 IV524322 SR524322 ACN524322 AMJ524322 AWF524322 BGB524322 BPX524322 BZT524322 CJP524322 CTL524322 DDH524322 DND524322 DWZ524322 EGV524322 EQR524322 FAN524322 FKJ524322 FUF524322 GEB524322 GNX524322 GXT524322 HHP524322 HRL524322 IBH524322 ILD524322 IUZ524322 JEV524322 JOR524322 JYN524322 KIJ524322 KSF524322 LCB524322 LLX524322 LVT524322 MFP524322 MPL524322 MZH524322 NJD524322 NSZ524322 OCV524322 OMR524322 OWN524322 PGJ524322 PQF524322 QAB524322 QJX524322 QTT524322 RDP524322 RNL524322 RXH524322 SHD524322 SQZ524322 TAV524322 TKR524322 TUN524322 UEJ524322 UOF524322 UYB524322 VHX524322 VRT524322 WBP524322 WLL524322 WVH524322 C589858 IV589858 SR589858 ACN589858 AMJ589858 AWF589858 BGB589858 BPX589858 BZT589858 CJP589858 CTL589858 DDH589858 DND589858 DWZ589858 EGV589858 EQR589858 FAN589858 FKJ589858 FUF589858 GEB589858 GNX589858 GXT589858 HHP589858 HRL589858 IBH589858 ILD589858 IUZ589858 JEV589858 JOR589858 JYN589858 KIJ589858 KSF589858 LCB589858 LLX589858 LVT589858 MFP589858 MPL589858 MZH589858 NJD589858 NSZ589858 OCV589858 OMR589858 OWN589858 PGJ589858 PQF589858 QAB589858 QJX589858 QTT589858 RDP589858 RNL589858 RXH589858 SHD589858 SQZ589858 TAV589858 TKR589858 TUN589858 UEJ589858 UOF589858 UYB589858 VHX589858 VRT589858 WBP589858 WLL589858 WVH589858 C655394 IV655394 SR655394 ACN655394 AMJ655394 AWF655394 BGB655394 BPX655394 BZT655394 CJP655394 CTL655394 DDH655394 DND655394 DWZ655394 EGV655394 EQR655394 FAN655394 FKJ655394 FUF655394 GEB655394 GNX655394 GXT655394 HHP655394 HRL655394 IBH655394 ILD655394 IUZ655394 JEV655394 JOR655394 JYN655394 KIJ655394 KSF655394 LCB655394 LLX655394 LVT655394 MFP655394 MPL655394 MZH655394 NJD655394 NSZ655394 OCV655394 OMR655394 OWN655394 PGJ655394 PQF655394 QAB655394 QJX655394 QTT655394 RDP655394 RNL655394 RXH655394 SHD655394 SQZ655394 TAV655394 TKR655394 TUN655394 UEJ655394 UOF655394 UYB655394 VHX655394 VRT655394 WBP655394 WLL655394 WVH655394 C720930 IV720930 SR720930 ACN720930 AMJ720930 AWF720930 BGB720930 BPX720930 BZT720930 CJP720930 CTL720930 DDH720930 DND720930 DWZ720930 EGV720930 EQR720930 FAN720930 FKJ720930 FUF720930 GEB720930 GNX720930 GXT720930 HHP720930 HRL720930 IBH720930 ILD720930 IUZ720930 JEV720930 JOR720930 JYN720930 KIJ720930 KSF720930 LCB720930 LLX720930 LVT720930 MFP720930 MPL720930 MZH720930 NJD720930 NSZ720930 OCV720930 OMR720930 OWN720930 PGJ720930 PQF720930 QAB720930 QJX720930 QTT720930 RDP720930 RNL720930 RXH720930 SHD720930 SQZ720930 TAV720930 TKR720930 TUN720930 UEJ720930 UOF720930 UYB720930 VHX720930 VRT720930 WBP720930 WLL720930 WVH720930 C786466 IV786466 SR786466 ACN786466 AMJ786466 AWF786466 BGB786466 BPX786466 BZT786466 CJP786466 CTL786466 DDH786466 DND786466 DWZ786466 EGV786466 EQR786466 FAN786466 FKJ786466 FUF786466 GEB786466 GNX786466 GXT786466 HHP786466 HRL786466 IBH786466 ILD786466 IUZ786466 JEV786466 JOR786466 JYN786466 KIJ786466 KSF786466 LCB786466 LLX786466 LVT786466 MFP786466 MPL786466 MZH786466 NJD786466 NSZ786466 OCV786466 OMR786466 OWN786466 PGJ786466 PQF786466 QAB786466 QJX786466 QTT786466 RDP786466 RNL786466 RXH786466 SHD786466 SQZ786466 TAV786466 TKR786466 TUN786466 UEJ786466 UOF786466 UYB786466 VHX786466 VRT786466 WBP786466 WLL786466 WVH786466 C852002 IV852002 SR852002 ACN852002 AMJ852002 AWF852002 BGB852002 BPX852002 BZT852002 CJP852002 CTL852002 DDH852002 DND852002 DWZ852002 EGV852002 EQR852002 FAN852002 FKJ852002 FUF852002 GEB852002 GNX852002 GXT852002 HHP852002 HRL852002 IBH852002 ILD852002 IUZ852002 JEV852002 JOR852002 JYN852002 KIJ852002 KSF852002 LCB852002 LLX852002 LVT852002 MFP852002 MPL852002 MZH852002 NJD852002 NSZ852002 OCV852002 OMR852002 OWN852002 PGJ852002 PQF852002 QAB852002 QJX852002 QTT852002 RDP852002 RNL852002 RXH852002 SHD852002 SQZ852002 TAV852002 TKR852002 TUN852002 UEJ852002 UOF852002 UYB852002 VHX852002 VRT852002 WBP852002 WLL852002 WVH852002 C917538 IV917538 SR917538 ACN917538 AMJ917538 AWF917538 BGB917538 BPX917538 BZT917538 CJP917538 CTL917538 DDH917538 DND917538 DWZ917538 EGV917538 EQR917538 FAN917538 FKJ917538 FUF917538 GEB917538 GNX917538 GXT917538 HHP917538 HRL917538 IBH917538 ILD917538 IUZ917538 JEV917538 JOR917538 JYN917538 KIJ917538 KSF917538 LCB917538 LLX917538 LVT917538 MFP917538 MPL917538 MZH917538 NJD917538 NSZ917538 OCV917538 OMR917538 OWN917538 PGJ917538 PQF917538 QAB917538 QJX917538 QTT917538 RDP917538 RNL917538 RXH917538 SHD917538 SQZ917538 TAV917538 TKR917538 TUN917538 UEJ917538 UOF917538 UYB917538 VHX917538 VRT917538 WBP917538 WLL917538 WVH917538 C983074 IV983074 SR983074 ACN983074 AMJ983074 AWF983074 BGB983074 BPX983074 BZT983074 CJP983074 CTL983074 DDH983074 DND983074 DWZ983074 EGV983074 EQR983074 FAN983074 FKJ983074 FUF983074 GEB983074 GNX983074 GXT983074 HHP983074 HRL983074 IBH983074 ILD983074 IUZ983074 JEV983074 JOR983074 JYN983074 KIJ983074 KSF983074 LCB983074 LLX983074 LVT983074 MFP983074 MPL983074 MZH983074 NJD983074 NSZ983074 OCV983074 OMR983074 OWN983074 PGJ983074 PQF983074 QAB983074 QJX983074 QTT983074 RDP983074 RNL983074 RXH983074 SHD983074 SQZ983074 TAV983074 TKR983074 TUN983074 UEJ983074 UOF983074 UYB983074 VHX983074 VRT983074 WBP98307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4 A65570 IS65570 SO65570 ACK65570 AMG65570 AWC65570 BFY65570 BPU65570 BZQ65570 CJM65570 CTI65570 DDE65570 DNA65570 DWW65570 EGS65570 EQO65570 FAK65570 FKG65570 FUC65570 GDY65570 GNU65570 GXQ65570 HHM65570 HRI65570 IBE65570 ILA65570 IUW65570 JES65570 JOO65570 JYK65570 KIG65570 KSC65570 LBY65570 LLU65570 LVQ65570 MFM65570 MPI65570 MZE65570 NJA65570 NSW65570 OCS65570 OMO65570 OWK65570 PGG65570 PQC65570 PZY65570 QJU65570 QTQ65570 RDM65570 RNI65570 RXE65570 SHA65570 SQW65570 TAS65570 TKO65570 TUK65570 UEG65570 UOC65570 UXY65570 VHU65570 VRQ65570 WBM65570 WLI65570 WVE65570 A131106 IS131106 SO131106 ACK131106 AMG131106 AWC131106 BFY131106 BPU131106 BZQ131106 CJM131106 CTI131106 DDE131106 DNA131106 DWW131106 EGS131106 EQO131106 FAK131106 FKG131106 FUC131106 GDY131106 GNU131106 GXQ131106 HHM131106 HRI131106 IBE131106 ILA131106 IUW131106 JES131106 JOO131106 JYK131106 KIG131106 KSC131106 LBY131106 LLU131106 LVQ131106 MFM131106 MPI131106 MZE131106 NJA131106 NSW131106 OCS131106 OMO131106 OWK131106 PGG131106 PQC131106 PZY131106 QJU131106 QTQ131106 RDM131106 RNI131106 RXE131106 SHA131106 SQW131106 TAS131106 TKO131106 TUK131106 UEG131106 UOC131106 UXY131106 VHU131106 VRQ131106 WBM131106 WLI131106 WVE131106 A196642 IS196642 SO196642 ACK196642 AMG196642 AWC196642 BFY196642 BPU196642 BZQ196642 CJM196642 CTI196642 DDE196642 DNA196642 DWW196642 EGS196642 EQO196642 FAK196642 FKG196642 FUC196642 GDY196642 GNU196642 GXQ196642 HHM196642 HRI196642 IBE196642 ILA196642 IUW196642 JES196642 JOO196642 JYK196642 KIG196642 KSC196642 LBY196642 LLU196642 LVQ196642 MFM196642 MPI196642 MZE196642 NJA196642 NSW196642 OCS196642 OMO196642 OWK196642 PGG196642 PQC196642 PZY196642 QJU196642 QTQ196642 RDM196642 RNI196642 RXE196642 SHA196642 SQW196642 TAS196642 TKO196642 TUK196642 UEG196642 UOC196642 UXY196642 VHU196642 VRQ196642 WBM196642 WLI196642 WVE196642 A262178 IS262178 SO262178 ACK262178 AMG262178 AWC262178 BFY262178 BPU262178 BZQ262178 CJM262178 CTI262178 DDE262178 DNA262178 DWW262178 EGS262178 EQO262178 FAK262178 FKG262178 FUC262178 GDY262178 GNU262178 GXQ262178 HHM262178 HRI262178 IBE262178 ILA262178 IUW262178 JES262178 JOO262178 JYK262178 KIG262178 KSC262178 LBY262178 LLU262178 LVQ262178 MFM262178 MPI262178 MZE262178 NJA262178 NSW262178 OCS262178 OMO262178 OWK262178 PGG262178 PQC262178 PZY262178 QJU262178 QTQ262178 RDM262178 RNI262178 RXE262178 SHA262178 SQW262178 TAS262178 TKO262178 TUK262178 UEG262178 UOC262178 UXY262178 VHU262178 VRQ262178 WBM262178 WLI262178 WVE262178 A327714 IS327714 SO327714 ACK327714 AMG327714 AWC327714 BFY327714 BPU327714 BZQ327714 CJM327714 CTI327714 DDE327714 DNA327714 DWW327714 EGS327714 EQO327714 FAK327714 FKG327714 FUC327714 GDY327714 GNU327714 GXQ327714 HHM327714 HRI327714 IBE327714 ILA327714 IUW327714 JES327714 JOO327714 JYK327714 KIG327714 KSC327714 LBY327714 LLU327714 LVQ327714 MFM327714 MPI327714 MZE327714 NJA327714 NSW327714 OCS327714 OMO327714 OWK327714 PGG327714 PQC327714 PZY327714 QJU327714 QTQ327714 RDM327714 RNI327714 RXE327714 SHA327714 SQW327714 TAS327714 TKO327714 TUK327714 UEG327714 UOC327714 UXY327714 VHU327714 VRQ327714 WBM327714 WLI327714 WVE327714 A393250 IS393250 SO393250 ACK393250 AMG393250 AWC393250 BFY393250 BPU393250 BZQ393250 CJM393250 CTI393250 DDE393250 DNA393250 DWW393250 EGS393250 EQO393250 FAK393250 FKG393250 FUC393250 GDY393250 GNU393250 GXQ393250 HHM393250 HRI393250 IBE393250 ILA393250 IUW393250 JES393250 JOO393250 JYK393250 KIG393250 KSC393250 LBY393250 LLU393250 LVQ393250 MFM393250 MPI393250 MZE393250 NJA393250 NSW393250 OCS393250 OMO393250 OWK393250 PGG393250 PQC393250 PZY393250 QJU393250 QTQ393250 RDM393250 RNI393250 RXE393250 SHA393250 SQW393250 TAS393250 TKO393250 TUK393250 UEG393250 UOC393250 UXY393250 VHU393250 VRQ393250 WBM393250 WLI393250 WVE393250 A458786 IS458786 SO458786 ACK458786 AMG458786 AWC458786 BFY458786 BPU458786 BZQ458786 CJM458786 CTI458786 DDE458786 DNA458786 DWW458786 EGS458786 EQO458786 FAK458786 FKG458786 FUC458786 GDY458786 GNU458786 GXQ458786 HHM458786 HRI458786 IBE458786 ILA458786 IUW458786 JES458786 JOO458786 JYK458786 KIG458786 KSC458786 LBY458786 LLU458786 LVQ458786 MFM458786 MPI458786 MZE458786 NJA458786 NSW458786 OCS458786 OMO458786 OWK458786 PGG458786 PQC458786 PZY458786 QJU458786 QTQ458786 RDM458786 RNI458786 RXE458786 SHA458786 SQW458786 TAS458786 TKO458786 TUK458786 UEG458786 UOC458786 UXY458786 VHU458786 VRQ458786 WBM458786 WLI458786 WVE458786 A524322 IS524322 SO524322 ACK524322 AMG524322 AWC524322 BFY524322 BPU524322 BZQ524322 CJM524322 CTI524322 DDE524322 DNA524322 DWW524322 EGS524322 EQO524322 FAK524322 FKG524322 FUC524322 GDY524322 GNU524322 GXQ524322 HHM524322 HRI524322 IBE524322 ILA524322 IUW524322 JES524322 JOO524322 JYK524322 KIG524322 KSC524322 LBY524322 LLU524322 LVQ524322 MFM524322 MPI524322 MZE524322 NJA524322 NSW524322 OCS524322 OMO524322 OWK524322 PGG524322 PQC524322 PZY524322 QJU524322 QTQ524322 RDM524322 RNI524322 RXE524322 SHA524322 SQW524322 TAS524322 TKO524322 TUK524322 UEG524322 UOC524322 UXY524322 VHU524322 VRQ524322 WBM524322 WLI524322 WVE524322 A589858 IS589858 SO589858 ACK589858 AMG589858 AWC589858 BFY589858 BPU589858 BZQ589858 CJM589858 CTI589858 DDE589858 DNA589858 DWW589858 EGS589858 EQO589858 FAK589858 FKG589858 FUC589858 GDY589858 GNU589858 GXQ589858 HHM589858 HRI589858 IBE589858 ILA589858 IUW589858 JES589858 JOO589858 JYK589858 KIG589858 KSC589858 LBY589858 LLU589858 LVQ589858 MFM589858 MPI589858 MZE589858 NJA589858 NSW589858 OCS589858 OMO589858 OWK589858 PGG589858 PQC589858 PZY589858 QJU589858 QTQ589858 RDM589858 RNI589858 RXE589858 SHA589858 SQW589858 TAS589858 TKO589858 TUK589858 UEG589858 UOC589858 UXY589858 VHU589858 VRQ589858 WBM589858 WLI589858 WVE589858 A655394 IS655394 SO655394 ACK655394 AMG655394 AWC655394 BFY655394 BPU655394 BZQ655394 CJM655394 CTI655394 DDE655394 DNA655394 DWW655394 EGS655394 EQO655394 FAK655394 FKG655394 FUC655394 GDY655394 GNU655394 GXQ655394 HHM655394 HRI655394 IBE655394 ILA655394 IUW655394 JES655394 JOO655394 JYK655394 KIG655394 KSC655394 LBY655394 LLU655394 LVQ655394 MFM655394 MPI655394 MZE655394 NJA655394 NSW655394 OCS655394 OMO655394 OWK655394 PGG655394 PQC655394 PZY655394 QJU655394 QTQ655394 RDM655394 RNI655394 RXE655394 SHA655394 SQW655394 TAS655394 TKO655394 TUK655394 UEG655394 UOC655394 UXY655394 VHU655394 VRQ655394 WBM655394 WLI655394 WVE655394 A720930 IS720930 SO720930 ACK720930 AMG720930 AWC720930 BFY720930 BPU720930 BZQ720930 CJM720930 CTI720930 DDE720930 DNA720930 DWW720930 EGS720930 EQO720930 FAK720930 FKG720930 FUC720930 GDY720930 GNU720930 GXQ720930 HHM720930 HRI720930 IBE720930 ILA720930 IUW720930 JES720930 JOO720930 JYK720930 KIG720930 KSC720930 LBY720930 LLU720930 LVQ720930 MFM720930 MPI720930 MZE720930 NJA720930 NSW720930 OCS720930 OMO720930 OWK720930 PGG720930 PQC720930 PZY720930 QJU720930 QTQ720930 RDM720930 RNI720930 RXE720930 SHA720930 SQW720930 TAS720930 TKO720930 TUK720930 UEG720930 UOC720930 UXY720930 VHU720930 VRQ720930 WBM720930 WLI720930 WVE720930 A786466 IS786466 SO786466 ACK786466 AMG786466 AWC786466 BFY786466 BPU786466 BZQ786466 CJM786466 CTI786466 DDE786466 DNA786466 DWW786466 EGS786466 EQO786466 FAK786466 FKG786466 FUC786466 GDY786466 GNU786466 GXQ786466 HHM786466 HRI786466 IBE786466 ILA786466 IUW786466 JES786466 JOO786466 JYK786466 KIG786466 KSC786466 LBY786466 LLU786466 LVQ786466 MFM786466 MPI786466 MZE786466 NJA786466 NSW786466 OCS786466 OMO786466 OWK786466 PGG786466 PQC786466 PZY786466 QJU786466 QTQ786466 RDM786466 RNI786466 RXE786466 SHA786466 SQW786466 TAS786466 TKO786466 TUK786466 UEG786466 UOC786466 UXY786466 VHU786466 VRQ786466 WBM786466 WLI786466 WVE786466 A852002 IS852002 SO852002 ACK852002 AMG852002 AWC852002 BFY852002 BPU852002 BZQ852002 CJM852002 CTI852002 DDE852002 DNA852002 DWW852002 EGS852002 EQO852002 FAK852002 FKG852002 FUC852002 GDY852002 GNU852002 GXQ852002 HHM852002 HRI852002 IBE852002 ILA852002 IUW852002 JES852002 JOO852002 JYK852002 KIG852002 KSC852002 LBY852002 LLU852002 LVQ852002 MFM852002 MPI852002 MZE852002 NJA852002 NSW852002 OCS852002 OMO852002 OWK852002 PGG852002 PQC852002 PZY852002 QJU852002 QTQ852002 RDM852002 RNI852002 RXE852002 SHA852002 SQW852002 TAS852002 TKO852002 TUK852002 UEG852002 UOC852002 UXY852002 VHU852002 VRQ852002 WBM852002 WLI852002 WVE852002 A917538 IS917538 SO917538 ACK917538 AMG917538 AWC917538 BFY917538 BPU917538 BZQ917538 CJM917538 CTI917538 DDE917538 DNA917538 DWW917538 EGS917538 EQO917538 FAK917538 FKG917538 FUC917538 GDY917538 GNU917538 GXQ917538 HHM917538 HRI917538 IBE917538 ILA917538 IUW917538 JES917538 JOO917538 JYK917538 KIG917538 KSC917538 LBY917538 LLU917538 LVQ917538 MFM917538 MPI917538 MZE917538 NJA917538 NSW917538 OCS917538 OMO917538 OWK917538 PGG917538 PQC917538 PZY917538 QJU917538 QTQ917538 RDM917538 RNI917538 RXE917538 SHA917538 SQW917538 TAS917538 TKO917538 TUK917538 UEG917538 UOC917538 UXY917538 VHU917538 VRQ917538 WBM917538 WLI917538 WVE917538 A983074 IS983074 SO983074 ACK983074 AMG983074 AWC983074 BFY983074 BPU983074 BZQ983074 CJM983074 CTI983074 DDE983074 DNA983074 DWW983074 EGS983074 EQO983074 FAK983074 FKG983074 FUC983074 GDY983074 GNU983074 GXQ983074 HHM983074 HRI983074 IBE983074 ILA983074 IUW983074 JES983074 JOO983074 JYK983074 KIG983074 KSC983074 LBY983074 LLU983074 LVQ983074 MFM983074 MPI983074 MZE983074 NJA983074 NSW983074 OCS983074 OMO983074 OWK983074 PGG983074 PQC983074 PZY983074 QJU983074 QTQ983074 RDM983074 RNI983074 RXE983074 SHA983074 SQW983074 TAS983074 TKO983074 TUK983074 UEG983074 UOC983074 UXY983074 VHU983074 VRQ983074 WBM983074 WLI98307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7"/>
  <sheetViews>
    <sheetView topLeftCell="A136" zoomScale="70" zoomScaleNormal="70" workbookViewId="0">
      <selection activeCell="E25" sqref="E2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69.570312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2" t="s">
        <v>58</v>
      </c>
      <c r="C2" s="263"/>
      <c r="D2" s="263"/>
      <c r="E2" s="263"/>
      <c r="F2" s="263"/>
      <c r="G2" s="263"/>
      <c r="H2" s="263"/>
      <c r="I2" s="263"/>
      <c r="J2" s="263"/>
      <c r="K2" s="263"/>
      <c r="L2" s="263"/>
      <c r="M2" s="263"/>
      <c r="N2" s="263"/>
      <c r="O2" s="263"/>
      <c r="P2" s="263"/>
    </row>
    <row r="4" spans="2:16" ht="26.25" x14ac:dyDescent="0.25">
      <c r="B4" s="262" t="s">
        <v>46</v>
      </c>
      <c r="C4" s="263"/>
      <c r="D4" s="263"/>
      <c r="E4" s="263"/>
      <c r="F4" s="263"/>
      <c r="G4" s="263"/>
      <c r="H4" s="263"/>
      <c r="I4" s="263"/>
      <c r="J4" s="263"/>
      <c r="K4" s="263"/>
      <c r="L4" s="263"/>
      <c r="M4" s="263"/>
      <c r="N4" s="263"/>
      <c r="O4" s="263"/>
      <c r="P4" s="263"/>
    </row>
    <row r="5" spans="2:16" ht="15.75" thickBot="1" x14ac:dyDescent="0.3"/>
    <row r="6" spans="2:16" ht="21.75" thickBot="1" x14ac:dyDescent="0.3">
      <c r="B6" s="11" t="s">
        <v>4</v>
      </c>
      <c r="C6" s="252" t="s">
        <v>281</v>
      </c>
      <c r="D6" s="252"/>
      <c r="E6" s="252"/>
      <c r="F6" s="252"/>
      <c r="G6" s="252"/>
      <c r="H6" s="252"/>
      <c r="I6" s="252"/>
      <c r="J6" s="252"/>
      <c r="K6" s="252"/>
      <c r="L6" s="252"/>
      <c r="M6" s="252"/>
      <c r="N6" s="253"/>
    </row>
    <row r="7" spans="2:16" ht="16.5" thickBot="1" x14ac:dyDescent="0.3">
      <c r="B7" s="12" t="s">
        <v>5</v>
      </c>
      <c r="C7" s="252" t="s">
        <v>282</v>
      </c>
      <c r="D7" s="252"/>
      <c r="E7" s="252"/>
      <c r="F7" s="252"/>
      <c r="G7" s="252"/>
      <c r="H7" s="252"/>
      <c r="I7" s="252"/>
      <c r="J7" s="252"/>
      <c r="K7" s="252"/>
      <c r="L7" s="252"/>
      <c r="M7" s="252"/>
      <c r="N7" s="253"/>
    </row>
    <row r="8" spans="2:16" ht="16.5" thickBot="1" x14ac:dyDescent="0.3">
      <c r="B8" s="12" t="s">
        <v>6</v>
      </c>
      <c r="C8" s="252" t="s">
        <v>148</v>
      </c>
      <c r="D8" s="252"/>
      <c r="E8" s="252"/>
      <c r="F8" s="252"/>
      <c r="G8" s="252"/>
      <c r="H8" s="252"/>
      <c r="I8" s="252"/>
      <c r="J8" s="252"/>
      <c r="K8" s="252"/>
      <c r="L8" s="252"/>
      <c r="M8" s="252"/>
      <c r="N8" s="253"/>
    </row>
    <row r="9" spans="2:16" ht="16.5" thickBot="1" x14ac:dyDescent="0.3">
      <c r="B9" s="12" t="s">
        <v>7</v>
      </c>
      <c r="C9" s="252"/>
      <c r="D9" s="252"/>
      <c r="E9" s="252"/>
      <c r="F9" s="252"/>
      <c r="G9" s="252"/>
      <c r="H9" s="252"/>
      <c r="I9" s="252"/>
      <c r="J9" s="252"/>
      <c r="K9" s="252"/>
      <c r="L9" s="252"/>
      <c r="M9" s="252"/>
      <c r="N9" s="253"/>
    </row>
    <row r="10" spans="2:16" ht="16.5" thickBot="1" x14ac:dyDescent="0.3">
      <c r="B10" s="12" t="s">
        <v>8</v>
      </c>
      <c r="C10" s="254"/>
      <c r="D10" s="254"/>
      <c r="E10" s="255"/>
      <c r="F10" s="34"/>
      <c r="G10" s="34"/>
      <c r="H10" s="34"/>
      <c r="I10" s="34"/>
      <c r="J10" s="34"/>
      <c r="K10" s="34"/>
      <c r="L10" s="34"/>
      <c r="M10" s="34"/>
      <c r="N10" s="35"/>
    </row>
    <row r="11" spans="2:16" ht="16.5" thickBot="1" x14ac:dyDescent="0.3">
      <c r="B11" s="14" t="s">
        <v>9</v>
      </c>
      <c r="C11" s="15" t="s">
        <v>10</v>
      </c>
      <c r="D11" s="180">
        <v>41974</v>
      </c>
      <c r="E11" s="16"/>
      <c r="F11" s="16"/>
      <c r="G11" s="16"/>
      <c r="H11" s="16"/>
      <c r="I11" s="16"/>
      <c r="J11" s="16"/>
      <c r="K11" s="16"/>
      <c r="L11" s="16"/>
      <c r="M11" s="16"/>
      <c r="N11" s="17"/>
    </row>
    <row r="12" spans="2:16" ht="15.75" x14ac:dyDescent="0.25">
      <c r="B12" s="13"/>
      <c r="C12" s="18"/>
      <c r="D12" s="19"/>
      <c r="E12" s="19"/>
      <c r="F12" s="19"/>
      <c r="G12" s="19"/>
      <c r="H12" s="19"/>
      <c r="I12" s="99"/>
      <c r="J12" s="99"/>
      <c r="K12" s="99"/>
      <c r="L12" s="99"/>
      <c r="M12" s="99"/>
      <c r="N12" s="19"/>
    </row>
    <row r="13" spans="2:16" x14ac:dyDescent="0.25">
      <c r="I13" s="99"/>
      <c r="J13" s="99"/>
      <c r="K13" s="99"/>
      <c r="L13" s="99"/>
      <c r="M13" s="99"/>
      <c r="N13" s="100"/>
    </row>
    <row r="14" spans="2:16" ht="45.75" customHeight="1" x14ac:dyDescent="0.25">
      <c r="B14" s="271" t="s">
        <v>94</v>
      </c>
      <c r="C14" s="271"/>
      <c r="D14" s="217" t="s">
        <v>13</v>
      </c>
      <c r="E14" s="217" t="s">
        <v>14</v>
      </c>
      <c r="F14" s="217" t="s">
        <v>30</v>
      </c>
      <c r="G14" s="84"/>
      <c r="I14" s="38"/>
      <c r="J14" s="38"/>
      <c r="K14" s="38"/>
      <c r="L14" s="38"/>
      <c r="M14" s="38"/>
      <c r="N14" s="100"/>
    </row>
    <row r="15" spans="2:16" x14ac:dyDescent="0.25">
      <c r="B15" s="271"/>
      <c r="C15" s="271"/>
      <c r="D15" s="219">
        <v>33</v>
      </c>
      <c r="E15" s="36">
        <v>1754292826</v>
      </c>
      <c r="F15" s="175">
        <f>212+72+450</f>
        <v>734</v>
      </c>
      <c r="G15" s="85"/>
      <c r="I15" s="39"/>
      <c r="J15" s="39"/>
      <c r="K15" s="39"/>
      <c r="L15" s="39"/>
      <c r="M15" s="39"/>
      <c r="N15" s="100"/>
    </row>
    <row r="16" spans="2:16" x14ac:dyDescent="0.25">
      <c r="B16" s="271"/>
      <c r="C16" s="271"/>
      <c r="D16" s="217"/>
      <c r="E16" s="36"/>
      <c r="F16" s="175"/>
      <c r="G16" s="85"/>
      <c r="I16" s="39"/>
      <c r="J16" s="39"/>
      <c r="K16" s="39"/>
      <c r="L16" s="39"/>
      <c r="M16" s="39"/>
      <c r="N16" s="100"/>
    </row>
    <row r="17" spans="1:14" x14ac:dyDescent="0.25">
      <c r="B17" s="271"/>
      <c r="C17" s="271"/>
      <c r="D17" s="217"/>
      <c r="E17" s="36"/>
      <c r="F17" s="175"/>
      <c r="G17" s="85"/>
      <c r="I17" s="39"/>
      <c r="J17" s="39"/>
      <c r="K17" s="39"/>
      <c r="L17" s="39"/>
      <c r="M17" s="39"/>
      <c r="N17" s="100"/>
    </row>
    <row r="18" spans="1:14" x14ac:dyDescent="0.25">
      <c r="B18" s="271"/>
      <c r="C18" s="271"/>
      <c r="D18" s="217"/>
      <c r="E18" s="37"/>
      <c r="F18" s="36"/>
      <c r="G18" s="85"/>
      <c r="H18" s="22"/>
      <c r="I18" s="39"/>
      <c r="J18" s="39"/>
      <c r="K18" s="39"/>
      <c r="L18" s="39"/>
      <c r="M18" s="39"/>
      <c r="N18" s="20"/>
    </row>
    <row r="19" spans="1:14" x14ac:dyDescent="0.25">
      <c r="B19" s="271"/>
      <c r="C19" s="271"/>
      <c r="D19" s="217"/>
      <c r="E19" s="37"/>
      <c r="F19" s="36"/>
      <c r="G19" s="85"/>
      <c r="H19" s="22"/>
      <c r="I19" s="41"/>
      <c r="J19" s="41"/>
      <c r="K19" s="41"/>
      <c r="L19" s="41"/>
      <c r="M19" s="41"/>
      <c r="N19" s="20"/>
    </row>
    <row r="20" spans="1:14" x14ac:dyDescent="0.25">
      <c r="B20" s="271"/>
      <c r="C20" s="271"/>
      <c r="D20" s="217"/>
      <c r="E20" s="37"/>
      <c r="F20" s="36"/>
      <c r="G20" s="85"/>
      <c r="H20" s="22"/>
      <c r="I20" s="99"/>
      <c r="J20" s="99"/>
      <c r="K20" s="99"/>
      <c r="L20" s="99"/>
      <c r="M20" s="99"/>
      <c r="N20" s="20"/>
    </row>
    <row r="21" spans="1:14" x14ac:dyDescent="0.25">
      <c r="B21" s="271"/>
      <c r="C21" s="271"/>
      <c r="D21" s="217"/>
      <c r="E21" s="37"/>
      <c r="F21" s="36"/>
      <c r="G21" s="85"/>
      <c r="H21" s="22"/>
      <c r="I21" s="99"/>
      <c r="J21" s="99"/>
      <c r="K21" s="99"/>
      <c r="L21" s="99"/>
      <c r="M21" s="99"/>
      <c r="N21" s="20"/>
    </row>
    <row r="22" spans="1:14" ht="15.75" thickBot="1" x14ac:dyDescent="0.3">
      <c r="B22" s="250" t="s">
        <v>15</v>
      </c>
      <c r="C22" s="251"/>
      <c r="D22" s="217"/>
      <c r="E22" s="63"/>
      <c r="F22" s="36"/>
      <c r="G22" s="85"/>
      <c r="H22" s="22"/>
      <c r="I22" s="99"/>
      <c r="J22" s="99"/>
      <c r="K22" s="99"/>
      <c r="L22" s="99"/>
      <c r="M22" s="99"/>
      <c r="N22" s="20"/>
    </row>
    <row r="23" spans="1:14" ht="45.75" thickBot="1" x14ac:dyDescent="0.3">
      <c r="A23" s="43"/>
      <c r="B23" s="53" t="s">
        <v>16</v>
      </c>
      <c r="C23" s="53" t="s">
        <v>95</v>
      </c>
      <c r="E23" s="38"/>
      <c r="F23" s="38"/>
      <c r="G23" s="38"/>
      <c r="H23" s="38"/>
      <c r="I23" s="10"/>
      <c r="J23" s="10"/>
      <c r="K23" s="10"/>
      <c r="L23" s="10"/>
      <c r="M23" s="10"/>
    </row>
    <row r="24" spans="1:14" ht="15.75" thickBot="1" x14ac:dyDescent="0.3">
      <c r="A24" s="44">
        <v>1</v>
      </c>
      <c r="C24" s="220">
        <f>F15*80%</f>
        <v>587.20000000000005</v>
      </c>
      <c r="D24" s="42"/>
      <c r="E24" s="93">
        <f>E15</f>
        <v>1754292826</v>
      </c>
      <c r="F24" s="176"/>
      <c r="G24" s="40"/>
      <c r="H24" s="40"/>
      <c r="I24" s="23"/>
      <c r="J24" s="23"/>
      <c r="K24" s="23"/>
      <c r="L24" s="23"/>
      <c r="M24" s="23"/>
    </row>
    <row r="25" spans="1:14" x14ac:dyDescent="0.25">
      <c r="A25" s="91"/>
      <c r="C25" s="92"/>
      <c r="D25" s="39"/>
      <c r="E25" s="93"/>
      <c r="F25" s="40"/>
      <c r="G25" s="40"/>
      <c r="H25" s="40"/>
      <c r="I25" s="23"/>
      <c r="J25" s="23"/>
      <c r="K25" s="23"/>
      <c r="L25" s="23"/>
      <c r="M25" s="23"/>
    </row>
    <row r="26" spans="1:14" x14ac:dyDescent="0.25">
      <c r="A26" s="91"/>
      <c r="C26" s="92"/>
      <c r="D26" s="39"/>
      <c r="E26" s="93"/>
      <c r="F26" s="40"/>
      <c r="G26" s="40"/>
      <c r="H26" s="40"/>
      <c r="I26" s="23"/>
      <c r="J26" s="23"/>
      <c r="K26" s="23"/>
      <c r="L26" s="23"/>
      <c r="M26" s="23"/>
    </row>
    <row r="27" spans="1:14" x14ac:dyDescent="0.25">
      <c r="A27" s="91"/>
      <c r="B27" s="106" t="s">
        <v>122</v>
      </c>
      <c r="C27" s="96"/>
      <c r="D27" s="96"/>
      <c r="E27" s="96"/>
      <c r="F27" s="96"/>
      <c r="G27" s="96"/>
      <c r="H27" s="96"/>
      <c r="I27" s="99"/>
      <c r="J27" s="99"/>
      <c r="K27" s="99"/>
      <c r="L27" s="99"/>
      <c r="M27" s="99"/>
      <c r="N27" s="100"/>
    </row>
    <row r="28" spans="1:14" x14ac:dyDescent="0.25">
      <c r="A28" s="91"/>
      <c r="B28" s="96"/>
      <c r="C28" s="96"/>
      <c r="D28" s="96"/>
      <c r="E28" s="96"/>
      <c r="F28" s="96"/>
      <c r="G28" s="96"/>
      <c r="H28" s="96"/>
      <c r="I28" s="99"/>
      <c r="J28" s="99"/>
      <c r="K28" s="99"/>
      <c r="L28" s="99"/>
      <c r="M28" s="99"/>
      <c r="N28" s="100"/>
    </row>
    <row r="29" spans="1:14" x14ac:dyDescent="0.25">
      <c r="A29" s="91"/>
      <c r="B29" s="109" t="s">
        <v>33</v>
      </c>
      <c r="C29" s="109" t="s">
        <v>123</v>
      </c>
      <c r="D29" s="109" t="s">
        <v>124</v>
      </c>
      <c r="E29" s="96"/>
      <c r="F29" s="96"/>
      <c r="G29" s="96"/>
      <c r="H29" s="96"/>
      <c r="I29" s="99"/>
      <c r="J29" s="99"/>
      <c r="K29" s="99"/>
      <c r="L29" s="99"/>
      <c r="M29" s="99"/>
      <c r="N29" s="100"/>
    </row>
    <row r="30" spans="1:14" x14ac:dyDescent="0.25">
      <c r="A30" s="91"/>
      <c r="B30" s="105" t="s">
        <v>125</v>
      </c>
      <c r="C30" s="105"/>
      <c r="D30" s="157" t="s">
        <v>306</v>
      </c>
      <c r="E30" s="96"/>
      <c r="F30" s="96"/>
      <c r="G30" s="96"/>
      <c r="H30" s="96"/>
      <c r="I30" s="99"/>
      <c r="J30" s="99"/>
      <c r="K30" s="99"/>
      <c r="L30" s="99"/>
      <c r="M30" s="99"/>
      <c r="N30" s="100"/>
    </row>
    <row r="31" spans="1:14" x14ac:dyDescent="0.25">
      <c r="A31" s="91"/>
      <c r="B31" s="105" t="s">
        <v>126</v>
      </c>
      <c r="C31" s="105"/>
      <c r="D31" s="157" t="s">
        <v>306</v>
      </c>
      <c r="E31" s="96"/>
      <c r="F31" s="96"/>
      <c r="G31" s="96"/>
      <c r="H31" s="96"/>
      <c r="I31" s="99"/>
      <c r="J31" s="99"/>
      <c r="K31" s="99"/>
      <c r="L31" s="99"/>
      <c r="M31" s="99"/>
      <c r="N31" s="100"/>
    </row>
    <row r="32" spans="1:14" x14ac:dyDescent="0.25">
      <c r="A32" s="91"/>
      <c r="B32" s="105" t="s">
        <v>127</v>
      </c>
      <c r="C32" s="105"/>
      <c r="D32" s="157" t="s">
        <v>306</v>
      </c>
      <c r="E32" s="96"/>
      <c r="F32" s="96"/>
      <c r="G32" s="96"/>
      <c r="H32" s="96"/>
      <c r="I32" s="99"/>
      <c r="J32" s="99"/>
      <c r="K32" s="99"/>
      <c r="L32" s="99"/>
      <c r="M32" s="99"/>
      <c r="N32" s="100"/>
    </row>
    <row r="33" spans="1:17" x14ac:dyDescent="0.25">
      <c r="A33" s="91"/>
      <c r="B33" s="105" t="s">
        <v>128</v>
      </c>
      <c r="C33" s="105"/>
      <c r="D33" s="157" t="s">
        <v>306</v>
      </c>
      <c r="E33" s="96"/>
      <c r="F33" s="96"/>
      <c r="G33" s="96"/>
      <c r="H33" s="96"/>
      <c r="I33" s="99"/>
      <c r="J33" s="99"/>
      <c r="K33" s="99"/>
      <c r="L33" s="99"/>
      <c r="M33" s="99"/>
      <c r="N33" s="100"/>
    </row>
    <row r="34" spans="1:17" x14ac:dyDescent="0.25">
      <c r="A34" s="91"/>
      <c r="B34" s="96"/>
      <c r="C34" s="96"/>
      <c r="D34" s="96"/>
      <c r="E34" s="96"/>
      <c r="F34" s="96"/>
      <c r="G34" s="96"/>
      <c r="H34" s="96"/>
      <c r="I34" s="99"/>
      <c r="J34" s="99"/>
      <c r="K34" s="99"/>
      <c r="L34" s="99"/>
      <c r="M34" s="99"/>
      <c r="N34" s="100"/>
    </row>
    <row r="35" spans="1:17" x14ac:dyDescent="0.25">
      <c r="A35" s="91"/>
      <c r="B35" s="96"/>
      <c r="C35" s="96"/>
      <c r="D35" s="96"/>
      <c r="E35" s="96"/>
      <c r="F35" s="96"/>
      <c r="G35" s="96"/>
      <c r="H35" s="96"/>
      <c r="I35" s="99"/>
      <c r="J35" s="99"/>
      <c r="K35" s="99"/>
      <c r="L35" s="99"/>
      <c r="M35" s="99"/>
      <c r="N35" s="100"/>
    </row>
    <row r="36" spans="1:17" x14ac:dyDescent="0.25">
      <c r="A36" s="91"/>
      <c r="B36" s="106" t="s">
        <v>129</v>
      </c>
      <c r="C36" s="96"/>
      <c r="D36" s="96"/>
      <c r="E36" s="96"/>
      <c r="F36" s="96"/>
      <c r="G36" s="96"/>
      <c r="H36" s="96"/>
      <c r="I36" s="99"/>
      <c r="J36" s="99"/>
      <c r="K36" s="99"/>
      <c r="L36" s="99"/>
      <c r="M36" s="99"/>
      <c r="N36" s="100"/>
    </row>
    <row r="37" spans="1:17" x14ac:dyDescent="0.25">
      <c r="A37" s="91"/>
      <c r="B37" s="96"/>
      <c r="C37" s="96"/>
      <c r="D37" s="96"/>
      <c r="E37" s="96"/>
      <c r="F37" s="96"/>
      <c r="G37" s="96"/>
      <c r="H37" s="96"/>
      <c r="I37" s="99"/>
      <c r="J37" s="99"/>
      <c r="K37" s="99"/>
      <c r="L37" s="99"/>
      <c r="M37" s="99"/>
      <c r="N37" s="100"/>
    </row>
    <row r="38" spans="1:17" x14ac:dyDescent="0.25">
      <c r="A38" s="91"/>
      <c r="B38" s="96"/>
      <c r="C38" s="96"/>
      <c r="D38" s="96"/>
      <c r="E38" s="96"/>
      <c r="F38" s="96"/>
      <c r="G38" s="96"/>
      <c r="H38" s="96"/>
      <c r="I38" s="99"/>
      <c r="J38" s="99"/>
      <c r="K38" s="99"/>
      <c r="L38" s="99"/>
      <c r="M38" s="99"/>
      <c r="N38" s="100"/>
    </row>
    <row r="39" spans="1:17" x14ac:dyDescent="0.25">
      <c r="A39" s="91"/>
      <c r="B39" s="109" t="s">
        <v>33</v>
      </c>
      <c r="C39" s="109" t="s">
        <v>53</v>
      </c>
      <c r="D39" s="108" t="s">
        <v>49</v>
      </c>
      <c r="E39" s="108" t="s">
        <v>17</v>
      </c>
      <c r="F39" s="96"/>
      <c r="G39" s="96"/>
      <c r="H39" s="96"/>
      <c r="I39" s="99"/>
      <c r="J39" s="99"/>
      <c r="K39" s="99"/>
      <c r="L39" s="99"/>
      <c r="M39" s="99"/>
      <c r="N39" s="100"/>
    </row>
    <row r="40" spans="1:17" ht="28.5" x14ac:dyDescent="0.25">
      <c r="A40" s="91"/>
      <c r="B40" s="97" t="s">
        <v>130</v>
      </c>
      <c r="C40" s="98">
        <v>40</v>
      </c>
      <c r="D40" s="157">
        <v>0</v>
      </c>
      <c r="E40" s="260">
        <f>+D40+D41</f>
        <v>0</v>
      </c>
      <c r="F40" s="96"/>
      <c r="G40" s="96"/>
      <c r="H40" s="96"/>
      <c r="I40" s="99"/>
      <c r="J40" s="99"/>
      <c r="K40" s="99"/>
      <c r="L40" s="99"/>
      <c r="M40" s="99"/>
      <c r="N40" s="100"/>
    </row>
    <row r="41" spans="1:17" ht="42.75" x14ac:dyDescent="0.25">
      <c r="A41" s="91"/>
      <c r="B41" s="97" t="s">
        <v>131</v>
      </c>
      <c r="C41" s="98">
        <v>60</v>
      </c>
      <c r="D41" s="157">
        <f>+F166</f>
        <v>0</v>
      </c>
      <c r="E41" s="261"/>
      <c r="F41" s="96"/>
      <c r="G41" s="96"/>
      <c r="H41" s="96"/>
      <c r="I41" s="99"/>
      <c r="J41" s="99"/>
      <c r="K41" s="99"/>
      <c r="L41" s="99"/>
      <c r="M41" s="99"/>
      <c r="N41" s="100"/>
    </row>
    <row r="42" spans="1:17" x14ac:dyDescent="0.25">
      <c r="A42" s="91"/>
      <c r="C42" s="92"/>
      <c r="D42" s="39"/>
      <c r="E42" s="93"/>
      <c r="F42" s="40"/>
      <c r="G42" s="40"/>
      <c r="H42" s="40"/>
      <c r="I42" s="23"/>
      <c r="J42" s="23"/>
      <c r="K42" s="23"/>
      <c r="L42" s="23"/>
      <c r="M42" s="23"/>
    </row>
    <row r="43" spans="1:17" x14ac:dyDescent="0.25">
      <c r="A43" s="91"/>
      <c r="C43" s="92"/>
      <c r="D43" s="39"/>
      <c r="E43" s="93"/>
      <c r="F43" s="40"/>
      <c r="G43" s="40"/>
      <c r="H43" s="40"/>
      <c r="I43" s="23"/>
      <c r="J43" s="23"/>
      <c r="K43" s="23"/>
      <c r="L43" s="23"/>
      <c r="M43" s="23"/>
    </row>
    <row r="44" spans="1:17" x14ac:dyDescent="0.25">
      <c r="A44" s="91"/>
      <c r="C44" s="92"/>
      <c r="D44" s="39"/>
      <c r="E44" s="93"/>
      <c r="F44" s="40"/>
      <c r="G44" s="40"/>
      <c r="H44" s="40"/>
      <c r="I44" s="23"/>
      <c r="J44" s="23"/>
      <c r="K44" s="23"/>
      <c r="L44" s="23"/>
      <c r="M44" s="23"/>
    </row>
    <row r="45" spans="1:17" ht="15.75" thickBot="1" x14ac:dyDescent="0.3">
      <c r="M45" s="273" t="s">
        <v>35</v>
      </c>
      <c r="N45" s="273"/>
    </row>
    <row r="46" spans="1:17" x14ac:dyDescent="0.25">
      <c r="B46" s="106" t="s">
        <v>31</v>
      </c>
      <c r="M46" s="64"/>
      <c r="N46" s="64"/>
    </row>
    <row r="47" spans="1:17" ht="15.75" thickBot="1" x14ac:dyDescent="0.3">
      <c r="M47" s="64"/>
      <c r="N47" s="64"/>
    </row>
    <row r="48" spans="1:17" s="99" customFormat="1" ht="109.5" customHeight="1" x14ac:dyDescent="0.25">
      <c r="B48" s="103" t="s">
        <v>132</v>
      </c>
      <c r="C48" s="103" t="s">
        <v>133</v>
      </c>
      <c r="D48" s="103" t="s">
        <v>134</v>
      </c>
      <c r="E48" s="103" t="s">
        <v>45</v>
      </c>
      <c r="F48" s="103" t="s">
        <v>23</v>
      </c>
      <c r="G48" s="103" t="s">
        <v>96</v>
      </c>
      <c r="H48" s="103" t="s">
        <v>18</v>
      </c>
      <c r="I48" s="103" t="s">
        <v>11</v>
      </c>
      <c r="J48" s="103" t="s">
        <v>32</v>
      </c>
      <c r="K48" s="103" t="s">
        <v>56</v>
      </c>
      <c r="L48" s="103" t="s">
        <v>21</v>
      </c>
      <c r="M48" s="95" t="s">
        <v>27</v>
      </c>
      <c r="N48" s="103" t="s">
        <v>135</v>
      </c>
      <c r="O48" s="103" t="s">
        <v>36</v>
      </c>
      <c r="P48" s="55" t="s">
        <v>12</v>
      </c>
      <c r="Q48" s="55" t="s">
        <v>20</v>
      </c>
    </row>
    <row r="49" spans="1:26" s="102" customFormat="1" ht="30" x14ac:dyDescent="0.25">
      <c r="A49" s="46">
        <v>1</v>
      </c>
      <c r="B49" s="47" t="s">
        <v>282</v>
      </c>
      <c r="C49" s="47" t="s">
        <v>282</v>
      </c>
      <c r="D49" s="47" t="s">
        <v>284</v>
      </c>
      <c r="E49" s="178" t="s">
        <v>283</v>
      </c>
      <c r="F49" s="25" t="s">
        <v>124</v>
      </c>
      <c r="G49" s="135">
        <v>0.5</v>
      </c>
      <c r="H49" s="51">
        <v>40858</v>
      </c>
      <c r="I49" s="26">
        <v>40897</v>
      </c>
      <c r="J49" s="26" t="s">
        <v>124</v>
      </c>
      <c r="K49" s="178">
        <v>0</v>
      </c>
      <c r="L49" s="178" t="s">
        <v>285</v>
      </c>
      <c r="M49" s="94">
        <v>312</v>
      </c>
      <c r="N49" s="94">
        <f>+M49*G49</f>
        <v>156</v>
      </c>
      <c r="O49" s="27">
        <v>15647872</v>
      </c>
      <c r="P49" s="27" t="s">
        <v>286</v>
      </c>
      <c r="Q49" s="136" t="s">
        <v>297</v>
      </c>
      <c r="R49" s="101"/>
      <c r="S49" s="101"/>
      <c r="T49" s="101"/>
      <c r="U49" s="101"/>
      <c r="V49" s="101"/>
      <c r="W49" s="101"/>
      <c r="X49" s="101"/>
      <c r="Y49" s="101"/>
      <c r="Z49" s="101"/>
    </row>
    <row r="50" spans="1:26" s="102" customFormat="1" ht="30" x14ac:dyDescent="0.25">
      <c r="A50" s="46">
        <f>+A49+1</f>
        <v>2</v>
      </c>
      <c r="B50" s="47" t="s">
        <v>282</v>
      </c>
      <c r="C50" s="47" t="s">
        <v>282</v>
      </c>
      <c r="D50" s="47" t="s">
        <v>288</v>
      </c>
      <c r="E50" s="178" t="s">
        <v>287</v>
      </c>
      <c r="F50" s="25" t="s">
        <v>124</v>
      </c>
      <c r="G50" s="24">
        <v>0.5</v>
      </c>
      <c r="H50" s="51">
        <v>40578</v>
      </c>
      <c r="I50" s="26">
        <v>40637</v>
      </c>
      <c r="J50" s="26" t="s">
        <v>124</v>
      </c>
      <c r="K50" s="178">
        <v>0</v>
      </c>
      <c r="L50" s="26" t="s">
        <v>289</v>
      </c>
      <c r="M50" s="94">
        <v>364</v>
      </c>
      <c r="N50" s="94">
        <f>+M50*G50</f>
        <v>182</v>
      </c>
      <c r="O50" s="27">
        <v>14911900</v>
      </c>
      <c r="P50" s="27" t="s">
        <v>290</v>
      </c>
      <c r="Q50" s="136" t="s">
        <v>297</v>
      </c>
      <c r="R50" s="101"/>
      <c r="S50" s="101"/>
      <c r="T50" s="101"/>
      <c r="U50" s="101"/>
      <c r="V50" s="101"/>
      <c r="W50" s="101"/>
      <c r="X50" s="101"/>
      <c r="Y50" s="101"/>
      <c r="Z50" s="101"/>
    </row>
    <row r="51" spans="1:26" s="102" customFormat="1" ht="30" x14ac:dyDescent="0.25">
      <c r="A51" s="46">
        <f t="shared" ref="A51:A56" si="0">+A50+1</f>
        <v>3</v>
      </c>
      <c r="B51" s="47" t="s">
        <v>282</v>
      </c>
      <c r="C51" s="47" t="s">
        <v>282</v>
      </c>
      <c r="D51" s="47" t="s">
        <v>292</v>
      </c>
      <c r="E51" s="178" t="s">
        <v>291</v>
      </c>
      <c r="F51" s="25" t="s">
        <v>124</v>
      </c>
      <c r="G51" s="24">
        <v>0.5</v>
      </c>
      <c r="H51" s="51">
        <v>40708</v>
      </c>
      <c r="I51" s="26">
        <v>40884</v>
      </c>
      <c r="J51" s="26" t="s">
        <v>124</v>
      </c>
      <c r="K51" s="178">
        <v>0</v>
      </c>
      <c r="L51" s="26" t="s">
        <v>293</v>
      </c>
      <c r="M51" s="94">
        <v>503</v>
      </c>
      <c r="N51" s="94">
        <f>+M51*G51</f>
        <v>251.5</v>
      </c>
      <c r="O51" s="27">
        <v>21959652</v>
      </c>
      <c r="P51" s="27" t="s">
        <v>294</v>
      </c>
      <c r="Q51" s="136" t="s">
        <v>297</v>
      </c>
      <c r="R51" s="101"/>
      <c r="S51" s="101"/>
      <c r="T51" s="101"/>
      <c r="U51" s="101"/>
      <c r="V51" s="101"/>
      <c r="W51" s="101"/>
      <c r="X51" s="101"/>
      <c r="Y51" s="101"/>
      <c r="Z51" s="101"/>
    </row>
    <row r="52" spans="1:26" s="102" customFormat="1" ht="30" x14ac:dyDescent="0.25">
      <c r="A52" s="46">
        <f t="shared" si="0"/>
        <v>4</v>
      </c>
      <c r="B52" s="47"/>
      <c r="C52" s="48"/>
      <c r="D52" s="47" t="s">
        <v>296</v>
      </c>
      <c r="E52" s="178" t="s">
        <v>295</v>
      </c>
      <c r="F52" s="25" t="s">
        <v>124</v>
      </c>
      <c r="G52" s="24"/>
      <c r="H52" s="51">
        <v>40542</v>
      </c>
      <c r="I52" s="26">
        <v>40558</v>
      </c>
      <c r="J52" s="26"/>
      <c r="K52" s="178">
        <v>0</v>
      </c>
      <c r="L52" s="178">
        <v>0</v>
      </c>
      <c r="M52" s="94">
        <v>0</v>
      </c>
      <c r="N52" s="94">
        <v>0</v>
      </c>
      <c r="O52" s="27">
        <v>0</v>
      </c>
      <c r="P52" s="27">
        <v>69</v>
      </c>
      <c r="Q52" s="136" t="s">
        <v>297</v>
      </c>
      <c r="R52" s="101"/>
      <c r="S52" s="101"/>
      <c r="T52" s="101"/>
      <c r="U52" s="101"/>
      <c r="V52" s="101"/>
      <c r="W52" s="101"/>
      <c r="X52" s="101"/>
      <c r="Y52" s="101"/>
      <c r="Z52" s="101"/>
    </row>
    <row r="53" spans="1:26" s="102" customFormat="1" ht="30" x14ac:dyDescent="0.25">
      <c r="A53" s="46">
        <f t="shared" si="0"/>
        <v>5</v>
      </c>
      <c r="B53" s="47"/>
      <c r="C53" s="48"/>
      <c r="D53" s="47" t="s">
        <v>299</v>
      </c>
      <c r="E53" s="178" t="s">
        <v>298</v>
      </c>
      <c r="F53" s="25" t="s">
        <v>124</v>
      </c>
      <c r="G53" s="24"/>
      <c r="H53" s="51">
        <v>39988</v>
      </c>
      <c r="I53" s="26">
        <v>40175</v>
      </c>
      <c r="J53" s="26"/>
      <c r="K53" s="178">
        <v>0</v>
      </c>
      <c r="L53" s="178">
        <v>0</v>
      </c>
      <c r="M53" s="94">
        <v>0</v>
      </c>
      <c r="N53" s="94">
        <v>0</v>
      </c>
      <c r="O53" s="27">
        <v>0</v>
      </c>
      <c r="P53" s="27">
        <v>69</v>
      </c>
      <c r="Q53" s="136" t="s">
        <v>297</v>
      </c>
      <c r="R53" s="101"/>
      <c r="S53" s="101"/>
      <c r="T53" s="101"/>
      <c r="U53" s="101"/>
      <c r="V53" s="101"/>
      <c r="W53" s="101"/>
      <c r="X53" s="101"/>
      <c r="Y53" s="101"/>
      <c r="Z53" s="101"/>
    </row>
    <row r="54" spans="1:26" s="102" customFormat="1" ht="30" x14ac:dyDescent="0.25">
      <c r="A54" s="46">
        <f t="shared" si="0"/>
        <v>6</v>
      </c>
      <c r="B54" s="47"/>
      <c r="C54" s="48"/>
      <c r="D54" s="47" t="s">
        <v>301</v>
      </c>
      <c r="E54" s="178" t="s">
        <v>300</v>
      </c>
      <c r="F54" s="25" t="s">
        <v>124</v>
      </c>
      <c r="G54" s="24"/>
      <c r="H54" s="51">
        <v>40541</v>
      </c>
      <c r="I54" s="26">
        <v>40555</v>
      </c>
      <c r="J54" s="26"/>
      <c r="K54" s="178">
        <v>0</v>
      </c>
      <c r="L54" s="178">
        <v>0</v>
      </c>
      <c r="M54" s="94">
        <v>0</v>
      </c>
      <c r="N54" s="94">
        <v>0</v>
      </c>
      <c r="O54" s="27"/>
      <c r="P54" s="27">
        <v>69</v>
      </c>
      <c r="Q54" s="136" t="s">
        <v>297</v>
      </c>
      <c r="R54" s="101"/>
      <c r="S54" s="101"/>
      <c r="T54" s="101"/>
      <c r="U54" s="101"/>
      <c r="V54" s="101"/>
      <c r="W54" s="101"/>
      <c r="X54" s="101"/>
      <c r="Y54" s="101"/>
      <c r="Z54" s="101"/>
    </row>
    <row r="55" spans="1:26" s="102" customFormat="1" ht="30" x14ac:dyDescent="0.25">
      <c r="A55" s="46">
        <f t="shared" si="0"/>
        <v>7</v>
      </c>
      <c r="B55" s="47" t="s">
        <v>282</v>
      </c>
      <c r="C55" s="47" t="s">
        <v>282</v>
      </c>
      <c r="D55" s="47" t="s">
        <v>303</v>
      </c>
      <c r="E55" s="178" t="s">
        <v>302</v>
      </c>
      <c r="F55" s="25" t="s">
        <v>124</v>
      </c>
      <c r="G55" s="24">
        <v>0.5</v>
      </c>
      <c r="H55" s="51">
        <v>40878</v>
      </c>
      <c r="I55" s="26">
        <v>40903</v>
      </c>
      <c r="J55" s="26" t="s">
        <v>124</v>
      </c>
      <c r="K55" s="178">
        <v>0</v>
      </c>
      <c r="L55" s="26" t="s">
        <v>304</v>
      </c>
      <c r="M55" s="94">
        <v>260</v>
      </c>
      <c r="N55" s="94">
        <f>+M55*G55</f>
        <v>130</v>
      </c>
      <c r="O55" s="27">
        <v>10329800</v>
      </c>
      <c r="P55" s="27" t="s">
        <v>305</v>
      </c>
      <c r="Q55" s="136" t="s">
        <v>297</v>
      </c>
      <c r="R55" s="101"/>
      <c r="S55" s="101"/>
      <c r="T55" s="101"/>
      <c r="U55" s="101"/>
      <c r="V55" s="101"/>
      <c r="W55" s="101"/>
      <c r="X55" s="101"/>
      <c r="Y55" s="101"/>
      <c r="Z55" s="101"/>
    </row>
    <row r="56" spans="1:26" s="102" customFormat="1" x14ac:dyDescent="0.25">
      <c r="A56" s="46">
        <f t="shared" si="0"/>
        <v>8</v>
      </c>
      <c r="B56" s="47"/>
      <c r="C56" s="48"/>
      <c r="D56" s="47"/>
      <c r="E56" s="178"/>
      <c r="F56" s="25"/>
      <c r="G56" s="24"/>
      <c r="H56" s="25"/>
      <c r="I56" s="26"/>
      <c r="J56" s="26"/>
      <c r="K56" s="178"/>
      <c r="L56" s="26"/>
      <c r="M56" s="94"/>
      <c r="N56" s="94"/>
      <c r="O56" s="27"/>
      <c r="P56" s="27"/>
      <c r="Q56" s="136"/>
      <c r="R56" s="101"/>
      <c r="S56" s="101"/>
      <c r="T56" s="101"/>
      <c r="U56" s="101"/>
      <c r="V56" s="101"/>
      <c r="W56" s="101"/>
      <c r="X56" s="101"/>
      <c r="Y56" s="101"/>
      <c r="Z56" s="101"/>
    </row>
    <row r="57" spans="1:26" s="102" customFormat="1" x14ac:dyDescent="0.25">
      <c r="A57" s="46"/>
      <c r="B57" s="49" t="s">
        <v>17</v>
      </c>
      <c r="C57" s="48"/>
      <c r="D57" s="47"/>
      <c r="E57" s="178"/>
      <c r="F57" s="25"/>
      <c r="G57" s="24"/>
      <c r="H57" s="25"/>
      <c r="I57" s="26"/>
      <c r="J57" s="26"/>
      <c r="K57" s="50">
        <f t="shared" ref="K57" si="1">SUM(K49:K56)</f>
        <v>0</v>
      </c>
      <c r="L57" s="50">
        <f t="shared" ref="L57:N57" si="2">SUM(L49:L56)</f>
        <v>0</v>
      </c>
      <c r="M57" s="134">
        <f t="shared" si="2"/>
        <v>1439</v>
      </c>
      <c r="N57" s="50">
        <f t="shared" si="2"/>
        <v>719.5</v>
      </c>
      <c r="O57" s="27"/>
      <c r="P57" s="27"/>
      <c r="Q57" s="137"/>
    </row>
    <row r="58" spans="1:26" s="30" customFormat="1" x14ac:dyDescent="0.25">
      <c r="E58" s="31"/>
    </row>
    <row r="59" spans="1:26" s="30" customFormat="1" x14ac:dyDescent="0.25">
      <c r="B59" s="274" t="s">
        <v>29</v>
      </c>
      <c r="C59" s="274" t="s">
        <v>28</v>
      </c>
      <c r="D59" s="272" t="s">
        <v>34</v>
      </c>
      <c r="E59" s="272"/>
    </row>
    <row r="60" spans="1:26" s="30" customFormat="1" x14ac:dyDescent="0.25">
      <c r="B60" s="275"/>
      <c r="C60" s="275"/>
      <c r="D60" s="218" t="s">
        <v>24</v>
      </c>
      <c r="E60" s="61" t="s">
        <v>25</v>
      </c>
    </row>
    <row r="61" spans="1:26" s="30" customFormat="1" ht="30.6" customHeight="1" x14ac:dyDescent="0.25">
      <c r="B61" s="58" t="s">
        <v>22</v>
      </c>
      <c r="C61" s="59">
        <f>+K57</f>
        <v>0</v>
      </c>
      <c r="D61" s="57"/>
      <c r="E61" s="179" t="s">
        <v>306</v>
      </c>
      <c r="F61" s="32"/>
      <c r="G61" s="32"/>
      <c r="H61" s="32"/>
      <c r="I61" s="32"/>
      <c r="J61" s="32"/>
      <c r="K61" s="32"/>
      <c r="L61" s="32"/>
      <c r="M61" s="32"/>
    </row>
    <row r="62" spans="1:26" s="30" customFormat="1" ht="30" customHeight="1" x14ac:dyDescent="0.25">
      <c r="B62" s="58" t="s">
        <v>26</v>
      </c>
      <c r="C62" s="59" t="s">
        <v>307</v>
      </c>
      <c r="D62" s="57"/>
      <c r="E62" s="179" t="s">
        <v>306</v>
      </c>
    </row>
    <row r="63" spans="1:26" s="30" customFormat="1" x14ac:dyDescent="0.25">
      <c r="B63" s="33"/>
      <c r="C63" s="270"/>
      <c r="D63" s="270"/>
      <c r="E63" s="270"/>
      <c r="F63" s="270"/>
      <c r="G63" s="270"/>
      <c r="H63" s="270"/>
      <c r="I63" s="270"/>
      <c r="J63" s="270"/>
      <c r="K63" s="270"/>
      <c r="L63" s="270"/>
      <c r="M63" s="270"/>
      <c r="N63" s="270"/>
    </row>
    <row r="64" spans="1:26" ht="28.15" customHeight="1" thickBot="1" x14ac:dyDescent="0.3"/>
    <row r="65" spans="2:17" ht="27" thickBot="1" x14ac:dyDescent="0.3">
      <c r="B65" s="269" t="s">
        <v>97</v>
      </c>
      <c r="C65" s="269"/>
      <c r="D65" s="269"/>
      <c r="E65" s="269"/>
      <c r="F65" s="269"/>
      <c r="G65" s="269"/>
      <c r="H65" s="269"/>
      <c r="I65" s="269"/>
      <c r="J65" s="269"/>
      <c r="K65" s="269"/>
      <c r="L65" s="269"/>
      <c r="M65" s="269"/>
      <c r="N65" s="269"/>
    </row>
    <row r="68" spans="2:17" ht="89.25" customHeight="1" x14ac:dyDescent="0.25">
      <c r="B68" s="104" t="s">
        <v>136</v>
      </c>
      <c r="C68" s="66" t="s">
        <v>2</v>
      </c>
      <c r="D68" s="66" t="s">
        <v>99</v>
      </c>
      <c r="E68" s="66" t="s">
        <v>98</v>
      </c>
      <c r="F68" s="66" t="s">
        <v>100</v>
      </c>
      <c r="G68" s="66" t="s">
        <v>101</v>
      </c>
      <c r="H68" s="66" t="s">
        <v>102</v>
      </c>
      <c r="I68" s="66" t="s">
        <v>103</v>
      </c>
      <c r="J68" s="66" t="s">
        <v>104</v>
      </c>
      <c r="K68" s="66" t="s">
        <v>105</v>
      </c>
      <c r="L68" s="66" t="s">
        <v>106</v>
      </c>
      <c r="M68" s="88" t="s">
        <v>107</v>
      </c>
      <c r="N68" s="88" t="s">
        <v>108</v>
      </c>
      <c r="O68" s="267" t="s">
        <v>3</v>
      </c>
      <c r="P68" s="268"/>
      <c r="Q68" s="66" t="s">
        <v>19</v>
      </c>
    </row>
    <row r="69" spans="2:17" x14ac:dyDescent="0.25">
      <c r="B69" s="204" t="s">
        <v>326</v>
      </c>
      <c r="C69" s="204" t="s">
        <v>329</v>
      </c>
      <c r="D69" s="204" t="s">
        <v>339</v>
      </c>
      <c r="E69" s="205">
        <v>96</v>
      </c>
      <c r="F69" s="4"/>
      <c r="G69" s="4"/>
      <c r="H69" s="4"/>
      <c r="I69" s="89"/>
      <c r="J69" s="89"/>
      <c r="K69" s="105"/>
      <c r="L69" s="105"/>
      <c r="M69" s="105"/>
      <c r="N69" s="105"/>
      <c r="O69" s="248"/>
      <c r="P69" s="249"/>
      <c r="Q69" s="105"/>
    </row>
    <row r="70" spans="2:17" x14ac:dyDescent="0.25">
      <c r="B70" s="204" t="s">
        <v>327</v>
      </c>
      <c r="C70" s="204" t="s">
        <v>330</v>
      </c>
      <c r="D70" s="204" t="s">
        <v>340</v>
      </c>
      <c r="E70" s="205">
        <v>180</v>
      </c>
      <c r="F70" s="4"/>
      <c r="G70" s="4" t="s">
        <v>124</v>
      </c>
      <c r="H70" s="4"/>
      <c r="I70" s="89"/>
      <c r="J70" s="89" t="s">
        <v>123</v>
      </c>
      <c r="K70" s="89" t="s">
        <v>123</v>
      </c>
      <c r="L70" s="89" t="s">
        <v>123</v>
      </c>
      <c r="M70" s="89" t="s">
        <v>123</v>
      </c>
      <c r="N70" s="89" t="s">
        <v>123</v>
      </c>
      <c r="O70" s="208"/>
      <c r="P70" s="209"/>
      <c r="Q70" s="105" t="s">
        <v>124</v>
      </c>
    </row>
    <row r="71" spans="2:17" x14ac:dyDescent="0.25">
      <c r="B71" s="204" t="s">
        <v>328</v>
      </c>
      <c r="C71" s="204" t="s">
        <v>331</v>
      </c>
      <c r="D71" s="204" t="s">
        <v>341</v>
      </c>
      <c r="E71" s="205">
        <v>330</v>
      </c>
      <c r="F71" s="4"/>
      <c r="G71" s="4"/>
      <c r="H71" s="4"/>
      <c r="I71" s="89"/>
      <c r="J71" s="89"/>
      <c r="K71" s="105"/>
      <c r="L71" s="105"/>
      <c r="M71" s="105"/>
      <c r="N71" s="105"/>
      <c r="O71" s="208"/>
      <c r="P71" s="209"/>
      <c r="Q71" s="105"/>
    </row>
    <row r="72" spans="2:17" x14ac:dyDescent="0.25">
      <c r="B72" s="204" t="s">
        <v>327</v>
      </c>
      <c r="C72" s="204" t="s">
        <v>332</v>
      </c>
      <c r="D72" s="204" t="s">
        <v>342</v>
      </c>
      <c r="E72" s="205">
        <v>212</v>
      </c>
      <c r="F72" s="4"/>
      <c r="G72" s="4" t="s">
        <v>124</v>
      </c>
      <c r="H72" s="4"/>
      <c r="I72" s="89"/>
      <c r="J72" s="89" t="s">
        <v>123</v>
      </c>
      <c r="K72" s="89" t="s">
        <v>123</v>
      </c>
      <c r="L72" s="89" t="s">
        <v>123</v>
      </c>
      <c r="M72" s="89" t="s">
        <v>123</v>
      </c>
      <c r="N72" s="89" t="s">
        <v>123</v>
      </c>
      <c r="O72" s="208"/>
      <c r="P72" s="209"/>
      <c r="Q72" s="105" t="s">
        <v>124</v>
      </c>
    </row>
    <row r="73" spans="2:17" x14ac:dyDescent="0.25">
      <c r="B73" s="204" t="s">
        <v>328</v>
      </c>
      <c r="C73" s="204" t="s">
        <v>333</v>
      </c>
      <c r="D73" s="204" t="s">
        <v>343</v>
      </c>
      <c r="E73" s="205">
        <v>450</v>
      </c>
      <c r="F73" s="4"/>
      <c r="G73" s="4"/>
      <c r="H73" s="4"/>
      <c r="I73" s="89"/>
      <c r="J73" s="89"/>
      <c r="K73" s="105"/>
      <c r="L73" s="105"/>
      <c r="M73" s="105"/>
      <c r="N73" s="105"/>
      <c r="O73" s="208"/>
      <c r="P73" s="209"/>
      <c r="Q73" s="105"/>
    </row>
    <row r="74" spans="2:17" x14ac:dyDescent="0.25">
      <c r="B74" s="204" t="s">
        <v>326</v>
      </c>
      <c r="C74" s="204" t="s">
        <v>334</v>
      </c>
      <c r="D74" s="204" t="s">
        <v>344</v>
      </c>
      <c r="E74" s="205">
        <v>72</v>
      </c>
      <c r="F74" s="4"/>
      <c r="G74" s="4"/>
      <c r="H74" s="4"/>
      <c r="I74" s="89"/>
      <c r="J74" s="89"/>
      <c r="K74" s="105"/>
      <c r="L74" s="105"/>
      <c r="M74" s="105"/>
      <c r="N74" s="105"/>
      <c r="O74" s="208"/>
      <c r="P74" s="209"/>
      <c r="Q74" s="105"/>
    </row>
    <row r="75" spans="2:17" x14ac:dyDescent="0.25">
      <c r="B75" s="204" t="s">
        <v>326</v>
      </c>
      <c r="C75" s="204" t="s">
        <v>335</v>
      </c>
      <c r="D75" s="46" t="s">
        <v>345</v>
      </c>
      <c r="E75" s="205">
        <v>36</v>
      </c>
      <c r="F75" s="4"/>
      <c r="G75" s="4" t="s">
        <v>124</v>
      </c>
      <c r="H75" s="4"/>
      <c r="I75" s="89"/>
      <c r="J75" s="89" t="s">
        <v>123</v>
      </c>
      <c r="K75" s="89" t="s">
        <v>123</v>
      </c>
      <c r="L75" s="89" t="s">
        <v>123</v>
      </c>
      <c r="M75" s="89" t="s">
        <v>123</v>
      </c>
      <c r="N75" s="89" t="s">
        <v>123</v>
      </c>
      <c r="O75" s="208"/>
      <c r="P75" s="209"/>
      <c r="Q75" s="105" t="s">
        <v>124</v>
      </c>
    </row>
    <row r="76" spans="2:17" x14ac:dyDescent="0.25">
      <c r="B76" s="204" t="s">
        <v>327</v>
      </c>
      <c r="C76" s="204" t="s">
        <v>336</v>
      </c>
      <c r="D76" s="204" t="s">
        <v>346</v>
      </c>
      <c r="E76" s="205">
        <v>120</v>
      </c>
      <c r="F76" s="4"/>
      <c r="G76" s="4"/>
      <c r="H76" s="4"/>
      <c r="I76" s="89"/>
      <c r="J76" s="89"/>
      <c r="K76" s="105"/>
      <c r="L76" s="105"/>
      <c r="M76" s="105"/>
      <c r="N76" s="105"/>
      <c r="O76" s="208"/>
      <c r="P76" s="209"/>
      <c r="Q76" s="105"/>
    </row>
    <row r="77" spans="2:17" x14ac:dyDescent="0.25">
      <c r="B77" s="204" t="s">
        <v>328</v>
      </c>
      <c r="C77" s="204" t="s">
        <v>337</v>
      </c>
      <c r="D77" s="204" t="s">
        <v>347</v>
      </c>
      <c r="E77" s="205">
        <v>250</v>
      </c>
      <c r="F77" s="4"/>
      <c r="G77" s="4"/>
      <c r="H77" s="4"/>
      <c r="I77" s="89"/>
      <c r="J77" s="89"/>
      <c r="K77" s="105"/>
      <c r="L77" s="105"/>
      <c r="M77" s="105"/>
      <c r="N77" s="105"/>
      <c r="O77" s="208"/>
      <c r="P77" s="209"/>
      <c r="Q77" s="105"/>
    </row>
    <row r="78" spans="2:17" x14ac:dyDescent="0.25">
      <c r="B78" s="204" t="s">
        <v>328</v>
      </c>
      <c r="C78" s="204" t="s">
        <v>338</v>
      </c>
      <c r="D78" s="204" t="s">
        <v>347</v>
      </c>
      <c r="E78" s="205">
        <v>290</v>
      </c>
      <c r="F78" s="4"/>
      <c r="G78" s="4"/>
      <c r="H78" s="4"/>
      <c r="I78" s="89"/>
      <c r="J78" s="89"/>
      <c r="K78" s="105"/>
      <c r="L78" s="105"/>
      <c r="M78" s="105"/>
      <c r="N78" s="105"/>
      <c r="O78" s="248"/>
      <c r="P78" s="249"/>
      <c r="Q78" s="105"/>
    </row>
    <row r="79" spans="2:17" x14ac:dyDescent="0.25">
      <c r="B79" s="3"/>
      <c r="C79" s="3"/>
      <c r="D79" s="5"/>
      <c r="E79" s="5"/>
      <c r="F79" s="4"/>
      <c r="G79" s="4"/>
      <c r="H79" s="4"/>
      <c r="I79" s="89"/>
      <c r="J79" s="89"/>
      <c r="K79" s="105"/>
      <c r="L79" s="105"/>
      <c r="M79" s="105"/>
      <c r="N79" s="105"/>
      <c r="O79" s="248"/>
      <c r="P79" s="249"/>
      <c r="Q79" s="105"/>
    </row>
    <row r="80" spans="2:17" x14ac:dyDescent="0.25">
      <c r="B80" s="3"/>
      <c r="C80" s="3"/>
      <c r="D80" s="5"/>
      <c r="E80" s="5"/>
      <c r="F80" s="4"/>
      <c r="G80" s="4"/>
      <c r="H80" s="4"/>
      <c r="I80" s="89"/>
      <c r="J80" s="89"/>
      <c r="K80" s="105"/>
      <c r="L80" s="105"/>
      <c r="M80" s="105"/>
      <c r="N80" s="105"/>
      <c r="O80" s="248"/>
      <c r="P80" s="249"/>
      <c r="Q80" s="105"/>
    </row>
    <row r="81" spans="2:17" x14ac:dyDescent="0.25">
      <c r="B81" s="3"/>
      <c r="C81" s="3"/>
      <c r="D81" s="5"/>
      <c r="E81" s="5"/>
      <c r="F81" s="4"/>
      <c r="G81" s="4"/>
      <c r="H81" s="4"/>
      <c r="I81" s="89"/>
      <c r="J81" s="89"/>
      <c r="K81" s="105"/>
      <c r="L81" s="105"/>
      <c r="M81" s="105"/>
      <c r="N81" s="105"/>
      <c r="O81" s="248"/>
      <c r="P81" s="249"/>
      <c r="Q81" s="105"/>
    </row>
    <row r="82" spans="2:17" x14ac:dyDescent="0.25">
      <c r="B82" s="3"/>
      <c r="C82" s="3"/>
      <c r="D82" s="5"/>
      <c r="E82" s="5"/>
      <c r="F82" s="4"/>
      <c r="G82" s="4"/>
      <c r="H82" s="4"/>
      <c r="I82" s="89"/>
      <c r="J82" s="89"/>
      <c r="K82" s="105"/>
      <c r="L82" s="105"/>
      <c r="M82" s="105"/>
      <c r="N82" s="105"/>
      <c r="O82" s="248"/>
      <c r="P82" s="249"/>
      <c r="Q82" s="105"/>
    </row>
    <row r="83" spans="2:17" x14ac:dyDescent="0.25">
      <c r="B83" s="105"/>
      <c r="C83" s="105"/>
      <c r="D83" s="105"/>
      <c r="E83" s="105"/>
      <c r="F83" s="105"/>
      <c r="G83" s="105"/>
      <c r="H83" s="105"/>
      <c r="I83" s="105"/>
      <c r="J83" s="105"/>
      <c r="K83" s="105"/>
      <c r="L83" s="105"/>
      <c r="M83" s="105"/>
      <c r="N83" s="105"/>
      <c r="O83" s="248"/>
      <c r="P83" s="249"/>
      <c r="Q83" s="105"/>
    </row>
    <row r="84" spans="2:17" x14ac:dyDescent="0.25">
      <c r="B84" s="9" t="s">
        <v>1</v>
      </c>
    </row>
    <row r="85" spans="2:17" x14ac:dyDescent="0.25">
      <c r="B85" s="9" t="s">
        <v>37</v>
      </c>
    </row>
    <row r="86" spans="2:17" x14ac:dyDescent="0.25">
      <c r="B86" s="9" t="s">
        <v>57</v>
      </c>
    </row>
    <row r="88" spans="2:17" ht="15.75" thickBot="1" x14ac:dyDescent="0.3"/>
    <row r="89" spans="2:17" ht="27" thickBot="1" x14ac:dyDescent="0.3">
      <c r="B89" s="264" t="s">
        <v>38</v>
      </c>
      <c r="C89" s="265"/>
      <c r="D89" s="265"/>
      <c r="E89" s="265"/>
      <c r="F89" s="265"/>
      <c r="G89" s="265"/>
      <c r="H89" s="265"/>
      <c r="I89" s="265"/>
      <c r="J89" s="265"/>
      <c r="K89" s="265"/>
      <c r="L89" s="265"/>
      <c r="M89" s="265"/>
      <c r="N89" s="266"/>
    </row>
    <row r="94" spans="2:17" ht="46.9" customHeight="1" x14ac:dyDescent="0.25">
      <c r="B94" s="104" t="s">
        <v>0</v>
      </c>
      <c r="C94" s="104" t="s">
        <v>39</v>
      </c>
      <c r="D94" s="104" t="s">
        <v>40</v>
      </c>
      <c r="E94" s="104" t="s">
        <v>109</v>
      </c>
      <c r="F94" s="104" t="s">
        <v>111</v>
      </c>
      <c r="G94" s="104" t="s">
        <v>112</v>
      </c>
      <c r="H94" s="104" t="s">
        <v>113</v>
      </c>
      <c r="I94" s="104" t="s">
        <v>110</v>
      </c>
      <c r="J94" s="215" t="s">
        <v>114</v>
      </c>
      <c r="K94" s="155"/>
      <c r="L94" s="216"/>
      <c r="M94" s="104" t="s">
        <v>115</v>
      </c>
      <c r="N94" s="104" t="s">
        <v>41</v>
      </c>
      <c r="O94" s="104" t="s">
        <v>42</v>
      </c>
      <c r="P94" s="215" t="s">
        <v>3</v>
      </c>
      <c r="Q94" s="216"/>
    </row>
    <row r="95" spans="2:17" ht="30" x14ac:dyDescent="0.25">
      <c r="B95" s="207" t="s">
        <v>43</v>
      </c>
      <c r="C95" s="207">
        <f>(212+72)/200+450/300</f>
        <v>2.92</v>
      </c>
      <c r="D95" s="3" t="s">
        <v>190</v>
      </c>
      <c r="E95" s="3">
        <v>59826820</v>
      </c>
      <c r="F95" s="3" t="s">
        <v>166</v>
      </c>
      <c r="G95" s="3" t="s">
        <v>167</v>
      </c>
      <c r="H95" s="166">
        <v>37968</v>
      </c>
      <c r="I95" s="5" t="s">
        <v>123</v>
      </c>
      <c r="J95" s="1" t="s">
        <v>180</v>
      </c>
      <c r="K95" s="167" t="s">
        <v>181</v>
      </c>
      <c r="L95" s="89" t="s">
        <v>166</v>
      </c>
      <c r="M95" s="105" t="s">
        <v>123</v>
      </c>
      <c r="N95" s="105" t="s">
        <v>124</v>
      </c>
      <c r="O95" s="105" t="s">
        <v>123</v>
      </c>
      <c r="P95" s="157"/>
      <c r="Q95" s="157"/>
    </row>
    <row r="96" spans="2:17" ht="30" x14ac:dyDescent="0.25">
      <c r="B96" s="207" t="s">
        <v>43</v>
      </c>
      <c r="C96" s="207">
        <f>(212+72)/200+450/300</f>
        <v>2.92</v>
      </c>
      <c r="D96" s="3" t="s">
        <v>190</v>
      </c>
      <c r="E96" s="3">
        <v>59826820</v>
      </c>
      <c r="F96" s="3" t="s">
        <v>166</v>
      </c>
      <c r="G96" s="3" t="s">
        <v>167</v>
      </c>
      <c r="H96" s="166">
        <v>37968</v>
      </c>
      <c r="I96" s="5" t="s">
        <v>123</v>
      </c>
      <c r="J96" s="1" t="s">
        <v>180</v>
      </c>
      <c r="K96" s="167" t="s">
        <v>182</v>
      </c>
      <c r="L96" s="89" t="s">
        <v>166</v>
      </c>
      <c r="M96" s="105" t="s">
        <v>123</v>
      </c>
      <c r="N96" s="105" t="s">
        <v>124</v>
      </c>
      <c r="O96" s="105" t="s">
        <v>123</v>
      </c>
      <c r="P96" s="157"/>
      <c r="Q96" s="157"/>
    </row>
    <row r="97" spans="1:26" ht="30" x14ac:dyDescent="0.25">
      <c r="B97" s="207" t="s">
        <v>43</v>
      </c>
      <c r="C97" s="207">
        <f t="shared" ref="C97:C105" si="3">(212+72)/200+450/300</f>
        <v>2.92</v>
      </c>
      <c r="D97" s="3" t="s">
        <v>190</v>
      </c>
      <c r="E97" s="3">
        <v>59826820</v>
      </c>
      <c r="F97" s="3" t="s">
        <v>166</v>
      </c>
      <c r="G97" s="3" t="s">
        <v>167</v>
      </c>
      <c r="H97" s="166">
        <v>37968</v>
      </c>
      <c r="I97" s="5" t="s">
        <v>123</v>
      </c>
      <c r="J97" s="1" t="s">
        <v>191</v>
      </c>
      <c r="K97" s="167" t="s">
        <v>192</v>
      </c>
      <c r="L97" s="89" t="s">
        <v>166</v>
      </c>
      <c r="M97" s="105" t="s">
        <v>123</v>
      </c>
      <c r="N97" s="105" t="s">
        <v>124</v>
      </c>
      <c r="O97" s="105" t="s">
        <v>123</v>
      </c>
      <c r="P97" s="157"/>
      <c r="Q97" s="157"/>
    </row>
    <row r="98" spans="1:26" ht="30" x14ac:dyDescent="0.25">
      <c r="B98" s="207" t="s">
        <v>43</v>
      </c>
      <c r="C98" s="207">
        <f t="shared" si="3"/>
        <v>2.92</v>
      </c>
      <c r="D98" s="3" t="s">
        <v>190</v>
      </c>
      <c r="E98" s="3">
        <v>59826820</v>
      </c>
      <c r="F98" s="3" t="s">
        <v>166</v>
      </c>
      <c r="G98" s="3" t="s">
        <v>167</v>
      </c>
      <c r="H98" s="166">
        <v>37968</v>
      </c>
      <c r="I98" s="5" t="s">
        <v>123</v>
      </c>
      <c r="J98" s="1" t="s">
        <v>191</v>
      </c>
      <c r="K98" s="167" t="s">
        <v>193</v>
      </c>
      <c r="L98" s="89" t="s">
        <v>166</v>
      </c>
      <c r="M98" s="105" t="s">
        <v>123</v>
      </c>
      <c r="N98" s="105" t="s">
        <v>124</v>
      </c>
      <c r="O98" s="105" t="s">
        <v>123</v>
      </c>
      <c r="P98" s="157"/>
      <c r="Q98" s="157"/>
    </row>
    <row r="99" spans="1:26" ht="30" x14ac:dyDescent="0.25">
      <c r="B99" s="207" t="s">
        <v>43</v>
      </c>
      <c r="C99" s="207">
        <f t="shared" si="3"/>
        <v>2.92</v>
      </c>
      <c r="D99" s="3" t="s">
        <v>190</v>
      </c>
      <c r="E99" s="3">
        <v>59826820</v>
      </c>
      <c r="F99" s="3" t="s">
        <v>166</v>
      </c>
      <c r="G99" s="3" t="s">
        <v>167</v>
      </c>
      <c r="H99" s="166">
        <v>37968</v>
      </c>
      <c r="I99" s="5" t="s">
        <v>123</v>
      </c>
      <c r="J99" s="1" t="s">
        <v>194</v>
      </c>
      <c r="K99" s="167" t="s">
        <v>195</v>
      </c>
      <c r="L99" s="89" t="s">
        <v>166</v>
      </c>
      <c r="M99" s="105" t="s">
        <v>123</v>
      </c>
      <c r="N99" s="105" t="s">
        <v>124</v>
      </c>
      <c r="O99" s="105" t="s">
        <v>123</v>
      </c>
      <c r="P99" s="157"/>
      <c r="Q99" s="157"/>
    </row>
    <row r="100" spans="1:26" ht="30" x14ac:dyDescent="0.25">
      <c r="B100" s="207" t="s">
        <v>43</v>
      </c>
      <c r="C100" s="207">
        <f t="shared" si="3"/>
        <v>2.92</v>
      </c>
      <c r="D100" s="3" t="s">
        <v>190</v>
      </c>
      <c r="E100" s="3">
        <v>59826820</v>
      </c>
      <c r="F100" s="3" t="s">
        <v>166</v>
      </c>
      <c r="G100" s="3" t="s">
        <v>167</v>
      </c>
      <c r="H100" s="166">
        <v>37968</v>
      </c>
      <c r="I100" s="5" t="s">
        <v>123</v>
      </c>
      <c r="J100" s="1" t="s">
        <v>196</v>
      </c>
      <c r="K100" s="167" t="s">
        <v>197</v>
      </c>
      <c r="L100" s="89" t="s">
        <v>166</v>
      </c>
      <c r="M100" s="105" t="s">
        <v>123</v>
      </c>
      <c r="N100" s="105" t="s">
        <v>124</v>
      </c>
      <c r="O100" s="105" t="s">
        <v>123</v>
      </c>
      <c r="P100" s="157"/>
      <c r="Q100" s="157"/>
    </row>
    <row r="101" spans="1:26" ht="30" x14ac:dyDescent="0.25">
      <c r="B101" s="207" t="s">
        <v>43</v>
      </c>
      <c r="C101" s="207">
        <f t="shared" si="3"/>
        <v>2.92</v>
      </c>
      <c r="D101" s="3" t="s">
        <v>198</v>
      </c>
      <c r="E101" s="3">
        <v>36996804</v>
      </c>
      <c r="F101" s="3" t="s">
        <v>199</v>
      </c>
      <c r="G101" s="3" t="s">
        <v>200</v>
      </c>
      <c r="H101" s="166">
        <v>34418</v>
      </c>
      <c r="I101" s="5" t="s">
        <v>124</v>
      </c>
      <c r="J101" s="1" t="s">
        <v>201</v>
      </c>
      <c r="K101" s="167" t="s">
        <v>202</v>
      </c>
      <c r="L101" s="89" t="s">
        <v>203</v>
      </c>
      <c r="M101" s="105" t="s">
        <v>123</v>
      </c>
      <c r="N101" s="105" t="s">
        <v>124</v>
      </c>
      <c r="O101" s="105" t="s">
        <v>123</v>
      </c>
      <c r="P101" s="157"/>
      <c r="Q101" s="157"/>
    </row>
    <row r="102" spans="1:26" x14ac:dyDescent="0.25">
      <c r="B102" s="207" t="s">
        <v>43</v>
      </c>
      <c r="C102" s="207">
        <f t="shared" si="3"/>
        <v>2.92</v>
      </c>
      <c r="D102" s="3" t="s">
        <v>198</v>
      </c>
      <c r="E102" s="3">
        <v>36996804</v>
      </c>
      <c r="F102" s="3" t="s">
        <v>199</v>
      </c>
      <c r="G102" s="3" t="s">
        <v>200</v>
      </c>
      <c r="H102" s="166">
        <v>34418</v>
      </c>
      <c r="I102" s="5" t="s">
        <v>124</v>
      </c>
      <c r="J102" s="1" t="s">
        <v>204</v>
      </c>
      <c r="K102" s="167" t="s">
        <v>205</v>
      </c>
      <c r="L102" s="89" t="s">
        <v>206</v>
      </c>
      <c r="M102" s="105" t="s">
        <v>123</v>
      </c>
      <c r="N102" s="105" t="s">
        <v>124</v>
      </c>
      <c r="O102" s="105" t="s">
        <v>123</v>
      </c>
      <c r="P102" s="157"/>
      <c r="Q102" s="157"/>
    </row>
    <row r="103" spans="1:26" s="99" customFormat="1" ht="21.75" customHeight="1" x14ac:dyDescent="0.25">
      <c r="B103" s="207" t="s">
        <v>43</v>
      </c>
      <c r="C103" s="207">
        <f t="shared" si="3"/>
        <v>2.92</v>
      </c>
      <c r="D103" s="3" t="s">
        <v>198</v>
      </c>
      <c r="E103" s="3">
        <v>36996804</v>
      </c>
      <c r="F103" s="3" t="s">
        <v>199</v>
      </c>
      <c r="G103" s="3" t="s">
        <v>200</v>
      </c>
      <c r="H103" s="166">
        <v>34418</v>
      </c>
      <c r="I103" s="5" t="s">
        <v>124</v>
      </c>
      <c r="J103" s="1" t="s">
        <v>207</v>
      </c>
      <c r="K103" s="167" t="s">
        <v>208</v>
      </c>
      <c r="L103" s="89" t="s">
        <v>203</v>
      </c>
      <c r="M103" s="105" t="s">
        <v>123</v>
      </c>
      <c r="N103" s="105" t="s">
        <v>124</v>
      </c>
      <c r="O103" s="105" t="s">
        <v>123</v>
      </c>
      <c r="P103" s="157"/>
      <c r="Q103" s="157"/>
    </row>
    <row r="104" spans="1:26" s="102" customFormat="1" ht="24.75" customHeight="1" x14ac:dyDescent="0.25">
      <c r="A104" s="46">
        <v>1</v>
      </c>
      <c r="B104" s="207" t="s">
        <v>43</v>
      </c>
      <c r="C104" s="207">
        <f t="shared" si="3"/>
        <v>2.92</v>
      </c>
      <c r="D104" s="3" t="s">
        <v>198</v>
      </c>
      <c r="E104" s="3">
        <v>36996804</v>
      </c>
      <c r="F104" s="3" t="s">
        <v>199</v>
      </c>
      <c r="G104" s="3" t="s">
        <v>200</v>
      </c>
      <c r="H104" s="166">
        <v>34418</v>
      </c>
      <c r="I104" s="5" t="s">
        <v>124</v>
      </c>
      <c r="J104" s="1" t="s">
        <v>207</v>
      </c>
      <c r="K104" s="167" t="s">
        <v>209</v>
      </c>
      <c r="L104" s="89" t="s">
        <v>203</v>
      </c>
      <c r="M104" s="105" t="s">
        <v>123</v>
      </c>
      <c r="N104" s="105" t="s">
        <v>124</v>
      </c>
      <c r="O104" s="105" t="s">
        <v>123</v>
      </c>
      <c r="P104" s="157"/>
      <c r="Q104" s="157"/>
      <c r="R104" s="101"/>
      <c r="S104" s="101"/>
      <c r="T104" s="101"/>
      <c r="U104" s="101"/>
      <c r="V104" s="101"/>
      <c r="W104" s="101"/>
      <c r="X104" s="101"/>
      <c r="Y104" s="101"/>
      <c r="Z104" s="101"/>
    </row>
    <row r="105" spans="1:26" s="102" customFormat="1" x14ac:dyDescent="0.25">
      <c r="A105" s="46">
        <f>+A104+1</f>
        <v>2</v>
      </c>
      <c r="B105" s="171" t="s">
        <v>43</v>
      </c>
      <c r="C105" s="207">
        <f t="shared" si="3"/>
        <v>2.92</v>
      </c>
      <c r="D105" s="168" t="s">
        <v>210</v>
      </c>
      <c r="E105" s="168">
        <v>27137839</v>
      </c>
      <c r="F105" s="168" t="s">
        <v>211</v>
      </c>
      <c r="G105" s="168"/>
      <c r="H105" s="168"/>
      <c r="I105" s="168" t="s">
        <v>124</v>
      </c>
      <c r="J105" s="168" t="s">
        <v>124</v>
      </c>
      <c r="K105" s="168" t="s">
        <v>124</v>
      </c>
      <c r="L105" s="168" t="s">
        <v>124</v>
      </c>
      <c r="M105" s="168" t="s">
        <v>123</v>
      </c>
      <c r="N105" s="168" t="s">
        <v>124</v>
      </c>
      <c r="O105" s="168" t="s">
        <v>123</v>
      </c>
      <c r="P105" s="172" t="s">
        <v>359</v>
      </c>
      <c r="Q105" s="172"/>
      <c r="R105" s="101"/>
      <c r="S105" s="101"/>
      <c r="T105" s="101"/>
      <c r="U105" s="101"/>
      <c r="V105" s="101"/>
      <c r="W105" s="101"/>
      <c r="X105" s="101"/>
      <c r="Y105" s="101"/>
      <c r="Z105" s="101"/>
    </row>
    <row r="106" spans="1:26" s="102" customFormat="1" x14ac:dyDescent="0.25">
      <c r="A106" s="46">
        <f t="shared" ref="A106:A110" si="4">+A105+1</f>
        <v>3</v>
      </c>
      <c r="B106" s="207" t="s">
        <v>44</v>
      </c>
      <c r="C106" s="207">
        <f>(212+72)/200+450/300*2</f>
        <v>4.42</v>
      </c>
      <c r="D106" s="168" t="s">
        <v>212</v>
      </c>
      <c r="E106" s="168">
        <v>51719174</v>
      </c>
      <c r="F106" s="168" t="s">
        <v>166</v>
      </c>
      <c r="G106" s="168" t="s">
        <v>213</v>
      </c>
      <c r="H106" s="169">
        <v>35040</v>
      </c>
      <c r="I106" s="168" t="s">
        <v>124</v>
      </c>
      <c r="J106" s="168" t="s">
        <v>214</v>
      </c>
      <c r="K106" s="168" t="s">
        <v>215</v>
      </c>
      <c r="L106" s="168" t="s">
        <v>166</v>
      </c>
      <c r="M106" s="168" t="s">
        <v>123</v>
      </c>
      <c r="N106" s="168" t="s">
        <v>123</v>
      </c>
      <c r="O106" s="105" t="s">
        <v>124</v>
      </c>
      <c r="P106" s="172" t="s">
        <v>216</v>
      </c>
      <c r="Q106" s="172"/>
      <c r="R106" s="101"/>
      <c r="S106" s="101"/>
      <c r="T106" s="101"/>
      <c r="U106" s="101"/>
      <c r="V106" s="101"/>
      <c r="W106" s="101"/>
      <c r="X106" s="101"/>
      <c r="Y106" s="101"/>
      <c r="Z106" s="101"/>
    </row>
    <row r="107" spans="1:26" s="102" customFormat="1" x14ac:dyDescent="0.25">
      <c r="A107" s="46">
        <f t="shared" si="4"/>
        <v>4</v>
      </c>
      <c r="B107" s="207" t="s">
        <v>44</v>
      </c>
      <c r="C107" s="207">
        <f>(212+72)/200+450/300*2</f>
        <v>4.42</v>
      </c>
      <c r="D107" s="168" t="s">
        <v>212</v>
      </c>
      <c r="E107" s="168">
        <v>51719174</v>
      </c>
      <c r="F107" s="168" t="s">
        <v>166</v>
      </c>
      <c r="G107" s="168" t="s">
        <v>213</v>
      </c>
      <c r="H107" s="169">
        <v>35040</v>
      </c>
      <c r="I107" s="168" t="s">
        <v>124</v>
      </c>
      <c r="J107" s="168" t="s">
        <v>217</v>
      </c>
      <c r="K107" s="168" t="s">
        <v>218</v>
      </c>
      <c r="L107" s="168" t="s">
        <v>219</v>
      </c>
      <c r="M107" s="168" t="s">
        <v>123</v>
      </c>
      <c r="N107" s="168" t="s">
        <v>123</v>
      </c>
      <c r="O107" s="105" t="s">
        <v>124</v>
      </c>
      <c r="P107" s="172" t="s">
        <v>216</v>
      </c>
      <c r="Q107" s="172"/>
      <c r="R107" s="101"/>
      <c r="S107" s="101"/>
      <c r="T107" s="101"/>
      <c r="U107" s="101"/>
      <c r="V107" s="101"/>
      <c r="W107" s="101"/>
      <c r="X107" s="101"/>
      <c r="Y107" s="101"/>
      <c r="Z107" s="101"/>
    </row>
    <row r="108" spans="1:26" s="102" customFormat="1" x14ac:dyDescent="0.25">
      <c r="A108" s="46">
        <f t="shared" si="4"/>
        <v>5</v>
      </c>
      <c r="B108" s="207" t="s">
        <v>44</v>
      </c>
      <c r="C108" s="207">
        <f>(212+72)/200+450/300*2</f>
        <v>4.42</v>
      </c>
      <c r="D108" s="168" t="s">
        <v>212</v>
      </c>
      <c r="E108" s="168">
        <v>51719174</v>
      </c>
      <c r="F108" s="168" t="s">
        <v>166</v>
      </c>
      <c r="G108" s="168" t="s">
        <v>213</v>
      </c>
      <c r="H108" s="169">
        <v>35040</v>
      </c>
      <c r="I108" s="168" t="s">
        <v>124</v>
      </c>
      <c r="J108" s="168" t="s">
        <v>217</v>
      </c>
      <c r="K108" s="168" t="s">
        <v>220</v>
      </c>
      <c r="L108" s="168" t="s">
        <v>219</v>
      </c>
      <c r="M108" s="168" t="s">
        <v>123</v>
      </c>
      <c r="N108" s="168" t="s">
        <v>123</v>
      </c>
      <c r="O108" s="105" t="s">
        <v>124</v>
      </c>
      <c r="P108" s="172" t="s">
        <v>216</v>
      </c>
      <c r="Q108" s="172"/>
      <c r="R108" s="101"/>
      <c r="S108" s="101"/>
      <c r="T108" s="101"/>
      <c r="U108" s="101"/>
      <c r="V108" s="101"/>
      <c r="W108" s="101"/>
      <c r="X108" s="101"/>
      <c r="Y108" s="101"/>
      <c r="Z108" s="101"/>
    </row>
    <row r="109" spans="1:26" s="102" customFormat="1" x14ac:dyDescent="0.25">
      <c r="A109" s="46">
        <f t="shared" si="4"/>
        <v>6</v>
      </c>
      <c r="B109" s="207" t="s">
        <v>44</v>
      </c>
      <c r="C109" s="207">
        <f t="shared" ref="C109:C110" si="5">(212+72)/200+450/300*2</f>
        <v>4.42</v>
      </c>
      <c r="D109" s="168" t="s">
        <v>221</v>
      </c>
      <c r="E109" s="168">
        <v>35600277</v>
      </c>
      <c r="F109" s="168" t="s">
        <v>222</v>
      </c>
      <c r="G109" s="168" t="s">
        <v>223</v>
      </c>
      <c r="H109" s="169" t="s">
        <v>224</v>
      </c>
      <c r="I109" s="168" t="s">
        <v>123</v>
      </c>
      <c r="J109" s="168" t="s">
        <v>225</v>
      </c>
      <c r="K109" s="168" t="s">
        <v>226</v>
      </c>
      <c r="L109" s="168" t="s">
        <v>227</v>
      </c>
      <c r="M109" s="168" t="s">
        <v>123</v>
      </c>
      <c r="N109" s="168" t="s">
        <v>123</v>
      </c>
      <c r="O109" s="105" t="s">
        <v>124</v>
      </c>
      <c r="P109" s="172"/>
      <c r="Q109" s="172"/>
      <c r="R109" s="101"/>
      <c r="S109" s="101"/>
      <c r="T109" s="101"/>
      <c r="U109" s="101"/>
      <c r="V109" s="101"/>
      <c r="W109" s="101"/>
      <c r="X109" s="101"/>
      <c r="Y109" s="101"/>
      <c r="Z109" s="101"/>
    </row>
    <row r="110" spans="1:26" s="102" customFormat="1" x14ac:dyDescent="0.25">
      <c r="A110" s="46">
        <f t="shared" si="4"/>
        <v>7</v>
      </c>
      <c r="B110" s="207" t="s">
        <v>44</v>
      </c>
      <c r="C110" s="207">
        <f t="shared" si="5"/>
        <v>4.42</v>
      </c>
      <c r="D110" s="168" t="s">
        <v>221</v>
      </c>
      <c r="E110" s="168">
        <v>35600277</v>
      </c>
      <c r="F110" s="168" t="s">
        <v>222</v>
      </c>
      <c r="G110" s="168" t="s">
        <v>223</v>
      </c>
      <c r="H110" s="169" t="s">
        <v>224</v>
      </c>
      <c r="I110" s="168" t="s">
        <v>123</v>
      </c>
      <c r="J110" s="168" t="s">
        <v>228</v>
      </c>
      <c r="K110" s="168" t="s">
        <v>229</v>
      </c>
      <c r="L110" s="168" t="s">
        <v>230</v>
      </c>
      <c r="M110" s="168" t="s">
        <v>123</v>
      </c>
      <c r="N110" s="168" t="s">
        <v>123</v>
      </c>
      <c r="O110" s="105" t="s">
        <v>124</v>
      </c>
      <c r="P110" s="172"/>
      <c r="Q110" s="172"/>
      <c r="R110" s="101"/>
      <c r="S110" s="101"/>
      <c r="T110" s="101"/>
      <c r="U110" s="101"/>
      <c r="V110" s="101"/>
      <c r="W110" s="101"/>
      <c r="X110" s="101"/>
      <c r="Y110" s="101"/>
      <c r="Z110" s="101"/>
    </row>
    <row r="111" spans="1:26" x14ac:dyDescent="0.25">
      <c r="B111" s="201"/>
      <c r="C111" s="202"/>
      <c r="D111" s="203"/>
      <c r="E111" s="203"/>
      <c r="F111" s="203"/>
      <c r="G111" s="203"/>
      <c r="H111" s="182"/>
      <c r="I111" s="181"/>
      <c r="J111" s="181"/>
      <c r="K111" s="181"/>
      <c r="L111" s="181"/>
      <c r="M111" s="181"/>
      <c r="N111" s="181"/>
      <c r="O111" s="10"/>
      <c r="P111" s="183"/>
      <c r="Q111" s="183"/>
    </row>
    <row r="112" spans="1:26" ht="15.75" thickBot="1" x14ac:dyDescent="0.3">
      <c r="B112" s="201"/>
      <c r="C112" s="202"/>
      <c r="D112" s="203"/>
      <c r="E112" s="203"/>
      <c r="F112" s="203"/>
      <c r="G112" s="203"/>
      <c r="H112" s="182"/>
      <c r="I112" s="181"/>
      <c r="J112" s="181"/>
      <c r="K112" s="181"/>
      <c r="L112" s="181"/>
      <c r="M112" s="181"/>
      <c r="N112" s="181"/>
      <c r="O112" s="10"/>
      <c r="P112" s="183"/>
      <c r="Q112" s="183"/>
    </row>
    <row r="113" spans="1:26" ht="27" thickBot="1" x14ac:dyDescent="0.3">
      <c r="B113" s="199" t="s">
        <v>308</v>
      </c>
      <c r="C113" s="200"/>
      <c r="D113" s="200"/>
      <c r="E113" s="200"/>
      <c r="F113" s="200"/>
      <c r="G113" s="200"/>
      <c r="H113" s="213"/>
      <c r="I113" s="213"/>
      <c r="J113" s="213"/>
      <c r="K113" s="213"/>
      <c r="L113" s="213"/>
      <c r="M113" s="213"/>
      <c r="N113" s="214"/>
    </row>
    <row r="116" spans="1:26" ht="30" x14ac:dyDescent="0.25">
      <c r="B116" s="66" t="s">
        <v>33</v>
      </c>
      <c r="C116" s="66" t="s">
        <v>309</v>
      </c>
      <c r="D116" s="215" t="s">
        <v>3</v>
      </c>
      <c r="E116" s="216"/>
    </row>
    <row r="117" spans="1:26" ht="409.5" x14ac:dyDescent="0.25">
      <c r="B117" s="184" t="s">
        <v>310</v>
      </c>
      <c r="C117" s="157" t="s">
        <v>124</v>
      </c>
      <c r="D117" s="195" t="s">
        <v>311</v>
      </c>
      <c r="E117" s="185"/>
    </row>
    <row r="120" spans="1:26" ht="26.25" x14ac:dyDescent="0.25">
      <c r="B120" s="210" t="s">
        <v>312</v>
      </c>
      <c r="C120" s="211"/>
      <c r="D120" s="211"/>
      <c r="E120" s="211"/>
      <c r="F120" s="211"/>
      <c r="G120" s="211"/>
      <c r="H120" s="211"/>
      <c r="I120" s="211"/>
      <c r="J120" s="211"/>
      <c r="K120" s="211"/>
      <c r="L120" s="211"/>
      <c r="M120" s="211"/>
      <c r="N120" s="211"/>
      <c r="O120" s="211"/>
      <c r="P120" s="211"/>
    </row>
    <row r="122" spans="1:26" ht="15.75" thickBot="1" x14ac:dyDescent="0.3"/>
    <row r="123" spans="1:26" ht="27" thickBot="1" x14ac:dyDescent="0.3">
      <c r="B123" s="212" t="s">
        <v>313</v>
      </c>
      <c r="C123" s="213"/>
      <c r="D123" s="213"/>
      <c r="E123" s="213"/>
      <c r="F123" s="213"/>
      <c r="G123" s="213"/>
      <c r="H123" s="213"/>
      <c r="I123" s="213"/>
      <c r="J123" s="213"/>
      <c r="K123" s="213"/>
      <c r="L123" s="213"/>
      <c r="M123" s="213"/>
      <c r="N123" s="214"/>
    </row>
    <row r="125" spans="1:26" ht="15.75" thickBot="1" x14ac:dyDescent="0.3">
      <c r="M125" s="64"/>
      <c r="N125" s="64"/>
    </row>
    <row r="126" spans="1:26" ht="60" x14ac:dyDescent="0.25">
      <c r="A126" s="99"/>
      <c r="B126" s="103" t="s">
        <v>132</v>
      </c>
      <c r="C126" s="103" t="s">
        <v>133</v>
      </c>
      <c r="D126" s="103" t="s">
        <v>134</v>
      </c>
      <c r="E126" s="103" t="s">
        <v>45</v>
      </c>
      <c r="F126" s="103" t="s">
        <v>23</v>
      </c>
      <c r="G126" s="103" t="s">
        <v>96</v>
      </c>
      <c r="H126" s="103" t="s">
        <v>18</v>
      </c>
      <c r="I126" s="103" t="s">
        <v>11</v>
      </c>
      <c r="J126" s="103" t="s">
        <v>32</v>
      </c>
      <c r="K126" s="103" t="s">
        <v>56</v>
      </c>
      <c r="L126" s="103" t="s">
        <v>21</v>
      </c>
      <c r="M126" s="95" t="s">
        <v>27</v>
      </c>
      <c r="N126" s="103" t="s">
        <v>135</v>
      </c>
      <c r="O126" s="103" t="s">
        <v>36</v>
      </c>
      <c r="P126" s="55" t="s">
        <v>12</v>
      </c>
      <c r="Q126" s="55" t="s">
        <v>20</v>
      </c>
      <c r="R126" s="99"/>
      <c r="S126" s="99"/>
      <c r="T126" s="99"/>
      <c r="U126" s="99"/>
      <c r="V126" s="99"/>
      <c r="W126" s="99"/>
      <c r="X126" s="99"/>
      <c r="Y126" s="99"/>
      <c r="Z126" s="99"/>
    </row>
    <row r="127" spans="1:26" x14ac:dyDescent="0.25">
      <c r="A127" s="46">
        <v>1</v>
      </c>
      <c r="B127" s="47"/>
      <c r="C127" s="48"/>
      <c r="D127" s="47"/>
      <c r="E127" s="24"/>
      <c r="F127" s="25"/>
      <c r="G127" s="135"/>
      <c r="H127" s="51"/>
      <c r="I127" s="26"/>
      <c r="J127" s="26"/>
      <c r="K127" s="26"/>
      <c r="L127" s="26"/>
      <c r="M127" s="94"/>
      <c r="N127" s="94">
        <f>+M127*G127</f>
        <v>0</v>
      </c>
      <c r="O127" s="27"/>
      <c r="P127" s="27"/>
      <c r="Q127" s="136"/>
      <c r="R127" s="101"/>
      <c r="S127" s="101"/>
      <c r="T127" s="101"/>
      <c r="U127" s="101"/>
      <c r="V127" s="101"/>
      <c r="W127" s="101"/>
      <c r="X127" s="101"/>
      <c r="Y127" s="101"/>
      <c r="Z127" s="101"/>
    </row>
    <row r="128" spans="1:26" x14ac:dyDescent="0.25">
      <c r="A128" s="46">
        <f>+A127+1</f>
        <v>2</v>
      </c>
      <c r="B128" s="47"/>
      <c r="C128" s="48"/>
      <c r="D128" s="47"/>
      <c r="E128" s="24"/>
      <c r="F128" s="25"/>
      <c r="G128" s="25"/>
      <c r="H128" s="25"/>
      <c r="I128" s="26"/>
      <c r="J128" s="26"/>
      <c r="K128" s="26"/>
      <c r="L128" s="26"/>
      <c r="M128" s="94"/>
      <c r="N128" s="94"/>
      <c r="O128" s="27"/>
      <c r="P128" s="27"/>
      <c r="Q128" s="136"/>
      <c r="R128" s="101"/>
      <c r="S128" s="101"/>
      <c r="T128" s="101"/>
      <c r="U128" s="101"/>
      <c r="V128" s="101"/>
      <c r="W128" s="101"/>
      <c r="X128" s="101"/>
      <c r="Y128" s="101"/>
      <c r="Z128" s="101"/>
    </row>
    <row r="129" spans="1:26" x14ac:dyDescent="0.25">
      <c r="A129" s="46">
        <f t="shared" ref="A129:A134" si="6">+A128+1</f>
        <v>3</v>
      </c>
      <c r="B129" s="47"/>
      <c r="C129" s="48"/>
      <c r="D129" s="47"/>
      <c r="E129" s="24"/>
      <c r="F129" s="25"/>
      <c r="G129" s="25"/>
      <c r="H129" s="25"/>
      <c r="I129" s="26"/>
      <c r="J129" s="26"/>
      <c r="K129" s="26"/>
      <c r="L129" s="26"/>
      <c r="M129" s="94"/>
      <c r="N129" s="94"/>
      <c r="O129" s="27"/>
      <c r="P129" s="27"/>
      <c r="Q129" s="136"/>
      <c r="R129" s="101"/>
      <c r="S129" s="101"/>
      <c r="T129" s="101"/>
      <c r="U129" s="101"/>
      <c r="V129" s="101"/>
      <c r="W129" s="101"/>
      <c r="X129" s="101"/>
      <c r="Y129" s="101"/>
      <c r="Z129" s="101"/>
    </row>
    <row r="130" spans="1:26" x14ac:dyDescent="0.25">
      <c r="A130" s="46">
        <f t="shared" si="6"/>
        <v>4</v>
      </c>
      <c r="B130" s="47"/>
      <c r="C130" s="48"/>
      <c r="D130" s="47"/>
      <c r="E130" s="24"/>
      <c r="F130" s="25"/>
      <c r="G130" s="25"/>
      <c r="H130" s="25"/>
      <c r="I130" s="26"/>
      <c r="J130" s="26"/>
      <c r="K130" s="26"/>
      <c r="L130" s="26"/>
      <c r="M130" s="94"/>
      <c r="N130" s="94"/>
      <c r="O130" s="27"/>
      <c r="P130" s="27"/>
      <c r="Q130" s="136"/>
      <c r="R130" s="101"/>
      <c r="S130" s="101"/>
      <c r="T130" s="101"/>
      <c r="U130" s="101"/>
      <c r="V130" s="101"/>
      <c r="W130" s="101"/>
      <c r="X130" s="101"/>
      <c r="Y130" s="101"/>
      <c r="Z130" s="101"/>
    </row>
    <row r="131" spans="1:26" x14ac:dyDescent="0.25">
      <c r="A131" s="46">
        <f t="shared" si="6"/>
        <v>5</v>
      </c>
      <c r="B131" s="47"/>
      <c r="C131" s="48"/>
      <c r="D131" s="47"/>
      <c r="E131" s="24"/>
      <c r="F131" s="25"/>
      <c r="G131" s="25"/>
      <c r="H131" s="25"/>
      <c r="I131" s="26"/>
      <c r="J131" s="26"/>
      <c r="K131" s="26"/>
      <c r="L131" s="26"/>
      <c r="M131" s="94"/>
      <c r="N131" s="94"/>
      <c r="O131" s="27"/>
      <c r="P131" s="27"/>
      <c r="Q131" s="136"/>
      <c r="R131" s="101"/>
      <c r="S131" s="101"/>
      <c r="T131" s="101"/>
      <c r="U131" s="101"/>
      <c r="V131" s="101"/>
      <c r="W131" s="101"/>
      <c r="X131" s="101"/>
      <c r="Y131" s="101"/>
      <c r="Z131" s="101"/>
    </row>
    <row r="132" spans="1:26" x14ac:dyDescent="0.25">
      <c r="A132" s="46">
        <f t="shared" si="6"/>
        <v>6</v>
      </c>
      <c r="B132" s="47"/>
      <c r="C132" s="48"/>
      <c r="D132" s="47"/>
      <c r="E132" s="24"/>
      <c r="F132" s="25"/>
      <c r="G132" s="25"/>
      <c r="H132" s="25"/>
      <c r="I132" s="26"/>
      <c r="J132" s="26"/>
      <c r="K132" s="26"/>
      <c r="L132" s="26"/>
      <c r="M132" s="94"/>
      <c r="N132" s="94"/>
      <c r="O132" s="27"/>
      <c r="P132" s="27"/>
      <c r="Q132" s="136"/>
      <c r="R132" s="101"/>
      <c r="S132" s="101"/>
      <c r="T132" s="101"/>
      <c r="U132" s="101"/>
      <c r="V132" s="101"/>
      <c r="W132" s="101"/>
      <c r="X132" s="101"/>
      <c r="Y132" s="101"/>
      <c r="Z132" s="101"/>
    </row>
    <row r="133" spans="1:26" x14ac:dyDescent="0.25">
      <c r="A133" s="46">
        <f t="shared" si="6"/>
        <v>7</v>
      </c>
      <c r="B133" s="47"/>
      <c r="C133" s="48"/>
      <c r="D133" s="47"/>
      <c r="E133" s="24"/>
      <c r="F133" s="25"/>
      <c r="G133" s="25"/>
      <c r="H133" s="25"/>
      <c r="I133" s="26"/>
      <c r="J133" s="26"/>
      <c r="K133" s="26"/>
      <c r="L133" s="26"/>
      <c r="M133" s="94"/>
      <c r="N133" s="94"/>
      <c r="O133" s="27"/>
      <c r="P133" s="27"/>
      <c r="Q133" s="136"/>
      <c r="R133" s="101"/>
      <c r="S133" s="101"/>
      <c r="T133" s="101"/>
      <c r="U133" s="101"/>
      <c r="V133" s="101"/>
      <c r="W133" s="101"/>
      <c r="X133" s="101"/>
      <c r="Y133" s="101"/>
      <c r="Z133" s="101"/>
    </row>
    <row r="134" spans="1:26" x14ac:dyDescent="0.25">
      <c r="A134" s="46">
        <f t="shared" si="6"/>
        <v>8</v>
      </c>
      <c r="B134" s="47"/>
      <c r="C134" s="48"/>
      <c r="D134" s="47"/>
      <c r="E134" s="24"/>
      <c r="F134" s="25"/>
      <c r="G134" s="25"/>
      <c r="H134" s="25"/>
      <c r="I134" s="26"/>
      <c r="J134" s="26"/>
      <c r="K134" s="26"/>
      <c r="L134" s="26"/>
      <c r="M134" s="94"/>
      <c r="N134" s="94"/>
      <c r="O134" s="27"/>
      <c r="P134" s="27"/>
      <c r="Q134" s="136"/>
      <c r="R134" s="101"/>
      <c r="S134" s="101"/>
      <c r="T134" s="101"/>
      <c r="U134" s="101"/>
      <c r="V134" s="101"/>
      <c r="W134" s="101"/>
      <c r="X134" s="101"/>
      <c r="Y134" s="101"/>
      <c r="Z134" s="101"/>
    </row>
    <row r="135" spans="1:26" x14ac:dyDescent="0.25">
      <c r="A135" s="46"/>
      <c r="B135" s="49" t="s">
        <v>17</v>
      </c>
      <c r="C135" s="48"/>
      <c r="D135" s="47"/>
      <c r="E135" s="24"/>
      <c r="F135" s="25"/>
      <c r="G135" s="25"/>
      <c r="H135" s="25"/>
      <c r="I135" s="26"/>
      <c r="J135" s="26"/>
      <c r="K135" s="50">
        <f t="shared" ref="K135" si="7">SUM(K127:K134)</f>
        <v>0</v>
      </c>
      <c r="L135" s="50">
        <f t="shared" ref="L135:N135" si="8">SUM(L127:L134)</f>
        <v>0</v>
      </c>
      <c r="M135" s="134">
        <f t="shared" si="8"/>
        <v>0</v>
      </c>
      <c r="N135" s="50">
        <f t="shared" si="8"/>
        <v>0</v>
      </c>
      <c r="O135" s="27"/>
      <c r="P135" s="27"/>
      <c r="Q135" s="137"/>
      <c r="R135" s="102"/>
      <c r="S135" s="102"/>
      <c r="T135" s="102"/>
      <c r="U135" s="102"/>
      <c r="V135" s="102"/>
      <c r="W135" s="102"/>
      <c r="X135" s="102"/>
      <c r="Y135" s="102"/>
      <c r="Z135" s="102"/>
    </row>
    <row r="136" spans="1:26" x14ac:dyDescent="0.25">
      <c r="B136" s="30"/>
      <c r="C136" s="30"/>
      <c r="D136" s="30"/>
      <c r="E136" s="31"/>
      <c r="F136" s="30"/>
      <c r="G136" s="30"/>
      <c r="H136" s="30"/>
      <c r="I136" s="30"/>
      <c r="J136" s="30"/>
      <c r="K136" s="30"/>
      <c r="L136" s="30"/>
      <c r="M136" s="30"/>
      <c r="N136" s="30"/>
      <c r="O136" s="30"/>
      <c r="P136" s="30"/>
    </row>
    <row r="137" spans="1:26" ht="18.75" x14ac:dyDescent="0.25">
      <c r="B137" s="58" t="s">
        <v>314</v>
      </c>
      <c r="C137" s="186">
        <f>+K135</f>
        <v>0</v>
      </c>
      <c r="H137" s="32"/>
      <c r="I137" s="32"/>
      <c r="J137" s="32"/>
      <c r="K137" s="32"/>
      <c r="L137" s="32"/>
      <c r="M137" s="32"/>
      <c r="N137" s="30"/>
      <c r="O137" s="30"/>
      <c r="P137" s="30"/>
    </row>
    <row r="139" spans="1:26" ht="15.75" thickBot="1" x14ac:dyDescent="0.3"/>
    <row r="140" spans="1:26" ht="30.75" thickBot="1" x14ac:dyDescent="0.3">
      <c r="B140" s="187" t="s">
        <v>47</v>
      </c>
      <c r="C140" s="70" t="s">
        <v>48</v>
      </c>
      <c r="D140" s="187" t="s">
        <v>49</v>
      </c>
      <c r="E140" s="70" t="s">
        <v>315</v>
      </c>
    </row>
    <row r="141" spans="1:26" x14ac:dyDescent="0.25">
      <c r="B141" s="188" t="s">
        <v>316</v>
      </c>
      <c r="C141" s="189">
        <v>20</v>
      </c>
      <c r="D141" s="189"/>
      <c r="E141" s="190">
        <f>+D141+D142+D143</f>
        <v>0</v>
      </c>
    </row>
    <row r="142" spans="1:26" x14ac:dyDescent="0.25">
      <c r="B142" s="188" t="s">
        <v>317</v>
      </c>
      <c r="C142" s="179">
        <v>30</v>
      </c>
      <c r="D142" s="157">
        <v>0</v>
      </c>
      <c r="E142" s="191"/>
    </row>
    <row r="143" spans="1:26" ht="15.75" thickBot="1" x14ac:dyDescent="0.3">
      <c r="B143" s="188" t="s">
        <v>318</v>
      </c>
      <c r="C143" s="192">
        <v>40</v>
      </c>
      <c r="D143" s="192">
        <v>0</v>
      </c>
      <c r="E143" s="193"/>
    </row>
    <row r="145" spans="2:17" ht="15.75" thickBot="1" x14ac:dyDescent="0.3"/>
    <row r="146" spans="2:17" ht="27" thickBot="1" x14ac:dyDescent="0.3">
      <c r="B146" s="212" t="s">
        <v>319</v>
      </c>
      <c r="C146" s="213"/>
      <c r="D146" s="213"/>
      <c r="E146" s="213"/>
      <c r="F146" s="213"/>
      <c r="G146" s="213"/>
      <c r="H146" s="213"/>
      <c r="I146" s="213"/>
      <c r="J146" s="213"/>
      <c r="K146" s="213"/>
      <c r="L146" s="213"/>
      <c r="M146" s="213"/>
      <c r="N146" s="214"/>
    </row>
    <row r="148" spans="2:17" ht="75" x14ac:dyDescent="0.25">
      <c r="B148" s="104" t="s">
        <v>0</v>
      </c>
      <c r="C148" s="104" t="s">
        <v>39</v>
      </c>
      <c r="D148" s="104" t="s">
        <v>40</v>
      </c>
      <c r="E148" s="104" t="s">
        <v>109</v>
      </c>
      <c r="F148" s="104" t="s">
        <v>111</v>
      </c>
      <c r="G148" s="104" t="s">
        <v>112</v>
      </c>
      <c r="H148" s="104" t="s">
        <v>113</v>
      </c>
      <c r="I148" s="104" t="s">
        <v>110</v>
      </c>
      <c r="J148" s="215" t="s">
        <v>114</v>
      </c>
      <c r="K148" s="155"/>
      <c r="L148" s="216"/>
      <c r="M148" s="104" t="s">
        <v>115</v>
      </c>
      <c r="N148" s="104" t="s">
        <v>41</v>
      </c>
      <c r="O148" s="104" t="s">
        <v>42</v>
      </c>
      <c r="P148" s="215" t="s">
        <v>3</v>
      </c>
      <c r="Q148" s="216"/>
    </row>
    <row r="149" spans="2:17" ht="45" x14ac:dyDescent="0.25">
      <c r="B149" s="207" t="s">
        <v>320</v>
      </c>
      <c r="C149" s="207"/>
      <c r="D149" s="3"/>
      <c r="E149" s="3"/>
      <c r="F149" s="3"/>
      <c r="G149" s="3"/>
      <c r="H149" s="3"/>
      <c r="I149" s="5"/>
      <c r="J149" s="1" t="s">
        <v>321</v>
      </c>
      <c r="K149" s="194" t="s">
        <v>322</v>
      </c>
      <c r="L149" s="89" t="s">
        <v>323</v>
      </c>
      <c r="M149" s="105"/>
      <c r="N149" s="105"/>
      <c r="O149" s="105"/>
      <c r="P149" s="157"/>
      <c r="Q149" s="157"/>
    </row>
    <row r="150" spans="2:17" x14ac:dyDescent="0.25">
      <c r="B150" s="207" t="s">
        <v>324</v>
      </c>
      <c r="C150" s="207"/>
      <c r="D150" s="3"/>
      <c r="E150" s="3"/>
      <c r="F150" s="3"/>
      <c r="G150" s="3"/>
      <c r="H150" s="3"/>
      <c r="I150" s="5"/>
      <c r="J150" s="1"/>
      <c r="K150" s="194"/>
      <c r="L150" s="89"/>
      <c r="M150" s="105"/>
      <c r="N150" s="105"/>
      <c r="O150" s="105"/>
      <c r="P150" s="157"/>
      <c r="Q150" s="157"/>
    </row>
    <row r="151" spans="2:17" x14ac:dyDescent="0.25">
      <c r="B151" s="207" t="s">
        <v>325</v>
      </c>
      <c r="C151" s="207"/>
      <c r="D151" s="3"/>
      <c r="E151" s="3"/>
      <c r="F151" s="3"/>
      <c r="G151" s="3"/>
      <c r="H151" s="3"/>
      <c r="I151" s="5"/>
      <c r="J151" s="1"/>
      <c r="K151" s="89"/>
      <c r="L151" s="89"/>
      <c r="M151" s="105"/>
      <c r="N151" s="105"/>
      <c r="O151" s="105"/>
      <c r="P151" s="157"/>
      <c r="Q151" s="157"/>
    </row>
    <row r="154" spans="2:17" ht="15.75" thickBot="1" x14ac:dyDescent="0.3"/>
    <row r="155" spans="2:17" ht="54" customHeight="1" x14ac:dyDescent="0.25">
      <c r="B155" s="108" t="s">
        <v>33</v>
      </c>
      <c r="C155" s="108" t="s">
        <v>47</v>
      </c>
      <c r="D155" s="104" t="s">
        <v>48</v>
      </c>
      <c r="E155" s="108" t="s">
        <v>49</v>
      </c>
      <c r="F155" s="70" t="s">
        <v>51</v>
      </c>
      <c r="G155" s="86"/>
    </row>
    <row r="156" spans="2:17" ht="120.75" customHeight="1" x14ac:dyDescent="0.2">
      <c r="B156" s="256" t="s">
        <v>50</v>
      </c>
      <c r="C156" s="6" t="s">
        <v>116</v>
      </c>
      <c r="D156" s="157">
        <v>25</v>
      </c>
      <c r="E156" s="157">
        <v>0</v>
      </c>
      <c r="F156" s="257">
        <f>+E156+E157+E158</f>
        <v>0</v>
      </c>
      <c r="G156" s="87"/>
    </row>
    <row r="157" spans="2:17" ht="76.150000000000006" customHeight="1" x14ac:dyDescent="0.2">
      <c r="B157" s="256"/>
      <c r="C157" s="6" t="s">
        <v>117</v>
      </c>
      <c r="D157" s="68">
        <v>25</v>
      </c>
      <c r="E157" s="157">
        <v>0</v>
      </c>
      <c r="F157" s="258"/>
      <c r="G157" s="87"/>
    </row>
    <row r="158" spans="2:17" ht="69" customHeight="1" x14ac:dyDescent="0.2">
      <c r="B158" s="256"/>
      <c r="C158" s="6" t="s">
        <v>118</v>
      </c>
      <c r="D158" s="157">
        <v>10</v>
      </c>
      <c r="E158" s="157">
        <v>0</v>
      </c>
      <c r="F158" s="259"/>
      <c r="G158" s="87"/>
    </row>
    <row r="159" spans="2:17" x14ac:dyDescent="0.25">
      <c r="C159" s="96"/>
    </row>
    <row r="162" spans="2:5" x14ac:dyDescent="0.25">
      <c r="B162" s="106" t="s">
        <v>52</v>
      </c>
    </row>
    <row r="165" spans="2:5" x14ac:dyDescent="0.25">
      <c r="B165" s="109" t="s">
        <v>33</v>
      </c>
      <c r="C165" s="109" t="s">
        <v>53</v>
      </c>
      <c r="D165" s="108" t="s">
        <v>49</v>
      </c>
      <c r="E165" s="108" t="s">
        <v>17</v>
      </c>
    </row>
    <row r="166" spans="2:5" ht="28.5" x14ac:dyDescent="0.25">
      <c r="B166" s="97" t="s">
        <v>54</v>
      </c>
      <c r="C166" s="98">
        <v>40</v>
      </c>
      <c r="D166" s="157" t="e">
        <f>+#REF!</f>
        <v>#REF!</v>
      </c>
      <c r="E166" s="260" t="e">
        <f>+D166+D167</f>
        <v>#REF!</v>
      </c>
    </row>
    <row r="167" spans="2:5" ht="42.75" x14ac:dyDescent="0.25">
      <c r="B167" s="97" t="s">
        <v>55</v>
      </c>
      <c r="C167" s="98">
        <v>60</v>
      </c>
      <c r="D167" s="157">
        <f>+F156</f>
        <v>0</v>
      </c>
      <c r="E167" s="261"/>
    </row>
  </sheetData>
  <mergeCells count="28">
    <mergeCell ref="C9:N9"/>
    <mergeCell ref="B2:P2"/>
    <mergeCell ref="B4:P4"/>
    <mergeCell ref="C6:N6"/>
    <mergeCell ref="C7:N7"/>
    <mergeCell ref="C8:N8"/>
    <mergeCell ref="O79:P79"/>
    <mergeCell ref="C10:E10"/>
    <mergeCell ref="B14:C21"/>
    <mergeCell ref="B22:C22"/>
    <mergeCell ref="E40:E41"/>
    <mergeCell ref="M45:N45"/>
    <mergeCell ref="B59:B60"/>
    <mergeCell ref="C59:C60"/>
    <mergeCell ref="D59:E59"/>
    <mergeCell ref="C63:N63"/>
    <mergeCell ref="B65:N65"/>
    <mergeCell ref="O68:P68"/>
    <mergeCell ref="O69:P69"/>
    <mergeCell ref="O78:P78"/>
    <mergeCell ref="E166:E167"/>
    <mergeCell ref="O80:P80"/>
    <mergeCell ref="O81:P81"/>
    <mergeCell ref="O82:P82"/>
    <mergeCell ref="O83:P83"/>
    <mergeCell ref="B89:N89"/>
    <mergeCell ref="B156:B158"/>
    <mergeCell ref="F156:F158"/>
  </mergeCells>
  <dataValidations count="2">
    <dataValidation type="list" allowBlank="1" showInputMessage="1" showErrorMessage="1" sqref="WVE983083 A65579 IS65579 SO65579 ACK65579 AMG65579 AWC65579 BFY65579 BPU65579 BZQ65579 CJM65579 CTI65579 DDE65579 DNA65579 DWW65579 EGS65579 EQO65579 FAK65579 FKG65579 FUC65579 GDY65579 GNU65579 GXQ65579 HHM65579 HRI65579 IBE65579 ILA65579 IUW65579 JES65579 JOO65579 JYK65579 KIG65579 KSC65579 LBY65579 LLU65579 LVQ65579 MFM65579 MPI65579 MZE65579 NJA65579 NSW65579 OCS65579 OMO65579 OWK65579 PGG65579 PQC65579 PZY65579 QJU65579 QTQ65579 RDM65579 RNI65579 RXE65579 SHA65579 SQW65579 TAS65579 TKO65579 TUK65579 UEG65579 UOC65579 UXY65579 VHU65579 VRQ65579 WBM65579 WLI65579 WVE65579 A131115 IS131115 SO131115 ACK131115 AMG131115 AWC131115 BFY131115 BPU131115 BZQ131115 CJM131115 CTI131115 DDE131115 DNA131115 DWW131115 EGS131115 EQO131115 FAK131115 FKG131115 FUC131115 GDY131115 GNU131115 GXQ131115 HHM131115 HRI131115 IBE131115 ILA131115 IUW131115 JES131115 JOO131115 JYK131115 KIG131115 KSC131115 LBY131115 LLU131115 LVQ131115 MFM131115 MPI131115 MZE131115 NJA131115 NSW131115 OCS131115 OMO131115 OWK131115 PGG131115 PQC131115 PZY131115 QJU131115 QTQ131115 RDM131115 RNI131115 RXE131115 SHA131115 SQW131115 TAS131115 TKO131115 TUK131115 UEG131115 UOC131115 UXY131115 VHU131115 VRQ131115 WBM131115 WLI131115 WVE131115 A196651 IS196651 SO196651 ACK196651 AMG196651 AWC196651 BFY196651 BPU196651 BZQ196651 CJM196651 CTI196651 DDE196651 DNA196651 DWW196651 EGS196651 EQO196651 FAK196651 FKG196651 FUC196651 GDY196651 GNU196651 GXQ196651 HHM196651 HRI196651 IBE196651 ILA196651 IUW196651 JES196651 JOO196651 JYK196651 KIG196651 KSC196651 LBY196651 LLU196651 LVQ196651 MFM196651 MPI196651 MZE196651 NJA196651 NSW196651 OCS196651 OMO196651 OWK196651 PGG196651 PQC196651 PZY196651 QJU196651 QTQ196651 RDM196651 RNI196651 RXE196651 SHA196651 SQW196651 TAS196651 TKO196651 TUK196651 UEG196651 UOC196651 UXY196651 VHU196651 VRQ196651 WBM196651 WLI196651 WVE196651 A262187 IS262187 SO262187 ACK262187 AMG262187 AWC262187 BFY262187 BPU262187 BZQ262187 CJM262187 CTI262187 DDE262187 DNA262187 DWW262187 EGS262187 EQO262187 FAK262187 FKG262187 FUC262187 GDY262187 GNU262187 GXQ262187 HHM262187 HRI262187 IBE262187 ILA262187 IUW262187 JES262187 JOO262187 JYK262187 KIG262187 KSC262187 LBY262187 LLU262187 LVQ262187 MFM262187 MPI262187 MZE262187 NJA262187 NSW262187 OCS262187 OMO262187 OWK262187 PGG262187 PQC262187 PZY262187 QJU262187 QTQ262187 RDM262187 RNI262187 RXE262187 SHA262187 SQW262187 TAS262187 TKO262187 TUK262187 UEG262187 UOC262187 UXY262187 VHU262187 VRQ262187 WBM262187 WLI262187 WVE262187 A327723 IS327723 SO327723 ACK327723 AMG327723 AWC327723 BFY327723 BPU327723 BZQ327723 CJM327723 CTI327723 DDE327723 DNA327723 DWW327723 EGS327723 EQO327723 FAK327723 FKG327723 FUC327723 GDY327723 GNU327723 GXQ327723 HHM327723 HRI327723 IBE327723 ILA327723 IUW327723 JES327723 JOO327723 JYK327723 KIG327723 KSC327723 LBY327723 LLU327723 LVQ327723 MFM327723 MPI327723 MZE327723 NJA327723 NSW327723 OCS327723 OMO327723 OWK327723 PGG327723 PQC327723 PZY327723 QJU327723 QTQ327723 RDM327723 RNI327723 RXE327723 SHA327723 SQW327723 TAS327723 TKO327723 TUK327723 UEG327723 UOC327723 UXY327723 VHU327723 VRQ327723 WBM327723 WLI327723 WVE327723 A393259 IS393259 SO393259 ACK393259 AMG393259 AWC393259 BFY393259 BPU393259 BZQ393259 CJM393259 CTI393259 DDE393259 DNA393259 DWW393259 EGS393259 EQO393259 FAK393259 FKG393259 FUC393259 GDY393259 GNU393259 GXQ393259 HHM393259 HRI393259 IBE393259 ILA393259 IUW393259 JES393259 JOO393259 JYK393259 KIG393259 KSC393259 LBY393259 LLU393259 LVQ393259 MFM393259 MPI393259 MZE393259 NJA393259 NSW393259 OCS393259 OMO393259 OWK393259 PGG393259 PQC393259 PZY393259 QJU393259 QTQ393259 RDM393259 RNI393259 RXE393259 SHA393259 SQW393259 TAS393259 TKO393259 TUK393259 UEG393259 UOC393259 UXY393259 VHU393259 VRQ393259 WBM393259 WLI393259 WVE393259 A458795 IS458795 SO458795 ACK458795 AMG458795 AWC458795 BFY458795 BPU458795 BZQ458795 CJM458795 CTI458795 DDE458795 DNA458795 DWW458795 EGS458795 EQO458795 FAK458795 FKG458795 FUC458795 GDY458795 GNU458795 GXQ458795 HHM458795 HRI458795 IBE458795 ILA458795 IUW458795 JES458795 JOO458795 JYK458795 KIG458795 KSC458795 LBY458795 LLU458795 LVQ458795 MFM458795 MPI458795 MZE458795 NJA458795 NSW458795 OCS458795 OMO458795 OWK458795 PGG458795 PQC458795 PZY458795 QJU458795 QTQ458795 RDM458795 RNI458795 RXE458795 SHA458795 SQW458795 TAS458795 TKO458795 TUK458795 UEG458795 UOC458795 UXY458795 VHU458795 VRQ458795 WBM458795 WLI458795 WVE458795 A524331 IS524331 SO524331 ACK524331 AMG524331 AWC524331 BFY524331 BPU524331 BZQ524331 CJM524331 CTI524331 DDE524331 DNA524331 DWW524331 EGS524331 EQO524331 FAK524331 FKG524331 FUC524331 GDY524331 GNU524331 GXQ524331 HHM524331 HRI524331 IBE524331 ILA524331 IUW524331 JES524331 JOO524331 JYK524331 KIG524331 KSC524331 LBY524331 LLU524331 LVQ524331 MFM524331 MPI524331 MZE524331 NJA524331 NSW524331 OCS524331 OMO524331 OWK524331 PGG524331 PQC524331 PZY524331 QJU524331 QTQ524331 RDM524331 RNI524331 RXE524331 SHA524331 SQW524331 TAS524331 TKO524331 TUK524331 UEG524331 UOC524331 UXY524331 VHU524331 VRQ524331 WBM524331 WLI524331 WVE524331 A589867 IS589867 SO589867 ACK589867 AMG589867 AWC589867 BFY589867 BPU589867 BZQ589867 CJM589867 CTI589867 DDE589867 DNA589867 DWW589867 EGS589867 EQO589867 FAK589867 FKG589867 FUC589867 GDY589867 GNU589867 GXQ589867 HHM589867 HRI589867 IBE589867 ILA589867 IUW589867 JES589867 JOO589867 JYK589867 KIG589867 KSC589867 LBY589867 LLU589867 LVQ589867 MFM589867 MPI589867 MZE589867 NJA589867 NSW589867 OCS589867 OMO589867 OWK589867 PGG589867 PQC589867 PZY589867 QJU589867 QTQ589867 RDM589867 RNI589867 RXE589867 SHA589867 SQW589867 TAS589867 TKO589867 TUK589867 UEG589867 UOC589867 UXY589867 VHU589867 VRQ589867 WBM589867 WLI589867 WVE589867 A655403 IS655403 SO655403 ACK655403 AMG655403 AWC655403 BFY655403 BPU655403 BZQ655403 CJM655403 CTI655403 DDE655403 DNA655403 DWW655403 EGS655403 EQO655403 FAK655403 FKG655403 FUC655403 GDY655403 GNU655403 GXQ655403 HHM655403 HRI655403 IBE655403 ILA655403 IUW655403 JES655403 JOO655403 JYK655403 KIG655403 KSC655403 LBY655403 LLU655403 LVQ655403 MFM655403 MPI655403 MZE655403 NJA655403 NSW655403 OCS655403 OMO655403 OWK655403 PGG655403 PQC655403 PZY655403 QJU655403 QTQ655403 RDM655403 RNI655403 RXE655403 SHA655403 SQW655403 TAS655403 TKO655403 TUK655403 UEG655403 UOC655403 UXY655403 VHU655403 VRQ655403 WBM655403 WLI655403 WVE655403 A720939 IS720939 SO720939 ACK720939 AMG720939 AWC720939 BFY720939 BPU720939 BZQ720939 CJM720939 CTI720939 DDE720939 DNA720939 DWW720939 EGS720939 EQO720939 FAK720939 FKG720939 FUC720939 GDY720939 GNU720939 GXQ720939 HHM720939 HRI720939 IBE720939 ILA720939 IUW720939 JES720939 JOO720939 JYK720939 KIG720939 KSC720939 LBY720939 LLU720939 LVQ720939 MFM720939 MPI720939 MZE720939 NJA720939 NSW720939 OCS720939 OMO720939 OWK720939 PGG720939 PQC720939 PZY720939 QJU720939 QTQ720939 RDM720939 RNI720939 RXE720939 SHA720939 SQW720939 TAS720939 TKO720939 TUK720939 UEG720939 UOC720939 UXY720939 VHU720939 VRQ720939 WBM720939 WLI720939 WVE720939 A786475 IS786475 SO786475 ACK786475 AMG786475 AWC786475 BFY786475 BPU786475 BZQ786475 CJM786475 CTI786475 DDE786475 DNA786475 DWW786475 EGS786475 EQO786475 FAK786475 FKG786475 FUC786475 GDY786475 GNU786475 GXQ786475 HHM786475 HRI786475 IBE786475 ILA786475 IUW786475 JES786475 JOO786475 JYK786475 KIG786475 KSC786475 LBY786475 LLU786475 LVQ786475 MFM786475 MPI786475 MZE786475 NJA786475 NSW786475 OCS786475 OMO786475 OWK786475 PGG786475 PQC786475 PZY786475 QJU786475 QTQ786475 RDM786475 RNI786475 RXE786475 SHA786475 SQW786475 TAS786475 TKO786475 TUK786475 UEG786475 UOC786475 UXY786475 VHU786475 VRQ786475 WBM786475 WLI786475 WVE786475 A852011 IS852011 SO852011 ACK852011 AMG852011 AWC852011 BFY852011 BPU852011 BZQ852011 CJM852011 CTI852011 DDE852011 DNA852011 DWW852011 EGS852011 EQO852011 FAK852011 FKG852011 FUC852011 GDY852011 GNU852011 GXQ852011 HHM852011 HRI852011 IBE852011 ILA852011 IUW852011 JES852011 JOO852011 JYK852011 KIG852011 KSC852011 LBY852011 LLU852011 LVQ852011 MFM852011 MPI852011 MZE852011 NJA852011 NSW852011 OCS852011 OMO852011 OWK852011 PGG852011 PQC852011 PZY852011 QJU852011 QTQ852011 RDM852011 RNI852011 RXE852011 SHA852011 SQW852011 TAS852011 TKO852011 TUK852011 UEG852011 UOC852011 UXY852011 VHU852011 VRQ852011 WBM852011 WLI852011 WVE852011 A917547 IS917547 SO917547 ACK917547 AMG917547 AWC917547 BFY917547 BPU917547 BZQ917547 CJM917547 CTI917547 DDE917547 DNA917547 DWW917547 EGS917547 EQO917547 FAK917547 FKG917547 FUC917547 GDY917547 GNU917547 GXQ917547 HHM917547 HRI917547 IBE917547 ILA917547 IUW917547 JES917547 JOO917547 JYK917547 KIG917547 KSC917547 LBY917547 LLU917547 LVQ917547 MFM917547 MPI917547 MZE917547 NJA917547 NSW917547 OCS917547 OMO917547 OWK917547 PGG917547 PQC917547 PZY917547 QJU917547 QTQ917547 RDM917547 RNI917547 RXE917547 SHA917547 SQW917547 TAS917547 TKO917547 TUK917547 UEG917547 UOC917547 UXY917547 VHU917547 VRQ917547 WBM917547 WLI917547 WVE917547 A983083 IS983083 SO983083 ACK983083 AMG983083 AWC983083 BFY983083 BPU983083 BZQ983083 CJM983083 CTI983083 DDE983083 DNA983083 DWW983083 EGS983083 EQO983083 FAK983083 FKG983083 FUC983083 GDY983083 GNU983083 GXQ983083 HHM983083 HRI983083 IBE983083 ILA983083 IUW983083 JES983083 JOO983083 JYK983083 KIG983083 KSC983083 LBY983083 LLU983083 LVQ983083 MFM983083 MPI983083 MZE983083 NJA983083 NSW983083 OCS983083 OMO983083 OWK983083 PGG983083 PQC983083 PZY983083 QJU983083 QTQ983083 RDM983083 RNI983083 RXE983083 SHA983083 SQW983083 TAS983083 TKO983083 TUK983083 UEG983083 UOC983083 UXY983083 VHU983083 VRQ983083 WBM983083 WLI98308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3 WLL983083 C65579 IV65579 SR65579 ACN65579 AMJ65579 AWF65579 BGB65579 BPX65579 BZT65579 CJP65579 CTL65579 DDH65579 DND65579 DWZ65579 EGV65579 EQR65579 FAN65579 FKJ65579 FUF65579 GEB65579 GNX65579 GXT65579 HHP65579 HRL65579 IBH65579 ILD65579 IUZ65579 JEV65579 JOR65579 JYN65579 KIJ65579 KSF65579 LCB65579 LLX65579 LVT65579 MFP65579 MPL65579 MZH65579 NJD65579 NSZ65579 OCV65579 OMR65579 OWN65579 PGJ65579 PQF65579 QAB65579 QJX65579 QTT65579 RDP65579 RNL65579 RXH65579 SHD65579 SQZ65579 TAV65579 TKR65579 TUN65579 UEJ65579 UOF65579 UYB65579 VHX65579 VRT65579 WBP65579 WLL65579 WVH65579 C131115 IV131115 SR131115 ACN131115 AMJ131115 AWF131115 BGB131115 BPX131115 BZT131115 CJP131115 CTL131115 DDH131115 DND131115 DWZ131115 EGV131115 EQR131115 FAN131115 FKJ131115 FUF131115 GEB131115 GNX131115 GXT131115 HHP131115 HRL131115 IBH131115 ILD131115 IUZ131115 JEV131115 JOR131115 JYN131115 KIJ131115 KSF131115 LCB131115 LLX131115 LVT131115 MFP131115 MPL131115 MZH131115 NJD131115 NSZ131115 OCV131115 OMR131115 OWN131115 PGJ131115 PQF131115 QAB131115 QJX131115 QTT131115 RDP131115 RNL131115 RXH131115 SHD131115 SQZ131115 TAV131115 TKR131115 TUN131115 UEJ131115 UOF131115 UYB131115 VHX131115 VRT131115 WBP131115 WLL131115 WVH131115 C196651 IV196651 SR196651 ACN196651 AMJ196651 AWF196651 BGB196651 BPX196651 BZT196651 CJP196651 CTL196651 DDH196651 DND196651 DWZ196651 EGV196651 EQR196651 FAN196651 FKJ196651 FUF196651 GEB196651 GNX196651 GXT196651 HHP196651 HRL196651 IBH196651 ILD196651 IUZ196651 JEV196651 JOR196651 JYN196651 KIJ196651 KSF196651 LCB196651 LLX196651 LVT196651 MFP196651 MPL196651 MZH196651 NJD196651 NSZ196651 OCV196651 OMR196651 OWN196651 PGJ196651 PQF196651 QAB196651 QJX196651 QTT196651 RDP196651 RNL196651 RXH196651 SHD196651 SQZ196651 TAV196651 TKR196651 TUN196651 UEJ196651 UOF196651 UYB196651 VHX196651 VRT196651 WBP196651 WLL196651 WVH196651 C262187 IV262187 SR262187 ACN262187 AMJ262187 AWF262187 BGB262187 BPX262187 BZT262187 CJP262187 CTL262187 DDH262187 DND262187 DWZ262187 EGV262187 EQR262187 FAN262187 FKJ262187 FUF262187 GEB262187 GNX262187 GXT262187 HHP262187 HRL262187 IBH262187 ILD262187 IUZ262187 JEV262187 JOR262187 JYN262187 KIJ262187 KSF262187 LCB262187 LLX262187 LVT262187 MFP262187 MPL262187 MZH262187 NJD262187 NSZ262187 OCV262187 OMR262187 OWN262187 PGJ262187 PQF262187 QAB262187 QJX262187 QTT262187 RDP262187 RNL262187 RXH262187 SHD262187 SQZ262187 TAV262187 TKR262187 TUN262187 UEJ262187 UOF262187 UYB262187 VHX262187 VRT262187 WBP262187 WLL262187 WVH262187 C327723 IV327723 SR327723 ACN327723 AMJ327723 AWF327723 BGB327723 BPX327723 BZT327723 CJP327723 CTL327723 DDH327723 DND327723 DWZ327723 EGV327723 EQR327723 FAN327723 FKJ327723 FUF327723 GEB327723 GNX327723 GXT327723 HHP327723 HRL327723 IBH327723 ILD327723 IUZ327723 JEV327723 JOR327723 JYN327723 KIJ327723 KSF327723 LCB327723 LLX327723 LVT327723 MFP327723 MPL327723 MZH327723 NJD327723 NSZ327723 OCV327723 OMR327723 OWN327723 PGJ327723 PQF327723 QAB327723 QJX327723 QTT327723 RDP327723 RNL327723 RXH327723 SHD327723 SQZ327723 TAV327723 TKR327723 TUN327723 UEJ327723 UOF327723 UYB327723 VHX327723 VRT327723 WBP327723 WLL327723 WVH327723 C393259 IV393259 SR393259 ACN393259 AMJ393259 AWF393259 BGB393259 BPX393259 BZT393259 CJP393259 CTL393259 DDH393259 DND393259 DWZ393259 EGV393259 EQR393259 FAN393259 FKJ393259 FUF393259 GEB393259 GNX393259 GXT393259 HHP393259 HRL393259 IBH393259 ILD393259 IUZ393259 JEV393259 JOR393259 JYN393259 KIJ393259 KSF393259 LCB393259 LLX393259 LVT393259 MFP393259 MPL393259 MZH393259 NJD393259 NSZ393259 OCV393259 OMR393259 OWN393259 PGJ393259 PQF393259 QAB393259 QJX393259 QTT393259 RDP393259 RNL393259 RXH393259 SHD393259 SQZ393259 TAV393259 TKR393259 TUN393259 UEJ393259 UOF393259 UYB393259 VHX393259 VRT393259 WBP393259 WLL393259 WVH393259 C458795 IV458795 SR458795 ACN458795 AMJ458795 AWF458795 BGB458795 BPX458795 BZT458795 CJP458795 CTL458795 DDH458795 DND458795 DWZ458795 EGV458795 EQR458795 FAN458795 FKJ458795 FUF458795 GEB458795 GNX458795 GXT458795 HHP458795 HRL458795 IBH458795 ILD458795 IUZ458795 JEV458795 JOR458795 JYN458795 KIJ458795 KSF458795 LCB458795 LLX458795 LVT458795 MFP458795 MPL458795 MZH458795 NJD458795 NSZ458795 OCV458795 OMR458795 OWN458795 PGJ458795 PQF458795 QAB458795 QJX458795 QTT458795 RDP458795 RNL458795 RXH458795 SHD458795 SQZ458795 TAV458795 TKR458795 TUN458795 UEJ458795 UOF458795 UYB458795 VHX458795 VRT458795 WBP458795 WLL458795 WVH458795 C524331 IV524331 SR524331 ACN524331 AMJ524331 AWF524331 BGB524331 BPX524331 BZT524331 CJP524331 CTL524331 DDH524331 DND524331 DWZ524331 EGV524331 EQR524331 FAN524331 FKJ524331 FUF524331 GEB524331 GNX524331 GXT524331 HHP524331 HRL524331 IBH524331 ILD524331 IUZ524331 JEV524331 JOR524331 JYN524331 KIJ524331 KSF524331 LCB524331 LLX524331 LVT524331 MFP524331 MPL524331 MZH524331 NJD524331 NSZ524331 OCV524331 OMR524331 OWN524331 PGJ524331 PQF524331 QAB524331 QJX524331 QTT524331 RDP524331 RNL524331 RXH524331 SHD524331 SQZ524331 TAV524331 TKR524331 TUN524331 UEJ524331 UOF524331 UYB524331 VHX524331 VRT524331 WBP524331 WLL524331 WVH524331 C589867 IV589867 SR589867 ACN589867 AMJ589867 AWF589867 BGB589867 BPX589867 BZT589867 CJP589867 CTL589867 DDH589867 DND589867 DWZ589867 EGV589867 EQR589867 FAN589867 FKJ589867 FUF589867 GEB589867 GNX589867 GXT589867 HHP589867 HRL589867 IBH589867 ILD589867 IUZ589867 JEV589867 JOR589867 JYN589867 KIJ589867 KSF589867 LCB589867 LLX589867 LVT589867 MFP589867 MPL589867 MZH589867 NJD589867 NSZ589867 OCV589867 OMR589867 OWN589867 PGJ589867 PQF589867 QAB589867 QJX589867 QTT589867 RDP589867 RNL589867 RXH589867 SHD589867 SQZ589867 TAV589867 TKR589867 TUN589867 UEJ589867 UOF589867 UYB589867 VHX589867 VRT589867 WBP589867 WLL589867 WVH589867 C655403 IV655403 SR655403 ACN655403 AMJ655403 AWF655403 BGB655403 BPX655403 BZT655403 CJP655403 CTL655403 DDH655403 DND655403 DWZ655403 EGV655403 EQR655403 FAN655403 FKJ655403 FUF655403 GEB655403 GNX655403 GXT655403 HHP655403 HRL655403 IBH655403 ILD655403 IUZ655403 JEV655403 JOR655403 JYN655403 KIJ655403 KSF655403 LCB655403 LLX655403 LVT655403 MFP655403 MPL655403 MZH655403 NJD655403 NSZ655403 OCV655403 OMR655403 OWN655403 PGJ655403 PQF655403 QAB655403 QJX655403 QTT655403 RDP655403 RNL655403 RXH655403 SHD655403 SQZ655403 TAV655403 TKR655403 TUN655403 UEJ655403 UOF655403 UYB655403 VHX655403 VRT655403 WBP655403 WLL655403 WVH655403 C720939 IV720939 SR720939 ACN720939 AMJ720939 AWF720939 BGB720939 BPX720939 BZT720939 CJP720939 CTL720939 DDH720939 DND720939 DWZ720939 EGV720939 EQR720939 FAN720939 FKJ720939 FUF720939 GEB720939 GNX720939 GXT720939 HHP720939 HRL720939 IBH720939 ILD720939 IUZ720939 JEV720939 JOR720939 JYN720939 KIJ720939 KSF720939 LCB720939 LLX720939 LVT720939 MFP720939 MPL720939 MZH720939 NJD720939 NSZ720939 OCV720939 OMR720939 OWN720939 PGJ720939 PQF720939 QAB720939 QJX720939 QTT720939 RDP720939 RNL720939 RXH720939 SHD720939 SQZ720939 TAV720939 TKR720939 TUN720939 UEJ720939 UOF720939 UYB720939 VHX720939 VRT720939 WBP720939 WLL720939 WVH720939 C786475 IV786475 SR786475 ACN786475 AMJ786475 AWF786475 BGB786475 BPX786475 BZT786475 CJP786475 CTL786475 DDH786475 DND786475 DWZ786475 EGV786475 EQR786475 FAN786475 FKJ786475 FUF786475 GEB786475 GNX786475 GXT786475 HHP786475 HRL786475 IBH786475 ILD786475 IUZ786475 JEV786475 JOR786475 JYN786475 KIJ786475 KSF786475 LCB786475 LLX786475 LVT786475 MFP786475 MPL786475 MZH786475 NJD786475 NSZ786475 OCV786475 OMR786475 OWN786475 PGJ786475 PQF786475 QAB786475 QJX786475 QTT786475 RDP786475 RNL786475 RXH786475 SHD786475 SQZ786475 TAV786475 TKR786475 TUN786475 UEJ786475 UOF786475 UYB786475 VHX786475 VRT786475 WBP786475 WLL786475 WVH786475 C852011 IV852011 SR852011 ACN852011 AMJ852011 AWF852011 BGB852011 BPX852011 BZT852011 CJP852011 CTL852011 DDH852011 DND852011 DWZ852011 EGV852011 EQR852011 FAN852011 FKJ852011 FUF852011 GEB852011 GNX852011 GXT852011 HHP852011 HRL852011 IBH852011 ILD852011 IUZ852011 JEV852011 JOR852011 JYN852011 KIJ852011 KSF852011 LCB852011 LLX852011 LVT852011 MFP852011 MPL852011 MZH852011 NJD852011 NSZ852011 OCV852011 OMR852011 OWN852011 PGJ852011 PQF852011 QAB852011 QJX852011 QTT852011 RDP852011 RNL852011 RXH852011 SHD852011 SQZ852011 TAV852011 TKR852011 TUN852011 UEJ852011 UOF852011 UYB852011 VHX852011 VRT852011 WBP852011 WLL852011 WVH852011 C917547 IV917547 SR917547 ACN917547 AMJ917547 AWF917547 BGB917547 BPX917547 BZT917547 CJP917547 CTL917547 DDH917547 DND917547 DWZ917547 EGV917547 EQR917547 FAN917547 FKJ917547 FUF917547 GEB917547 GNX917547 GXT917547 HHP917547 HRL917547 IBH917547 ILD917547 IUZ917547 JEV917547 JOR917547 JYN917547 KIJ917547 KSF917547 LCB917547 LLX917547 LVT917547 MFP917547 MPL917547 MZH917547 NJD917547 NSZ917547 OCV917547 OMR917547 OWN917547 PGJ917547 PQF917547 QAB917547 QJX917547 QTT917547 RDP917547 RNL917547 RXH917547 SHD917547 SQZ917547 TAV917547 TKR917547 TUN917547 UEJ917547 UOF917547 UYB917547 VHX917547 VRT917547 WBP917547 WLL917547 WVH917547 C983083 IV983083 SR983083 ACN983083 AMJ983083 AWF983083 BGB983083 BPX983083 BZT983083 CJP983083 CTL983083 DDH983083 DND983083 DWZ983083 EGV983083 EQR983083 FAN983083 FKJ983083 FUF983083 GEB983083 GNX983083 GXT983083 HHP983083 HRL983083 IBH983083 ILD983083 IUZ983083 JEV983083 JOR983083 JYN983083 KIJ983083 KSF983083 LCB983083 LLX983083 LVT983083 MFP983083 MPL983083 MZH983083 NJD983083 NSZ983083 OCV983083 OMR983083 OWN983083 PGJ983083 PQF983083 QAB983083 QJX983083 QTT983083 RDP983083 RNL983083 RXH983083 SHD983083 SQZ983083 TAV983083 TKR983083 TUN983083 UEJ983083 UOF983083 UYB983083 VHX983083 VRT983083 WBP98308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71"/>
  <sheetViews>
    <sheetView topLeftCell="A148" zoomScale="70" zoomScaleNormal="70" workbookViewId="0">
      <selection activeCell="E26" sqref="E2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69.570312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2" t="s">
        <v>58</v>
      </c>
      <c r="C2" s="263"/>
      <c r="D2" s="263"/>
      <c r="E2" s="263"/>
      <c r="F2" s="263"/>
      <c r="G2" s="263"/>
      <c r="H2" s="263"/>
      <c r="I2" s="263"/>
      <c r="J2" s="263"/>
      <c r="K2" s="263"/>
      <c r="L2" s="263"/>
      <c r="M2" s="263"/>
      <c r="N2" s="263"/>
      <c r="O2" s="263"/>
      <c r="P2" s="263"/>
    </row>
    <row r="4" spans="2:16" ht="26.25" x14ac:dyDescent="0.25">
      <c r="B4" s="262" t="s">
        <v>46</v>
      </c>
      <c r="C4" s="263"/>
      <c r="D4" s="263"/>
      <c r="E4" s="263"/>
      <c r="F4" s="263"/>
      <c r="G4" s="263"/>
      <c r="H4" s="263"/>
      <c r="I4" s="263"/>
      <c r="J4" s="263"/>
      <c r="K4" s="263"/>
      <c r="L4" s="263"/>
      <c r="M4" s="263"/>
      <c r="N4" s="263"/>
      <c r="O4" s="263"/>
      <c r="P4" s="263"/>
    </row>
    <row r="5" spans="2:16" ht="15.75" thickBot="1" x14ac:dyDescent="0.3"/>
    <row r="6" spans="2:16" ht="21.75" thickBot="1" x14ac:dyDescent="0.3">
      <c r="B6" s="11" t="s">
        <v>4</v>
      </c>
      <c r="C6" s="252" t="s">
        <v>281</v>
      </c>
      <c r="D6" s="252"/>
      <c r="E6" s="252"/>
      <c r="F6" s="252"/>
      <c r="G6" s="252"/>
      <c r="H6" s="252"/>
      <c r="I6" s="252"/>
      <c r="J6" s="252"/>
      <c r="K6" s="252"/>
      <c r="L6" s="252"/>
      <c r="M6" s="252"/>
      <c r="N6" s="253"/>
    </row>
    <row r="7" spans="2:16" ht="16.5" thickBot="1" x14ac:dyDescent="0.3">
      <c r="B7" s="12" t="s">
        <v>5</v>
      </c>
      <c r="C7" s="252" t="s">
        <v>282</v>
      </c>
      <c r="D7" s="252"/>
      <c r="E7" s="252"/>
      <c r="F7" s="252"/>
      <c r="G7" s="252"/>
      <c r="H7" s="252"/>
      <c r="I7" s="252"/>
      <c r="J7" s="252"/>
      <c r="K7" s="252"/>
      <c r="L7" s="252"/>
      <c r="M7" s="252"/>
      <c r="N7" s="253"/>
    </row>
    <row r="8" spans="2:16" ht="16.5" thickBot="1" x14ac:dyDescent="0.3">
      <c r="B8" s="12" t="s">
        <v>6</v>
      </c>
      <c r="C8" s="252" t="s">
        <v>148</v>
      </c>
      <c r="D8" s="252"/>
      <c r="E8" s="252"/>
      <c r="F8" s="252"/>
      <c r="G8" s="252"/>
      <c r="H8" s="252"/>
      <c r="I8" s="252"/>
      <c r="J8" s="252"/>
      <c r="K8" s="252"/>
      <c r="L8" s="252"/>
      <c r="M8" s="252"/>
      <c r="N8" s="253"/>
    </row>
    <row r="9" spans="2:16" ht="16.5" thickBot="1" x14ac:dyDescent="0.3">
      <c r="B9" s="12" t="s">
        <v>7</v>
      </c>
      <c r="C9" s="252"/>
      <c r="D9" s="252"/>
      <c r="E9" s="252"/>
      <c r="F9" s="252"/>
      <c r="G9" s="252"/>
      <c r="H9" s="252"/>
      <c r="I9" s="252"/>
      <c r="J9" s="252"/>
      <c r="K9" s="252"/>
      <c r="L9" s="252"/>
      <c r="M9" s="252"/>
      <c r="N9" s="253"/>
    </row>
    <row r="10" spans="2:16" ht="16.5" thickBot="1" x14ac:dyDescent="0.3">
      <c r="B10" s="12" t="s">
        <v>8</v>
      </c>
      <c r="C10" s="254"/>
      <c r="D10" s="254"/>
      <c r="E10" s="255"/>
      <c r="F10" s="34"/>
      <c r="G10" s="34"/>
      <c r="H10" s="34"/>
      <c r="I10" s="34"/>
      <c r="J10" s="34"/>
      <c r="K10" s="34"/>
      <c r="L10" s="34"/>
      <c r="M10" s="34"/>
      <c r="N10" s="35"/>
    </row>
    <row r="11" spans="2:16" ht="16.5" thickBot="1" x14ac:dyDescent="0.3">
      <c r="B11" s="14" t="s">
        <v>9</v>
      </c>
      <c r="C11" s="180">
        <v>41974</v>
      </c>
      <c r="E11" s="16"/>
      <c r="F11" s="16"/>
      <c r="G11" s="16"/>
      <c r="H11" s="16"/>
      <c r="I11" s="16"/>
      <c r="J11" s="16"/>
      <c r="K11" s="16"/>
      <c r="L11" s="16"/>
      <c r="M11" s="16"/>
      <c r="N11" s="17"/>
    </row>
    <row r="12" spans="2:16" ht="15.75" x14ac:dyDescent="0.25">
      <c r="B12" s="13"/>
      <c r="C12" s="18"/>
      <c r="D12" s="19"/>
      <c r="E12" s="19"/>
      <c r="F12" s="19"/>
      <c r="G12" s="19"/>
      <c r="H12" s="19"/>
      <c r="I12" s="99"/>
      <c r="J12" s="99"/>
      <c r="K12" s="99"/>
      <c r="L12" s="99"/>
      <c r="M12" s="99"/>
      <c r="N12" s="19"/>
    </row>
    <row r="13" spans="2:16" x14ac:dyDescent="0.25">
      <c r="I13" s="99"/>
      <c r="J13" s="99"/>
      <c r="K13" s="99"/>
      <c r="L13" s="99"/>
      <c r="M13" s="99"/>
      <c r="N13" s="100"/>
    </row>
    <row r="14" spans="2:16" ht="45.75" customHeight="1" x14ac:dyDescent="0.25">
      <c r="B14" s="271" t="s">
        <v>94</v>
      </c>
      <c r="C14" s="271"/>
      <c r="D14" s="217" t="s">
        <v>13</v>
      </c>
      <c r="E14" s="217" t="s">
        <v>14</v>
      </c>
      <c r="F14" s="217" t="s">
        <v>30</v>
      </c>
      <c r="G14" s="84"/>
      <c r="I14" s="38"/>
      <c r="J14" s="38"/>
      <c r="K14" s="38"/>
      <c r="L14" s="38"/>
      <c r="M14" s="38"/>
      <c r="N14" s="100"/>
    </row>
    <row r="15" spans="2:16" x14ac:dyDescent="0.25">
      <c r="B15" s="271"/>
      <c r="C15" s="271"/>
      <c r="D15" s="219">
        <v>34</v>
      </c>
      <c r="E15" s="36">
        <v>1578810708</v>
      </c>
      <c r="F15" s="175">
        <f>120+36+540</f>
        <v>696</v>
      </c>
      <c r="G15" s="85"/>
      <c r="I15" s="39"/>
      <c r="J15" s="39"/>
      <c r="K15" s="39"/>
      <c r="L15" s="39"/>
      <c r="M15" s="39"/>
      <c r="N15" s="100"/>
    </row>
    <row r="16" spans="2:16" x14ac:dyDescent="0.25">
      <c r="B16" s="271"/>
      <c r="C16" s="271"/>
      <c r="D16" s="217"/>
      <c r="E16" s="36"/>
      <c r="F16" s="175"/>
      <c r="G16" s="85"/>
      <c r="I16" s="39"/>
      <c r="J16" s="39"/>
      <c r="K16" s="39"/>
      <c r="L16" s="39"/>
      <c r="M16" s="39"/>
      <c r="N16" s="100"/>
    </row>
    <row r="17" spans="1:14" x14ac:dyDescent="0.25">
      <c r="B17" s="271"/>
      <c r="C17" s="271"/>
      <c r="D17" s="217"/>
      <c r="E17" s="36"/>
      <c r="F17" s="175"/>
      <c r="G17" s="85"/>
      <c r="I17" s="39"/>
      <c r="J17" s="39"/>
      <c r="K17" s="39"/>
      <c r="L17" s="39"/>
      <c r="M17" s="39"/>
      <c r="N17" s="100"/>
    </row>
    <row r="18" spans="1:14" x14ac:dyDescent="0.25">
      <c r="B18" s="271"/>
      <c r="C18" s="271"/>
      <c r="D18" s="217"/>
      <c r="E18" s="37"/>
      <c r="F18" s="36"/>
      <c r="G18" s="85"/>
      <c r="H18" s="22"/>
      <c r="I18" s="39"/>
      <c r="J18" s="39"/>
      <c r="K18" s="39"/>
      <c r="L18" s="39"/>
      <c r="M18" s="39"/>
      <c r="N18" s="20"/>
    </row>
    <row r="19" spans="1:14" x14ac:dyDescent="0.25">
      <c r="B19" s="271"/>
      <c r="C19" s="271"/>
      <c r="D19" s="217"/>
      <c r="E19" s="37"/>
      <c r="F19" s="36"/>
      <c r="G19" s="85"/>
      <c r="H19" s="22"/>
      <c r="I19" s="41"/>
      <c r="J19" s="41"/>
      <c r="K19" s="41"/>
      <c r="L19" s="41"/>
      <c r="M19" s="41"/>
      <c r="N19" s="20"/>
    </row>
    <row r="20" spans="1:14" x14ac:dyDescent="0.25">
      <c r="B20" s="271"/>
      <c r="C20" s="271"/>
      <c r="D20" s="217"/>
      <c r="E20" s="37"/>
      <c r="F20" s="36"/>
      <c r="G20" s="85"/>
      <c r="H20" s="22"/>
      <c r="I20" s="99"/>
      <c r="J20" s="99"/>
      <c r="K20" s="99"/>
      <c r="L20" s="99"/>
      <c r="M20" s="99"/>
      <c r="N20" s="20"/>
    </row>
    <row r="21" spans="1:14" x14ac:dyDescent="0.25">
      <c r="B21" s="271"/>
      <c r="C21" s="271"/>
      <c r="D21" s="217"/>
      <c r="E21" s="37"/>
      <c r="F21" s="36"/>
      <c r="G21" s="85"/>
      <c r="H21" s="22"/>
      <c r="I21" s="99"/>
      <c r="J21" s="99"/>
      <c r="K21" s="99"/>
      <c r="L21" s="99"/>
      <c r="M21" s="99"/>
      <c r="N21" s="20"/>
    </row>
    <row r="22" spans="1:14" ht="15.75" thickBot="1" x14ac:dyDescent="0.3">
      <c r="B22" s="250" t="s">
        <v>15</v>
      </c>
      <c r="C22" s="251"/>
      <c r="D22" s="217"/>
      <c r="E22" s="63"/>
      <c r="F22" s="36"/>
      <c r="G22" s="85"/>
      <c r="H22" s="22"/>
      <c r="I22" s="99"/>
      <c r="J22" s="99"/>
      <c r="K22" s="99"/>
      <c r="L22" s="99"/>
      <c r="M22" s="99"/>
      <c r="N22" s="20"/>
    </row>
    <row r="23" spans="1:14" ht="45.75" thickBot="1" x14ac:dyDescent="0.3">
      <c r="A23" s="43"/>
      <c r="B23" s="53" t="s">
        <v>16</v>
      </c>
      <c r="C23" s="53" t="s">
        <v>95</v>
      </c>
      <c r="E23" s="38"/>
      <c r="F23" s="38"/>
      <c r="G23" s="38"/>
      <c r="H23" s="38"/>
      <c r="I23" s="10"/>
      <c r="J23" s="10"/>
      <c r="K23" s="10"/>
      <c r="L23" s="10"/>
      <c r="M23" s="10"/>
    </row>
    <row r="24" spans="1:14" ht="15.75" thickBot="1" x14ac:dyDescent="0.3">
      <c r="A24" s="44">
        <v>1</v>
      </c>
      <c r="C24" s="220">
        <f>F15*80%</f>
        <v>556.80000000000007</v>
      </c>
      <c r="D24" s="39"/>
      <c r="E24" s="93">
        <f>E15</f>
        <v>1578810708</v>
      </c>
      <c r="F24" s="176"/>
      <c r="G24" s="40"/>
      <c r="H24" s="40"/>
      <c r="I24" s="23"/>
      <c r="J24" s="23"/>
      <c r="K24" s="23"/>
      <c r="L24" s="23"/>
      <c r="M24" s="23"/>
    </row>
    <row r="25" spans="1:14" x14ac:dyDescent="0.25">
      <c r="A25" s="91"/>
      <c r="C25" s="92"/>
      <c r="D25" s="39"/>
      <c r="E25" s="93"/>
      <c r="F25" s="40"/>
      <c r="G25" s="40"/>
      <c r="H25" s="40"/>
      <c r="I25" s="23"/>
      <c r="J25" s="23"/>
      <c r="K25" s="23"/>
      <c r="L25" s="23"/>
      <c r="M25" s="23"/>
    </row>
    <row r="26" spans="1:14" x14ac:dyDescent="0.25">
      <c r="A26" s="91"/>
      <c r="C26" s="92"/>
      <c r="D26" s="39"/>
      <c r="E26" s="93"/>
      <c r="F26" s="40"/>
      <c r="G26" s="40"/>
      <c r="H26" s="40"/>
      <c r="I26" s="23"/>
      <c r="J26" s="23"/>
      <c r="K26" s="23"/>
      <c r="L26" s="23"/>
      <c r="M26" s="23"/>
    </row>
    <row r="27" spans="1:14" x14ac:dyDescent="0.25">
      <c r="A27" s="91"/>
      <c r="B27" s="106" t="s">
        <v>122</v>
      </c>
      <c r="C27" s="96"/>
      <c r="D27" s="96"/>
      <c r="E27" s="96"/>
      <c r="F27" s="96"/>
      <c r="G27" s="96"/>
      <c r="H27" s="96"/>
      <c r="I27" s="99"/>
      <c r="J27" s="99"/>
      <c r="K27" s="99"/>
      <c r="L27" s="99"/>
      <c r="M27" s="99"/>
      <c r="N27" s="100"/>
    </row>
    <row r="28" spans="1:14" x14ac:dyDescent="0.25">
      <c r="A28" s="91"/>
      <c r="B28" s="96"/>
      <c r="C28" s="96"/>
      <c r="D28" s="96"/>
      <c r="E28" s="96"/>
      <c r="F28" s="96"/>
      <c r="G28" s="96"/>
      <c r="H28" s="96"/>
      <c r="I28" s="99"/>
      <c r="J28" s="99"/>
      <c r="K28" s="99"/>
      <c r="L28" s="99"/>
      <c r="M28" s="99"/>
      <c r="N28" s="100"/>
    </row>
    <row r="29" spans="1:14" x14ac:dyDescent="0.25">
      <c r="A29" s="91"/>
      <c r="B29" s="109" t="s">
        <v>33</v>
      </c>
      <c r="C29" s="109" t="s">
        <v>123</v>
      </c>
      <c r="D29" s="109" t="s">
        <v>124</v>
      </c>
      <c r="E29" s="96"/>
      <c r="F29" s="96"/>
      <c r="G29" s="96"/>
      <c r="H29" s="96"/>
      <c r="I29" s="99"/>
      <c r="J29" s="99"/>
      <c r="K29" s="99"/>
      <c r="L29" s="99"/>
      <c r="M29" s="99"/>
      <c r="N29" s="100"/>
    </row>
    <row r="30" spans="1:14" x14ac:dyDescent="0.25">
      <c r="A30" s="91"/>
      <c r="B30" s="105" t="s">
        <v>125</v>
      </c>
      <c r="C30" s="105"/>
      <c r="D30" s="157" t="s">
        <v>306</v>
      </c>
      <c r="E30" s="96"/>
      <c r="F30" s="96"/>
      <c r="G30" s="96"/>
      <c r="H30" s="96"/>
      <c r="I30" s="99"/>
      <c r="J30" s="99"/>
      <c r="K30" s="99"/>
      <c r="L30" s="99"/>
      <c r="M30" s="99"/>
      <c r="N30" s="100"/>
    </row>
    <row r="31" spans="1:14" x14ac:dyDescent="0.25">
      <c r="A31" s="91"/>
      <c r="B31" s="105" t="s">
        <v>126</v>
      </c>
      <c r="C31" s="105"/>
      <c r="D31" s="157" t="s">
        <v>306</v>
      </c>
      <c r="E31" s="96"/>
      <c r="F31" s="96"/>
      <c r="G31" s="96"/>
      <c r="H31" s="96"/>
      <c r="I31" s="99"/>
      <c r="J31" s="99"/>
      <c r="K31" s="99"/>
      <c r="L31" s="99"/>
      <c r="M31" s="99"/>
      <c r="N31" s="100"/>
    </row>
    <row r="32" spans="1:14" x14ac:dyDescent="0.25">
      <c r="A32" s="91"/>
      <c r="B32" s="105" t="s">
        <v>127</v>
      </c>
      <c r="C32" s="105"/>
      <c r="D32" s="157" t="s">
        <v>306</v>
      </c>
      <c r="E32" s="96"/>
      <c r="F32" s="96"/>
      <c r="G32" s="96"/>
      <c r="H32" s="96"/>
      <c r="I32" s="99"/>
      <c r="J32" s="99"/>
      <c r="K32" s="99"/>
      <c r="L32" s="99"/>
      <c r="M32" s="99"/>
      <c r="N32" s="100"/>
    </row>
    <row r="33" spans="1:17" x14ac:dyDescent="0.25">
      <c r="A33" s="91"/>
      <c r="B33" s="105" t="s">
        <v>128</v>
      </c>
      <c r="C33" s="105"/>
      <c r="D33" s="157" t="s">
        <v>306</v>
      </c>
      <c r="E33" s="96"/>
      <c r="F33" s="96"/>
      <c r="G33" s="96"/>
      <c r="H33" s="96"/>
      <c r="I33" s="99"/>
      <c r="J33" s="99"/>
      <c r="K33" s="99"/>
      <c r="L33" s="99"/>
      <c r="M33" s="99"/>
      <c r="N33" s="100"/>
    </row>
    <row r="34" spans="1:17" x14ac:dyDescent="0.25">
      <c r="A34" s="91"/>
      <c r="B34" s="96"/>
      <c r="C34" s="96"/>
      <c r="D34" s="96"/>
      <c r="E34" s="96"/>
      <c r="F34" s="96"/>
      <c r="G34" s="96"/>
      <c r="H34" s="96"/>
      <c r="I34" s="99"/>
      <c r="J34" s="99"/>
      <c r="K34" s="99"/>
      <c r="L34" s="99"/>
      <c r="M34" s="99"/>
      <c r="N34" s="100"/>
    </row>
    <row r="35" spans="1:17" x14ac:dyDescent="0.25">
      <c r="A35" s="91"/>
      <c r="B35" s="96"/>
      <c r="C35" s="96"/>
      <c r="D35" s="96"/>
      <c r="E35" s="96"/>
      <c r="F35" s="96"/>
      <c r="G35" s="96"/>
      <c r="H35" s="96"/>
      <c r="I35" s="99"/>
      <c r="J35" s="99"/>
      <c r="K35" s="99"/>
      <c r="L35" s="99"/>
      <c r="M35" s="99"/>
      <c r="N35" s="100"/>
    </row>
    <row r="36" spans="1:17" x14ac:dyDescent="0.25">
      <c r="A36" s="91"/>
      <c r="B36" s="106" t="s">
        <v>129</v>
      </c>
      <c r="C36" s="96"/>
      <c r="D36" s="96"/>
      <c r="E36" s="96"/>
      <c r="F36" s="96"/>
      <c r="G36" s="96"/>
      <c r="H36" s="96"/>
      <c r="I36" s="99"/>
      <c r="J36" s="99"/>
      <c r="K36" s="99"/>
      <c r="L36" s="99"/>
      <c r="M36" s="99"/>
      <c r="N36" s="100"/>
    </row>
    <row r="37" spans="1:17" x14ac:dyDescent="0.25">
      <c r="A37" s="91"/>
      <c r="B37" s="96"/>
      <c r="C37" s="96"/>
      <c r="D37" s="96"/>
      <c r="E37" s="96"/>
      <c r="F37" s="96"/>
      <c r="G37" s="96"/>
      <c r="H37" s="96"/>
      <c r="I37" s="99"/>
      <c r="J37" s="99"/>
      <c r="K37" s="99"/>
      <c r="L37" s="99"/>
      <c r="M37" s="99"/>
      <c r="N37" s="100"/>
    </row>
    <row r="38" spans="1:17" x14ac:dyDescent="0.25">
      <c r="A38" s="91"/>
      <c r="B38" s="96"/>
      <c r="C38" s="96"/>
      <c r="D38" s="96"/>
      <c r="E38" s="96"/>
      <c r="F38" s="96"/>
      <c r="G38" s="96"/>
      <c r="H38" s="96"/>
      <c r="I38" s="99"/>
      <c r="J38" s="99"/>
      <c r="K38" s="99"/>
      <c r="L38" s="99"/>
      <c r="M38" s="99"/>
      <c r="N38" s="100"/>
    </row>
    <row r="39" spans="1:17" x14ac:dyDescent="0.25">
      <c r="A39" s="91"/>
      <c r="B39" s="109" t="s">
        <v>33</v>
      </c>
      <c r="C39" s="109" t="s">
        <v>53</v>
      </c>
      <c r="D39" s="108" t="s">
        <v>49</v>
      </c>
      <c r="E39" s="108" t="s">
        <v>17</v>
      </c>
      <c r="F39" s="96"/>
      <c r="G39" s="96"/>
      <c r="H39" s="96"/>
      <c r="I39" s="99"/>
      <c r="J39" s="99"/>
      <c r="K39" s="99"/>
      <c r="L39" s="99"/>
      <c r="M39" s="99"/>
      <c r="N39" s="100"/>
    </row>
    <row r="40" spans="1:17" ht="28.5" x14ac:dyDescent="0.25">
      <c r="A40" s="91"/>
      <c r="B40" s="97" t="s">
        <v>130</v>
      </c>
      <c r="C40" s="98">
        <v>40</v>
      </c>
      <c r="D40" s="157">
        <v>0</v>
      </c>
      <c r="E40" s="260">
        <f>+D40+D41</f>
        <v>0</v>
      </c>
      <c r="F40" s="96"/>
      <c r="G40" s="96"/>
      <c r="H40" s="96"/>
      <c r="I40" s="99"/>
      <c r="J40" s="99"/>
      <c r="K40" s="99"/>
      <c r="L40" s="99"/>
      <c r="M40" s="99"/>
      <c r="N40" s="100"/>
    </row>
    <row r="41" spans="1:17" ht="42.75" x14ac:dyDescent="0.25">
      <c r="A41" s="91"/>
      <c r="B41" s="97" t="s">
        <v>131</v>
      </c>
      <c r="C41" s="98">
        <v>60</v>
      </c>
      <c r="D41" s="157">
        <f>+F170</f>
        <v>0</v>
      </c>
      <c r="E41" s="261"/>
      <c r="F41" s="96"/>
      <c r="G41" s="96"/>
      <c r="H41" s="96"/>
      <c r="I41" s="99"/>
      <c r="J41" s="99"/>
      <c r="K41" s="99"/>
      <c r="L41" s="99"/>
      <c r="M41" s="99"/>
      <c r="N41" s="100"/>
    </row>
    <row r="42" spans="1:17" x14ac:dyDescent="0.25">
      <c r="A42" s="91"/>
      <c r="C42" s="92"/>
      <c r="D42" s="39"/>
      <c r="E42" s="93"/>
      <c r="F42" s="40"/>
      <c r="G42" s="40"/>
      <c r="H42" s="40"/>
      <c r="I42" s="23"/>
      <c r="J42" s="23"/>
      <c r="K42" s="23"/>
      <c r="L42" s="23"/>
      <c r="M42" s="23"/>
    </row>
    <row r="43" spans="1:17" x14ac:dyDescent="0.25">
      <c r="A43" s="91"/>
      <c r="C43" s="92"/>
      <c r="D43" s="39"/>
      <c r="E43" s="93"/>
      <c r="F43" s="40"/>
      <c r="G43" s="40"/>
      <c r="H43" s="40"/>
      <c r="I43" s="23"/>
      <c r="J43" s="23"/>
      <c r="K43" s="23"/>
      <c r="L43" s="23"/>
      <c r="M43" s="23"/>
    </row>
    <row r="44" spans="1:17" x14ac:dyDescent="0.25">
      <c r="A44" s="91"/>
      <c r="C44" s="92"/>
      <c r="D44" s="39"/>
      <c r="E44" s="93"/>
      <c r="F44" s="40"/>
      <c r="G44" s="40"/>
      <c r="H44" s="40"/>
      <c r="I44" s="23"/>
      <c r="J44" s="23"/>
      <c r="K44" s="23"/>
      <c r="L44" s="23"/>
      <c r="M44" s="23"/>
    </row>
    <row r="45" spans="1:17" ht="15.75" thickBot="1" x14ac:dyDescent="0.3">
      <c r="M45" s="273" t="s">
        <v>35</v>
      </c>
      <c r="N45" s="273"/>
    </row>
    <row r="46" spans="1:17" x14ac:dyDescent="0.25">
      <c r="B46" s="106" t="s">
        <v>31</v>
      </c>
      <c r="M46" s="64"/>
      <c r="N46" s="64"/>
    </row>
    <row r="47" spans="1:17" ht="15.75" thickBot="1" x14ac:dyDescent="0.3">
      <c r="M47" s="64"/>
      <c r="N47" s="64"/>
    </row>
    <row r="48" spans="1:17" s="99" customFormat="1" ht="109.5" customHeight="1" x14ac:dyDescent="0.25">
      <c r="B48" s="103" t="s">
        <v>132</v>
      </c>
      <c r="C48" s="103" t="s">
        <v>133</v>
      </c>
      <c r="D48" s="103" t="s">
        <v>134</v>
      </c>
      <c r="E48" s="103" t="s">
        <v>45</v>
      </c>
      <c r="F48" s="103" t="s">
        <v>23</v>
      </c>
      <c r="G48" s="103" t="s">
        <v>96</v>
      </c>
      <c r="H48" s="103" t="s">
        <v>18</v>
      </c>
      <c r="I48" s="103" t="s">
        <v>11</v>
      </c>
      <c r="J48" s="103" t="s">
        <v>32</v>
      </c>
      <c r="K48" s="103" t="s">
        <v>56</v>
      </c>
      <c r="L48" s="103" t="s">
        <v>21</v>
      </c>
      <c r="M48" s="95" t="s">
        <v>27</v>
      </c>
      <c r="N48" s="103" t="s">
        <v>135</v>
      </c>
      <c r="O48" s="103" t="s">
        <v>36</v>
      </c>
      <c r="P48" s="55" t="s">
        <v>12</v>
      </c>
      <c r="Q48" s="55" t="s">
        <v>20</v>
      </c>
    </row>
    <row r="49" spans="1:26" s="102" customFormat="1" ht="30" x14ac:dyDescent="0.25">
      <c r="A49" s="46">
        <v>1</v>
      </c>
      <c r="B49" s="47" t="s">
        <v>282</v>
      </c>
      <c r="C49" s="47" t="s">
        <v>282</v>
      </c>
      <c r="D49" s="47" t="s">
        <v>284</v>
      </c>
      <c r="E49" s="178" t="s">
        <v>283</v>
      </c>
      <c r="F49" s="25" t="s">
        <v>124</v>
      </c>
      <c r="G49" s="135">
        <v>0.5</v>
      </c>
      <c r="H49" s="51">
        <v>40858</v>
      </c>
      <c r="I49" s="26">
        <v>40897</v>
      </c>
      <c r="J49" s="26" t="s">
        <v>124</v>
      </c>
      <c r="K49" s="178">
        <v>0</v>
      </c>
      <c r="L49" s="178" t="s">
        <v>285</v>
      </c>
      <c r="M49" s="94">
        <v>312</v>
      </c>
      <c r="N49" s="94">
        <f>+M49*G49</f>
        <v>156</v>
      </c>
      <c r="O49" s="27">
        <v>15647872</v>
      </c>
      <c r="P49" s="27" t="s">
        <v>286</v>
      </c>
      <c r="Q49" s="136" t="s">
        <v>297</v>
      </c>
      <c r="R49" s="101"/>
      <c r="S49" s="101"/>
      <c r="T49" s="101"/>
      <c r="U49" s="101"/>
      <c r="V49" s="101"/>
      <c r="W49" s="101"/>
      <c r="X49" s="101"/>
      <c r="Y49" s="101"/>
      <c r="Z49" s="101"/>
    </row>
    <row r="50" spans="1:26" s="102" customFormat="1" ht="30" x14ac:dyDescent="0.25">
      <c r="A50" s="46">
        <f>+A49+1</f>
        <v>2</v>
      </c>
      <c r="B50" s="47" t="s">
        <v>282</v>
      </c>
      <c r="C50" s="47" t="s">
        <v>282</v>
      </c>
      <c r="D50" s="47" t="s">
        <v>288</v>
      </c>
      <c r="E50" s="178" t="s">
        <v>287</v>
      </c>
      <c r="F50" s="25" t="s">
        <v>124</v>
      </c>
      <c r="G50" s="24">
        <v>0.5</v>
      </c>
      <c r="H50" s="51">
        <v>40578</v>
      </c>
      <c r="I50" s="26">
        <v>40637</v>
      </c>
      <c r="J50" s="26" t="s">
        <v>124</v>
      </c>
      <c r="K50" s="178">
        <v>0</v>
      </c>
      <c r="L50" s="26" t="s">
        <v>289</v>
      </c>
      <c r="M50" s="94">
        <v>364</v>
      </c>
      <c r="N50" s="94">
        <f>+M50*G50</f>
        <v>182</v>
      </c>
      <c r="O50" s="27">
        <v>14911900</v>
      </c>
      <c r="P50" s="27" t="s">
        <v>290</v>
      </c>
      <c r="Q50" s="136" t="s">
        <v>297</v>
      </c>
      <c r="R50" s="101"/>
      <c r="S50" s="101"/>
      <c r="T50" s="101"/>
      <c r="U50" s="101"/>
      <c r="V50" s="101"/>
      <c r="W50" s="101"/>
      <c r="X50" s="101"/>
      <c r="Y50" s="101"/>
      <c r="Z50" s="101"/>
    </row>
    <row r="51" spans="1:26" s="102" customFormat="1" ht="30" x14ac:dyDescent="0.25">
      <c r="A51" s="46">
        <f t="shared" ref="A51:A56" si="0">+A50+1</f>
        <v>3</v>
      </c>
      <c r="B51" s="47" t="s">
        <v>282</v>
      </c>
      <c r="C51" s="47" t="s">
        <v>282</v>
      </c>
      <c r="D51" s="47" t="s">
        <v>292</v>
      </c>
      <c r="E51" s="178" t="s">
        <v>291</v>
      </c>
      <c r="F51" s="25" t="s">
        <v>124</v>
      </c>
      <c r="G51" s="24">
        <v>0.5</v>
      </c>
      <c r="H51" s="51">
        <v>40708</v>
      </c>
      <c r="I51" s="26">
        <v>40884</v>
      </c>
      <c r="J51" s="26" t="s">
        <v>124</v>
      </c>
      <c r="K51" s="178">
        <v>0</v>
      </c>
      <c r="L51" s="26" t="s">
        <v>293</v>
      </c>
      <c r="M51" s="94">
        <v>503</v>
      </c>
      <c r="N51" s="94">
        <f>+M51*G51</f>
        <v>251.5</v>
      </c>
      <c r="O51" s="27">
        <v>21959652</v>
      </c>
      <c r="P51" s="27" t="s">
        <v>294</v>
      </c>
      <c r="Q51" s="136" t="s">
        <v>297</v>
      </c>
      <c r="R51" s="101"/>
      <c r="S51" s="101"/>
      <c r="T51" s="101"/>
      <c r="U51" s="101"/>
      <c r="V51" s="101"/>
      <c r="W51" s="101"/>
      <c r="X51" s="101"/>
      <c r="Y51" s="101"/>
      <c r="Z51" s="101"/>
    </row>
    <row r="52" spans="1:26" s="102" customFormat="1" ht="30" x14ac:dyDescent="0.25">
      <c r="A52" s="46">
        <f t="shared" si="0"/>
        <v>4</v>
      </c>
      <c r="B52" s="47"/>
      <c r="C52" s="48"/>
      <c r="D52" s="47" t="s">
        <v>296</v>
      </c>
      <c r="E52" s="178" t="s">
        <v>295</v>
      </c>
      <c r="F52" s="25" t="s">
        <v>124</v>
      </c>
      <c r="G52" s="24"/>
      <c r="H52" s="51">
        <v>40542</v>
      </c>
      <c r="I52" s="26">
        <v>40558</v>
      </c>
      <c r="J52" s="26"/>
      <c r="K52" s="178">
        <v>0</v>
      </c>
      <c r="L52" s="178">
        <v>0</v>
      </c>
      <c r="M52" s="94">
        <v>0</v>
      </c>
      <c r="N52" s="94">
        <v>0</v>
      </c>
      <c r="O52" s="27">
        <v>0</v>
      </c>
      <c r="P52" s="27">
        <v>69</v>
      </c>
      <c r="Q52" s="136" t="s">
        <v>297</v>
      </c>
      <c r="R52" s="101"/>
      <c r="S52" s="101"/>
      <c r="T52" s="101"/>
      <c r="U52" s="101"/>
      <c r="V52" s="101"/>
      <c r="W52" s="101"/>
      <c r="X52" s="101"/>
      <c r="Y52" s="101"/>
      <c r="Z52" s="101"/>
    </row>
    <row r="53" spans="1:26" s="102" customFormat="1" ht="30" x14ac:dyDescent="0.25">
      <c r="A53" s="46">
        <f t="shared" si="0"/>
        <v>5</v>
      </c>
      <c r="B53" s="47"/>
      <c r="C53" s="48"/>
      <c r="D53" s="47" t="s">
        <v>299</v>
      </c>
      <c r="E53" s="178" t="s">
        <v>298</v>
      </c>
      <c r="F53" s="25" t="s">
        <v>124</v>
      </c>
      <c r="G53" s="24"/>
      <c r="H53" s="51">
        <v>39988</v>
      </c>
      <c r="I53" s="26">
        <v>40175</v>
      </c>
      <c r="J53" s="26"/>
      <c r="K53" s="178">
        <v>0</v>
      </c>
      <c r="L53" s="178">
        <v>0</v>
      </c>
      <c r="M53" s="94">
        <v>0</v>
      </c>
      <c r="N53" s="94">
        <v>0</v>
      </c>
      <c r="O53" s="27">
        <v>0</v>
      </c>
      <c r="P53" s="27">
        <v>69</v>
      </c>
      <c r="Q53" s="136" t="s">
        <v>297</v>
      </c>
      <c r="R53" s="101"/>
      <c r="S53" s="101"/>
      <c r="T53" s="101"/>
      <c r="U53" s="101"/>
      <c r="V53" s="101"/>
      <c r="W53" s="101"/>
      <c r="X53" s="101"/>
      <c r="Y53" s="101"/>
      <c r="Z53" s="101"/>
    </row>
    <row r="54" spans="1:26" s="102" customFormat="1" ht="30" x14ac:dyDescent="0.25">
      <c r="A54" s="46">
        <f t="shared" si="0"/>
        <v>6</v>
      </c>
      <c r="B54" s="47"/>
      <c r="C54" s="48"/>
      <c r="D54" s="47" t="s">
        <v>301</v>
      </c>
      <c r="E54" s="178" t="s">
        <v>300</v>
      </c>
      <c r="F54" s="25" t="s">
        <v>124</v>
      </c>
      <c r="G54" s="24"/>
      <c r="H54" s="51">
        <v>40541</v>
      </c>
      <c r="I54" s="26">
        <v>40555</v>
      </c>
      <c r="J54" s="26"/>
      <c r="K54" s="178">
        <v>0</v>
      </c>
      <c r="L54" s="178">
        <v>0</v>
      </c>
      <c r="M54" s="94">
        <v>0</v>
      </c>
      <c r="N54" s="94">
        <v>0</v>
      </c>
      <c r="O54" s="27"/>
      <c r="P54" s="27">
        <v>69</v>
      </c>
      <c r="Q54" s="136" t="s">
        <v>297</v>
      </c>
      <c r="R54" s="101"/>
      <c r="S54" s="101"/>
      <c r="T54" s="101"/>
      <c r="U54" s="101"/>
      <c r="V54" s="101"/>
      <c r="W54" s="101"/>
      <c r="X54" s="101"/>
      <c r="Y54" s="101"/>
      <c r="Z54" s="101"/>
    </row>
    <row r="55" spans="1:26" s="102" customFormat="1" ht="30" x14ac:dyDescent="0.25">
      <c r="A55" s="46">
        <f t="shared" si="0"/>
        <v>7</v>
      </c>
      <c r="B55" s="47" t="s">
        <v>282</v>
      </c>
      <c r="C55" s="47" t="s">
        <v>282</v>
      </c>
      <c r="D55" s="47" t="s">
        <v>303</v>
      </c>
      <c r="E55" s="178" t="s">
        <v>302</v>
      </c>
      <c r="F55" s="25" t="s">
        <v>124</v>
      </c>
      <c r="G55" s="24">
        <v>0.5</v>
      </c>
      <c r="H55" s="51">
        <v>40878</v>
      </c>
      <c r="I55" s="26">
        <v>40903</v>
      </c>
      <c r="J55" s="26" t="s">
        <v>124</v>
      </c>
      <c r="K55" s="178">
        <v>0</v>
      </c>
      <c r="L55" s="26" t="s">
        <v>304</v>
      </c>
      <c r="M55" s="94">
        <v>260</v>
      </c>
      <c r="N55" s="94">
        <f>+M55*G55</f>
        <v>130</v>
      </c>
      <c r="O55" s="27">
        <v>10329800</v>
      </c>
      <c r="P55" s="27" t="s">
        <v>305</v>
      </c>
      <c r="Q55" s="136" t="s">
        <v>297</v>
      </c>
      <c r="R55" s="101"/>
      <c r="S55" s="101"/>
      <c r="T55" s="101"/>
      <c r="U55" s="101"/>
      <c r="V55" s="101"/>
      <c r="W55" s="101"/>
      <c r="X55" s="101"/>
      <c r="Y55" s="101"/>
      <c r="Z55" s="101"/>
    </row>
    <row r="56" spans="1:26" s="102" customFormat="1" x14ac:dyDescent="0.25">
      <c r="A56" s="46">
        <f t="shared" si="0"/>
        <v>8</v>
      </c>
      <c r="B56" s="47"/>
      <c r="C56" s="48"/>
      <c r="D56" s="47"/>
      <c r="E56" s="178"/>
      <c r="F56" s="25"/>
      <c r="G56" s="24"/>
      <c r="H56" s="25"/>
      <c r="I56" s="26"/>
      <c r="J56" s="26"/>
      <c r="K56" s="178"/>
      <c r="L56" s="26"/>
      <c r="M56" s="94"/>
      <c r="N56" s="94"/>
      <c r="O56" s="27"/>
      <c r="P56" s="27"/>
      <c r="Q56" s="136"/>
      <c r="R56" s="101"/>
      <c r="S56" s="101"/>
      <c r="T56" s="101"/>
      <c r="U56" s="101"/>
      <c r="V56" s="101"/>
      <c r="W56" s="101"/>
      <c r="X56" s="101"/>
      <c r="Y56" s="101"/>
      <c r="Z56" s="101"/>
    </row>
    <row r="57" spans="1:26" s="102" customFormat="1" x14ac:dyDescent="0.25">
      <c r="A57" s="46"/>
      <c r="B57" s="49" t="s">
        <v>17</v>
      </c>
      <c r="C57" s="48"/>
      <c r="D57" s="47"/>
      <c r="E57" s="178"/>
      <c r="F57" s="25"/>
      <c r="G57" s="24"/>
      <c r="H57" s="25"/>
      <c r="I57" s="26"/>
      <c r="J57" s="26"/>
      <c r="K57" s="50">
        <f t="shared" ref="K57" si="1">SUM(K49:K56)</f>
        <v>0</v>
      </c>
      <c r="L57" s="50">
        <f t="shared" ref="L57:N57" si="2">SUM(L49:L56)</f>
        <v>0</v>
      </c>
      <c r="M57" s="134">
        <f t="shared" si="2"/>
        <v>1439</v>
      </c>
      <c r="N57" s="50">
        <f t="shared" si="2"/>
        <v>719.5</v>
      </c>
      <c r="O57" s="27"/>
      <c r="P57" s="27"/>
      <c r="Q57" s="137"/>
    </row>
    <row r="58" spans="1:26" s="30" customFormat="1" x14ac:dyDescent="0.25">
      <c r="E58" s="31"/>
    </row>
    <row r="59" spans="1:26" s="30" customFormat="1" x14ac:dyDescent="0.25">
      <c r="B59" s="274" t="s">
        <v>29</v>
      </c>
      <c r="C59" s="274" t="s">
        <v>28</v>
      </c>
      <c r="D59" s="272" t="s">
        <v>34</v>
      </c>
      <c r="E59" s="272"/>
    </row>
    <row r="60" spans="1:26" s="30" customFormat="1" x14ac:dyDescent="0.25">
      <c r="B60" s="275"/>
      <c r="C60" s="275"/>
      <c r="D60" s="218" t="s">
        <v>24</v>
      </c>
      <c r="E60" s="61" t="s">
        <v>25</v>
      </c>
    </row>
    <row r="61" spans="1:26" s="30" customFormat="1" ht="30.6" customHeight="1" x14ac:dyDescent="0.25">
      <c r="B61" s="58" t="s">
        <v>22</v>
      </c>
      <c r="C61" s="59">
        <f>+K57</f>
        <v>0</v>
      </c>
      <c r="D61" s="57"/>
      <c r="E61" s="179" t="s">
        <v>306</v>
      </c>
      <c r="F61" s="32"/>
      <c r="G61" s="32"/>
      <c r="H61" s="32"/>
      <c r="I61" s="32"/>
      <c r="J61" s="32"/>
      <c r="K61" s="32"/>
      <c r="L61" s="32"/>
      <c r="M61" s="32"/>
    </row>
    <row r="62" spans="1:26" s="30" customFormat="1" ht="30" customHeight="1" x14ac:dyDescent="0.25">
      <c r="B62" s="58" t="s">
        <v>26</v>
      </c>
      <c r="C62" s="59" t="s">
        <v>307</v>
      </c>
      <c r="D62" s="57"/>
      <c r="E62" s="179" t="s">
        <v>306</v>
      </c>
    </row>
    <row r="63" spans="1:26" s="30" customFormat="1" x14ac:dyDescent="0.25">
      <c r="B63" s="33"/>
      <c r="C63" s="270"/>
      <c r="D63" s="270"/>
      <c r="E63" s="270"/>
      <c r="F63" s="270"/>
      <c r="G63" s="270"/>
      <c r="H63" s="270"/>
      <c r="I63" s="270"/>
      <c r="J63" s="270"/>
      <c r="K63" s="270"/>
      <c r="L63" s="270"/>
      <c r="M63" s="270"/>
      <c r="N63" s="270"/>
    </row>
    <row r="64" spans="1:26" ht="28.15" customHeight="1" thickBot="1" x14ac:dyDescent="0.3"/>
    <row r="65" spans="2:17" ht="27" thickBot="1" x14ac:dyDescent="0.3">
      <c r="B65" s="269" t="s">
        <v>97</v>
      </c>
      <c r="C65" s="269"/>
      <c r="D65" s="269"/>
      <c r="E65" s="269"/>
      <c r="F65" s="269"/>
      <c r="G65" s="269"/>
      <c r="H65" s="269"/>
      <c r="I65" s="269"/>
      <c r="J65" s="269"/>
      <c r="K65" s="269"/>
      <c r="L65" s="269"/>
      <c r="M65" s="269"/>
      <c r="N65" s="269"/>
    </row>
    <row r="68" spans="2:17" ht="89.25" customHeight="1" x14ac:dyDescent="0.25">
      <c r="B68" s="104" t="s">
        <v>136</v>
      </c>
      <c r="C68" s="66" t="s">
        <v>2</v>
      </c>
      <c r="D68" s="66" t="s">
        <v>99</v>
      </c>
      <c r="E68" s="66" t="s">
        <v>98</v>
      </c>
      <c r="F68" s="66" t="s">
        <v>100</v>
      </c>
      <c r="G68" s="66" t="s">
        <v>101</v>
      </c>
      <c r="H68" s="66" t="s">
        <v>102</v>
      </c>
      <c r="I68" s="66" t="s">
        <v>103</v>
      </c>
      <c r="J68" s="66" t="s">
        <v>104</v>
      </c>
      <c r="K68" s="66" t="s">
        <v>105</v>
      </c>
      <c r="L68" s="66" t="s">
        <v>106</v>
      </c>
      <c r="M68" s="88" t="s">
        <v>107</v>
      </c>
      <c r="N68" s="88" t="s">
        <v>108</v>
      </c>
      <c r="O68" s="267" t="s">
        <v>3</v>
      </c>
      <c r="P68" s="268"/>
      <c r="Q68" s="66" t="s">
        <v>19</v>
      </c>
    </row>
    <row r="69" spans="2:17" x14ac:dyDescent="0.25">
      <c r="B69" s="204" t="s">
        <v>326</v>
      </c>
      <c r="C69" s="204" t="s">
        <v>329</v>
      </c>
      <c r="D69" s="204" t="s">
        <v>339</v>
      </c>
      <c r="E69" s="205">
        <v>96</v>
      </c>
      <c r="F69" s="4"/>
      <c r="G69" s="4"/>
      <c r="H69" s="4"/>
      <c r="I69" s="89"/>
      <c r="J69" s="89"/>
      <c r="K69" s="105"/>
      <c r="L69" s="105"/>
      <c r="M69" s="105"/>
      <c r="N69" s="105"/>
      <c r="O69" s="248"/>
      <c r="P69" s="249"/>
      <c r="Q69" s="105"/>
    </row>
    <row r="70" spans="2:17" x14ac:dyDescent="0.25">
      <c r="B70" s="204" t="s">
        <v>327</v>
      </c>
      <c r="C70" s="204" t="s">
        <v>330</v>
      </c>
      <c r="D70" s="204" t="s">
        <v>340</v>
      </c>
      <c r="E70" s="205">
        <v>180</v>
      </c>
      <c r="F70" s="4"/>
      <c r="G70" s="4" t="s">
        <v>124</v>
      </c>
      <c r="H70" s="4"/>
      <c r="I70" s="89"/>
      <c r="J70" s="89" t="s">
        <v>123</v>
      </c>
      <c r="K70" s="89" t="s">
        <v>123</v>
      </c>
      <c r="L70" s="89" t="s">
        <v>123</v>
      </c>
      <c r="M70" s="89" t="s">
        <v>123</v>
      </c>
      <c r="N70" s="89" t="s">
        <v>123</v>
      </c>
      <c r="O70" s="208"/>
      <c r="P70" s="209"/>
      <c r="Q70" s="105" t="s">
        <v>124</v>
      </c>
    </row>
    <row r="71" spans="2:17" x14ac:dyDescent="0.25">
      <c r="B71" s="204" t="s">
        <v>328</v>
      </c>
      <c r="C71" s="204" t="s">
        <v>331</v>
      </c>
      <c r="D71" s="204" t="s">
        <v>341</v>
      </c>
      <c r="E71" s="205">
        <v>330</v>
      </c>
      <c r="F71" s="4"/>
      <c r="G71" s="4"/>
      <c r="H71" s="4"/>
      <c r="I71" s="89"/>
      <c r="J71" s="89"/>
      <c r="K71" s="105"/>
      <c r="L71" s="105"/>
      <c r="M71" s="105"/>
      <c r="N71" s="105"/>
      <c r="O71" s="208"/>
      <c r="P71" s="209"/>
      <c r="Q71" s="105"/>
    </row>
    <row r="72" spans="2:17" x14ac:dyDescent="0.25">
      <c r="B72" s="204" t="s">
        <v>327</v>
      </c>
      <c r="C72" s="204" t="s">
        <v>332</v>
      </c>
      <c r="D72" s="204" t="s">
        <v>342</v>
      </c>
      <c r="E72" s="205">
        <v>212</v>
      </c>
      <c r="F72" s="4"/>
      <c r="G72" s="4" t="s">
        <v>124</v>
      </c>
      <c r="H72" s="4"/>
      <c r="I72" s="89"/>
      <c r="J72" s="89" t="s">
        <v>123</v>
      </c>
      <c r="K72" s="89" t="s">
        <v>123</v>
      </c>
      <c r="L72" s="89" t="s">
        <v>123</v>
      </c>
      <c r="M72" s="89" t="s">
        <v>123</v>
      </c>
      <c r="N72" s="89" t="s">
        <v>123</v>
      </c>
      <c r="O72" s="208"/>
      <c r="P72" s="209"/>
      <c r="Q72" s="105" t="s">
        <v>124</v>
      </c>
    </row>
    <row r="73" spans="2:17" x14ac:dyDescent="0.25">
      <c r="B73" s="204" t="s">
        <v>328</v>
      </c>
      <c r="C73" s="204" t="s">
        <v>333</v>
      </c>
      <c r="D73" s="204" t="s">
        <v>343</v>
      </c>
      <c r="E73" s="205">
        <v>450</v>
      </c>
      <c r="F73" s="4"/>
      <c r="G73" s="4"/>
      <c r="H73" s="4"/>
      <c r="I73" s="89"/>
      <c r="J73" s="89"/>
      <c r="K73" s="105"/>
      <c r="L73" s="105"/>
      <c r="M73" s="105"/>
      <c r="N73" s="105"/>
      <c r="O73" s="208"/>
      <c r="P73" s="209"/>
      <c r="Q73" s="105"/>
    </row>
    <row r="74" spans="2:17" x14ac:dyDescent="0.25">
      <c r="B74" s="204" t="s">
        <v>326</v>
      </c>
      <c r="C74" s="204" t="s">
        <v>334</v>
      </c>
      <c r="D74" s="204" t="s">
        <v>344</v>
      </c>
      <c r="E74" s="205">
        <v>72</v>
      </c>
      <c r="F74" s="4"/>
      <c r="G74" s="4"/>
      <c r="H74" s="4"/>
      <c r="I74" s="89"/>
      <c r="J74" s="89"/>
      <c r="K74" s="105"/>
      <c r="L74" s="105"/>
      <c r="M74" s="105"/>
      <c r="N74" s="105"/>
      <c r="O74" s="208"/>
      <c r="P74" s="209"/>
      <c r="Q74" s="105"/>
    </row>
    <row r="75" spans="2:17" x14ac:dyDescent="0.25">
      <c r="B75" s="204" t="s">
        <v>326</v>
      </c>
      <c r="C75" s="204" t="s">
        <v>335</v>
      </c>
      <c r="D75" s="46" t="s">
        <v>345</v>
      </c>
      <c r="E75" s="205">
        <v>36</v>
      </c>
      <c r="F75" s="4"/>
      <c r="G75" s="4" t="s">
        <v>124</v>
      </c>
      <c r="H75" s="4"/>
      <c r="I75" s="89"/>
      <c r="J75" s="89" t="s">
        <v>123</v>
      </c>
      <c r="K75" s="89" t="s">
        <v>123</v>
      </c>
      <c r="L75" s="89" t="s">
        <v>123</v>
      </c>
      <c r="M75" s="89" t="s">
        <v>123</v>
      </c>
      <c r="N75" s="89" t="s">
        <v>123</v>
      </c>
      <c r="O75" s="208"/>
      <c r="P75" s="209"/>
      <c r="Q75" s="105" t="s">
        <v>124</v>
      </c>
    </row>
    <row r="76" spans="2:17" x14ac:dyDescent="0.25">
      <c r="B76" s="204" t="s">
        <v>327</v>
      </c>
      <c r="C76" s="204" t="s">
        <v>336</v>
      </c>
      <c r="D76" s="204" t="s">
        <v>346</v>
      </c>
      <c r="E76" s="205">
        <v>120</v>
      </c>
      <c r="F76" s="4"/>
      <c r="G76" s="4"/>
      <c r="H76" s="4"/>
      <c r="I76" s="89"/>
      <c r="J76" s="89"/>
      <c r="K76" s="105"/>
      <c r="L76" s="105"/>
      <c r="M76" s="105"/>
      <c r="N76" s="105"/>
      <c r="O76" s="208"/>
      <c r="P76" s="209"/>
      <c r="Q76" s="105"/>
    </row>
    <row r="77" spans="2:17" x14ac:dyDescent="0.25">
      <c r="B77" s="204" t="s">
        <v>328</v>
      </c>
      <c r="C77" s="204" t="s">
        <v>337</v>
      </c>
      <c r="D77" s="204" t="s">
        <v>347</v>
      </c>
      <c r="E77" s="205">
        <v>250</v>
      </c>
      <c r="F77" s="4"/>
      <c r="G77" s="4"/>
      <c r="H77" s="4"/>
      <c r="I77" s="89"/>
      <c r="J77" s="89"/>
      <c r="K77" s="105"/>
      <c r="L77" s="105"/>
      <c r="M77" s="105"/>
      <c r="N77" s="105"/>
      <c r="O77" s="208"/>
      <c r="P77" s="209"/>
      <c r="Q77" s="105"/>
    </row>
    <row r="78" spans="2:17" x14ac:dyDescent="0.25">
      <c r="B78" s="204" t="s">
        <v>328</v>
      </c>
      <c r="C78" s="204" t="s">
        <v>338</v>
      </c>
      <c r="D78" s="204" t="s">
        <v>347</v>
      </c>
      <c r="E78" s="205">
        <v>290</v>
      </c>
      <c r="F78" s="4"/>
      <c r="G78" s="4"/>
      <c r="H78" s="4"/>
      <c r="I78" s="89"/>
      <c r="J78" s="89"/>
      <c r="K78" s="105"/>
      <c r="L78" s="105"/>
      <c r="M78" s="105"/>
      <c r="N78" s="105"/>
      <c r="O78" s="248"/>
      <c r="P78" s="249"/>
      <c r="Q78" s="105"/>
    </row>
    <row r="79" spans="2:17" x14ac:dyDescent="0.25">
      <c r="B79" s="3"/>
      <c r="C79" s="3"/>
      <c r="D79" s="5"/>
      <c r="E79" s="5"/>
      <c r="F79" s="4"/>
      <c r="G79" s="4"/>
      <c r="H79" s="4"/>
      <c r="I79" s="89"/>
      <c r="J79" s="89"/>
      <c r="K79" s="105"/>
      <c r="L79" s="105"/>
      <c r="M79" s="105"/>
      <c r="N79" s="105"/>
      <c r="O79" s="248"/>
      <c r="P79" s="249"/>
      <c r="Q79" s="105"/>
    </row>
    <row r="80" spans="2:17" x14ac:dyDescent="0.25">
      <c r="B80" s="3"/>
      <c r="C80" s="3"/>
      <c r="D80" s="5"/>
      <c r="E80" s="5"/>
      <c r="F80" s="4"/>
      <c r="G80" s="4"/>
      <c r="H80" s="4"/>
      <c r="I80" s="89"/>
      <c r="J80" s="89"/>
      <c r="K80" s="105"/>
      <c r="L80" s="105"/>
      <c r="M80" s="105"/>
      <c r="N80" s="105"/>
      <c r="O80" s="248"/>
      <c r="P80" s="249"/>
      <c r="Q80" s="105"/>
    </row>
    <row r="81" spans="1:26" x14ac:dyDescent="0.25">
      <c r="B81" s="3"/>
      <c r="C81" s="3"/>
      <c r="D81" s="5"/>
      <c r="E81" s="5"/>
      <c r="F81" s="4"/>
      <c r="G81" s="4"/>
      <c r="H81" s="4"/>
      <c r="I81" s="89"/>
      <c r="J81" s="89"/>
      <c r="K81" s="105"/>
      <c r="L81" s="105"/>
      <c r="M81" s="105"/>
      <c r="N81" s="105"/>
      <c r="O81" s="248"/>
      <c r="P81" s="249"/>
      <c r="Q81" s="105"/>
    </row>
    <row r="82" spans="1:26" x14ac:dyDescent="0.25">
      <c r="B82" s="3"/>
      <c r="C82" s="3"/>
      <c r="D82" s="5"/>
      <c r="E82" s="5"/>
      <c r="F82" s="4"/>
      <c r="G82" s="4"/>
      <c r="H82" s="4"/>
      <c r="I82" s="89"/>
      <c r="J82" s="89"/>
      <c r="K82" s="105"/>
      <c r="L82" s="105"/>
      <c r="M82" s="105"/>
      <c r="N82" s="105"/>
      <c r="O82" s="248"/>
      <c r="P82" s="249"/>
      <c r="Q82" s="105"/>
    </row>
    <row r="83" spans="1:26" x14ac:dyDescent="0.25">
      <c r="B83" s="105"/>
      <c r="C83" s="105"/>
      <c r="D83" s="105"/>
      <c r="E83" s="105"/>
      <c r="F83" s="105"/>
      <c r="G83" s="105"/>
      <c r="H83" s="105"/>
      <c r="I83" s="105"/>
      <c r="J83" s="105"/>
      <c r="K83" s="105"/>
      <c r="L83" s="105"/>
      <c r="M83" s="105"/>
      <c r="N83" s="105"/>
      <c r="O83" s="248"/>
      <c r="P83" s="249"/>
      <c r="Q83" s="105"/>
    </row>
    <row r="84" spans="1:26" x14ac:dyDescent="0.25">
      <c r="B84" s="9" t="s">
        <v>1</v>
      </c>
    </row>
    <row r="85" spans="1:26" x14ac:dyDescent="0.25">
      <c r="B85" s="9" t="s">
        <v>37</v>
      </c>
    </row>
    <row r="86" spans="1:26" x14ac:dyDescent="0.25">
      <c r="B86" s="9" t="s">
        <v>57</v>
      </c>
    </row>
    <row r="88" spans="1:26" ht="15.75" thickBot="1" x14ac:dyDescent="0.3"/>
    <row r="89" spans="1:26" ht="27" thickBot="1" x14ac:dyDescent="0.3">
      <c r="B89" s="264" t="s">
        <v>38</v>
      </c>
      <c r="C89" s="265"/>
      <c r="D89" s="265"/>
      <c r="E89" s="265"/>
      <c r="F89" s="265"/>
      <c r="G89" s="265"/>
      <c r="H89" s="265"/>
      <c r="I89" s="265"/>
      <c r="J89" s="265"/>
      <c r="K89" s="265"/>
      <c r="L89" s="265"/>
      <c r="M89" s="265"/>
      <c r="N89" s="266"/>
    </row>
    <row r="94" spans="1:26" s="102" customFormat="1" ht="75" x14ac:dyDescent="0.25">
      <c r="A94" s="46" t="e">
        <f>+#REF!+1</f>
        <v>#REF!</v>
      </c>
      <c r="B94" s="104" t="s">
        <v>0</v>
      </c>
      <c r="C94" s="104" t="s">
        <v>39</v>
      </c>
      <c r="D94" s="104" t="s">
        <v>40</v>
      </c>
      <c r="E94" s="104" t="s">
        <v>109</v>
      </c>
      <c r="F94" s="104" t="s">
        <v>111</v>
      </c>
      <c r="G94" s="104" t="s">
        <v>112</v>
      </c>
      <c r="H94" s="104" t="s">
        <v>113</v>
      </c>
      <c r="I94" s="104" t="s">
        <v>110</v>
      </c>
      <c r="J94" s="215" t="s">
        <v>114</v>
      </c>
      <c r="K94" s="155"/>
      <c r="L94" s="216"/>
      <c r="M94" s="104" t="s">
        <v>115</v>
      </c>
      <c r="N94" s="104" t="s">
        <v>41</v>
      </c>
      <c r="O94" s="104" t="s">
        <v>42</v>
      </c>
      <c r="P94" s="215" t="s">
        <v>3</v>
      </c>
      <c r="Q94" s="216"/>
      <c r="R94" s="101"/>
      <c r="S94" s="101"/>
      <c r="T94" s="101"/>
      <c r="U94" s="101"/>
      <c r="V94" s="101"/>
      <c r="W94" s="101"/>
      <c r="X94" s="101"/>
      <c r="Y94" s="101"/>
      <c r="Z94" s="101"/>
    </row>
    <row r="95" spans="1:26" s="102" customFormat="1" x14ac:dyDescent="0.25">
      <c r="A95" s="46"/>
      <c r="B95" s="207" t="s">
        <v>43</v>
      </c>
      <c r="C95" s="171">
        <f>(120+36)/200+540/300</f>
        <v>2.58</v>
      </c>
      <c r="D95" s="168" t="s">
        <v>231</v>
      </c>
      <c r="E95" s="168">
        <v>1014210429</v>
      </c>
      <c r="F95" s="168" t="s">
        <v>166</v>
      </c>
      <c r="G95" s="168" t="s">
        <v>232</v>
      </c>
      <c r="H95" s="168"/>
      <c r="I95" s="168" t="s">
        <v>123</v>
      </c>
      <c r="J95" s="168" t="s">
        <v>233</v>
      </c>
      <c r="K95" s="168" t="s">
        <v>234</v>
      </c>
      <c r="L95" s="168" t="s">
        <v>166</v>
      </c>
      <c r="M95" s="168" t="s">
        <v>123</v>
      </c>
      <c r="N95" s="168" t="s">
        <v>124</v>
      </c>
      <c r="O95" s="105" t="s">
        <v>123</v>
      </c>
      <c r="P95" s="172" t="s">
        <v>235</v>
      </c>
      <c r="Q95" s="172"/>
    </row>
    <row r="96" spans="1:26" x14ac:dyDescent="0.25">
      <c r="B96" s="207" t="s">
        <v>43</v>
      </c>
      <c r="C96" s="171">
        <f t="shared" ref="C96:C105" si="3">(120+36)/200+540/300</f>
        <v>2.58</v>
      </c>
      <c r="D96" s="168" t="s">
        <v>236</v>
      </c>
      <c r="E96" s="168">
        <v>1088894155</v>
      </c>
      <c r="F96" s="168" t="s">
        <v>237</v>
      </c>
      <c r="G96" s="168" t="s">
        <v>238</v>
      </c>
      <c r="H96" s="169">
        <v>39976</v>
      </c>
      <c r="I96" s="168" t="s">
        <v>124</v>
      </c>
      <c r="J96" s="168" t="s">
        <v>239</v>
      </c>
      <c r="K96" s="168" t="s">
        <v>240</v>
      </c>
      <c r="L96" s="168" t="s">
        <v>241</v>
      </c>
      <c r="M96" s="168" t="s">
        <v>123</v>
      </c>
      <c r="N96" s="168" t="s">
        <v>123</v>
      </c>
      <c r="O96" s="105" t="s">
        <v>123</v>
      </c>
      <c r="P96" s="172"/>
      <c r="Q96" s="172"/>
    </row>
    <row r="97" spans="2:17" x14ac:dyDescent="0.25">
      <c r="B97" s="207" t="s">
        <v>43</v>
      </c>
      <c r="C97" s="171">
        <f t="shared" si="3"/>
        <v>2.58</v>
      </c>
      <c r="D97" s="168" t="s">
        <v>236</v>
      </c>
      <c r="E97" s="168">
        <v>1088894155</v>
      </c>
      <c r="F97" s="168" t="s">
        <v>237</v>
      </c>
      <c r="G97" s="168" t="s">
        <v>238</v>
      </c>
      <c r="H97" s="169">
        <v>39976</v>
      </c>
      <c r="I97" s="168" t="s">
        <v>124</v>
      </c>
      <c r="J97" s="168" t="s">
        <v>239</v>
      </c>
      <c r="K97" s="168" t="s">
        <v>242</v>
      </c>
      <c r="L97" s="168" t="s">
        <v>241</v>
      </c>
      <c r="M97" s="168" t="s">
        <v>123</v>
      </c>
      <c r="N97" s="168" t="s">
        <v>123</v>
      </c>
      <c r="O97" s="105" t="s">
        <v>123</v>
      </c>
      <c r="P97" s="172"/>
      <c r="Q97" s="172"/>
    </row>
    <row r="98" spans="2:17" x14ac:dyDescent="0.25">
      <c r="B98" s="207" t="s">
        <v>43</v>
      </c>
      <c r="C98" s="171">
        <f t="shared" si="3"/>
        <v>2.58</v>
      </c>
      <c r="D98" s="168" t="s">
        <v>236</v>
      </c>
      <c r="E98" s="168">
        <v>1088894155</v>
      </c>
      <c r="F98" s="168" t="s">
        <v>237</v>
      </c>
      <c r="G98" s="168" t="s">
        <v>238</v>
      </c>
      <c r="H98" s="169">
        <v>39976</v>
      </c>
      <c r="I98" s="168" t="s">
        <v>124</v>
      </c>
      <c r="J98" s="168" t="s">
        <v>239</v>
      </c>
      <c r="K98" s="168" t="s">
        <v>243</v>
      </c>
      <c r="L98" s="168" t="s">
        <v>241</v>
      </c>
      <c r="M98" s="168" t="s">
        <v>123</v>
      </c>
      <c r="N98" s="168" t="s">
        <v>123</v>
      </c>
      <c r="O98" s="105" t="s">
        <v>123</v>
      </c>
      <c r="P98" s="172"/>
      <c r="Q98" s="172"/>
    </row>
    <row r="99" spans="2:17" x14ac:dyDescent="0.25">
      <c r="B99" s="207" t="s">
        <v>43</v>
      </c>
      <c r="C99" s="171">
        <f t="shared" si="3"/>
        <v>2.58</v>
      </c>
      <c r="D99" s="168" t="s">
        <v>236</v>
      </c>
      <c r="E99" s="168">
        <v>1088894155</v>
      </c>
      <c r="F99" s="168" t="s">
        <v>237</v>
      </c>
      <c r="G99" s="168" t="s">
        <v>238</v>
      </c>
      <c r="H99" s="169">
        <v>39976</v>
      </c>
      <c r="I99" s="168" t="s">
        <v>124</v>
      </c>
      <c r="J99" s="168" t="s">
        <v>239</v>
      </c>
      <c r="K99" s="168" t="s">
        <v>244</v>
      </c>
      <c r="L99" s="168" t="s">
        <v>241</v>
      </c>
      <c r="M99" s="168" t="s">
        <v>123</v>
      </c>
      <c r="N99" s="168" t="s">
        <v>123</v>
      </c>
      <c r="O99" s="105" t="s">
        <v>123</v>
      </c>
      <c r="P99" s="172"/>
      <c r="Q99" s="172"/>
    </row>
    <row r="100" spans="2:17" ht="37.15" customHeight="1" x14ac:dyDescent="0.25">
      <c r="B100" s="207" t="s">
        <v>43</v>
      </c>
      <c r="C100" s="171">
        <f t="shared" si="3"/>
        <v>2.58</v>
      </c>
      <c r="D100" s="168" t="s">
        <v>236</v>
      </c>
      <c r="E100" s="168">
        <v>1088894155</v>
      </c>
      <c r="F100" s="168" t="s">
        <v>237</v>
      </c>
      <c r="G100" s="168" t="s">
        <v>238</v>
      </c>
      <c r="H100" s="169">
        <v>39976</v>
      </c>
      <c r="I100" s="168" t="s">
        <v>124</v>
      </c>
      <c r="J100" s="168" t="s">
        <v>239</v>
      </c>
      <c r="K100" s="168" t="s">
        <v>245</v>
      </c>
      <c r="L100" s="168" t="s">
        <v>241</v>
      </c>
      <c r="M100" s="168" t="s">
        <v>123</v>
      </c>
      <c r="N100" s="168" t="s">
        <v>123</v>
      </c>
      <c r="O100" s="105" t="s">
        <v>123</v>
      </c>
      <c r="P100" s="172"/>
      <c r="Q100" s="172"/>
    </row>
    <row r="101" spans="2:17" ht="41.45" customHeight="1" x14ac:dyDescent="0.25">
      <c r="B101" s="207" t="s">
        <v>43</v>
      </c>
      <c r="C101" s="171">
        <f t="shared" si="3"/>
        <v>2.58</v>
      </c>
      <c r="D101" s="168" t="s">
        <v>236</v>
      </c>
      <c r="E101" s="168">
        <v>1088894155</v>
      </c>
      <c r="F101" s="168" t="s">
        <v>237</v>
      </c>
      <c r="G101" s="168" t="s">
        <v>238</v>
      </c>
      <c r="H101" s="169">
        <v>39976</v>
      </c>
      <c r="I101" s="168" t="s">
        <v>124</v>
      </c>
      <c r="J101" s="168" t="s">
        <v>239</v>
      </c>
      <c r="K101" s="168" t="s">
        <v>246</v>
      </c>
      <c r="L101" s="168" t="s">
        <v>241</v>
      </c>
      <c r="M101" s="168" t="s">
        <v>123</v>
      </c>
      <c r="N101" s="168" t="s">
        <v>123</v>
      </c>
      <c r="O101" s="105" t="s">
        <v>123</v>
      </c>
      <c r="P101" s="172"/>
      <c r="Q101" s="172"/>
    </row>
    <row r="102" spans="2:17" x14ac:dyDescent="0.25">
      <c r="B102" s="207" t="s">
        <v>43</v>
      </c>
      <c r="C102" s="171">
        <f t="shared" si="3"/>
        <v>2.58</v>
      </c>
      <c r="D102" s="168" t="s">
        <v>236</v>
      </c>
      <c r="E102" s="168">
        <v>1088894155</v>
      </c>
      <c r="F102" s="168" t="s">
        <v>237</v>
      </c>
      <c r="G102" s="168" t="s">
        <v>238</v>
      </c>
      <c r="H102" s="169">
        <v>39976</v>
      </c>
      <c r="I102" s="168" t="s">
        <v>124</v>
      </c>
      <c r="J102" s="168" t="s">
        <v>239</v>
      </c>
      <c r="K102" s="168" t="s">
        <v>247</v>
      </c>
      <c r="L102" s="168" t="s">
        <v>241</v>
      </c>
      <c r="M102" s="168" t="s">
        <v>123</v>
      </c>
      <c r="N102" s="168" t="s">
        <v>123</v>
      </c>
      <c r="O102" s="105" t="s">
        <v>123</v>
      </c>
      <c r="P102" s="172"/>
      <c r="Q102" s="172"/>
    </row>
    <row r="103" spans="2:17" x14ac:dyDescent="0.25">
      <c r="B103" s="207" t="s">
        <v>43</v>
      </c>
      <c r="C103" s="171">
        <f t="shared" si="3"/>
        <v>2.58</v>
      </c>
      <c r="D103" s="168" t="s">
        <v>236</v>
      </c>
      <c r="E103" s="168">
        <v>1088894155</v>
      </c>
      <c r="F103" s="168" t="s">
        <v>237</v>
      </c>
      <c r="G103" s="168" t="s">
        <v>238</v>
      </c>
      <c r="H103" s="169">
        <v>39976</v>
      </c>
      <c r="I103" s="168" t="s">
        <v>124</v>
      </c>
      <c r="J103" s="168" t="s">
        <v>239</v>
      </c>
      <c r="K103" s="168" t="s">
        <v>248</v>
      </c>
      <c r="L103" s="168" t="s">
        <v>241</v>
      </c>
      <c r="M103" s="168" t="s">
        <v>123</v>
      </c>
      <c r="N103" s="168" t="s">
        <v>123</v>
      </c>
      <c r="O103" s="105" t="s">
        <v>123</v>
      </c>
      <c r="P103" s="172"/>
      <c r="Q103" s="172"/>
    </row>
    <row r="104" spans="2:17" x14ac:dyDescent="0.25">
      <c r="B104" s="207" t="s">
        <v>43</v>
      </c>
      <c r="C104" s="171">
        <f t="shared" si="3"/>
        <v>2.58</v>
      </c>
      <c r="D104" s="168" t="s">
        <v>249</v>
      </c>
      <c r="E104" s="168">
        <v>17357817</v>
      </c>
      <c r="F104" s="168" t="s">
        <v>250</v>
      </c>
      <c r="G104" s="168" t="s">
        <v>251</v>
      </c>
      <c r="H104" s="169">
        <v>39857</v>
      </c>
      <c r="I104" s="168" t="s">
        <v>124</v>
      </c>
      <c r="J104" s="168" t="s">
        <v>252</v>
      </c>
      <c r="K104" s="168" t="s">
        <v>253</v>
      </c>
      <c r="L104" s="168" t="s">
        <v>254</v>
      </c>
      <c r="M104" s="168" t="s">
        <v>123</v>
      </c>
      <c r="N104" s="168" t="s">
        <v>123</v>
      </c>
      <c r="O104" s="105" t="s">
        <v>123</v>
      </c>
      <c r="P104" s="172" t="s">
        <v>216</v>
      </c>
      <c r="Q104" s="172"/>
    </row>
    <row r="105" spans="2:17" x14ac:dyDescent="0.25">
      <c r="B105" s="207" t="s">
        <v>43</v>
      </c>
      <c r="C105" s="171">
        <f t="shared" si="3"/>
        <v>2.58</v>
      </c>
      <c r="D105" s="168" t="s">
        <v>249</v>
      </c>
      <c r="E105" s="168">
        <v>17357817</v>
      </c>
      <c r="F105" s="168" t="s">
        <v>250</v>
      </c>
      <c r="G105" s="168" t="s">
        <v>251</v>
      </c>
      <c r="H105" s="169">
        <v>39857</v>
      </c>
      <c r="I105" s="168" t="s">
        <v>124</v>
      </c>
      <c r="J105" s="168" t="s">
        <v>255</v>
      </c>
      <c r="K105" s="168" t="s">
        <v>256</v>
      </c>
      <c r="L105" s="168" t="s">
        <v>257</v>
      </c>
      <c r="M105" s="168" t="s">
        <v>123</v>
      </c>
      <c r="N105" s="168" t="s">
        <v>123</v>
      </c>
      <c r="O105" s="105" t="s">
        <v>123</v>
      </c>
      <c r="P105" s="172" t="s">
        <v>216</v>
      </c>
      <c r="Q105" s="172"/>
    </row>
    <row r="106" spans="2:17" x14ac:dyDescent="0.25">
      <c r="B106" s="207" t="s">
        <v>44</v>
      </c>
      <c r="C106" s="171">
        <f>(120+36)/200+540/300*2</f>
        <v>4.38</v>
      </c>
      <c r="D106" s="168" t="s">
        <v>258</v>
      </c>
      <c r="E106" s="168">
        <v>1124496193</v>
      </c>
      <c r="F106" s="168" t="s">
        <v>222</v>
      </c>
      <c r="G106" s="168" t="s">
        <v>259</v>
      </c>
      <c r="H106" s="169">
        <v>41354</v>
      </c>
      <c r="I106" s="168" t="s">
        <v>123</v>
      </c>
      <c r="J106" s="168" t="s">
        <v>124</v>
      </c>
      <c r="K106" s="168" t="s">
        <v>124</v>
      </c>
      <c r="L106" s="168" t="s">
        <v>124</v>
      </c>
      <c r="M106" s="168" t="s">
        <v>123</v>
      </c>
      <c r="N106" s="168" t="s">
        <v>124</v>
      </c>
      <c r="O106" s="105" t="s">
        <v>124</v>
      </c>
      <c r="P106" s="172" t="s">
        <v>260</v>
      </c>
      <c r="Q106" s="172"/>
    </row>
    <row r="107" spans="2:17" x14ac:dyDescent="0.25">
      <c r="B107" s="207" t="s">
        <v>44</v>
      </c>
      <c r="C107" s="171">
        <f t="shared" ref="C107:C114" si="4">(120+36)/200+540/300*2</f>
        <v>4.38</v>
      </c>
      <c r="D107" s="168" t="s">
        <v>261</v>
      </c>
      <c r="E107" s="168">
        <v>72012513</v>
      </c>
      <c r="F107" s="168" t="s">
        <v>250</v>
      </c>
      <c r="G107" s="168" t="s">
        <v>262</v>
      </c>
      <c r="H107" s="169">
        <v>35139</v>
      </c>
      <c r="I107" s="168" t="s">
        <v>124</v>
      </c>
      <c r="J107" s="1" t="s">
        <v>180</v>
      </c>
      <c r="K107" s="168" t="s">
        <v>263</v>
      </c>
      <c r="L107" s="168" t="s">
        <v>250</v>
      </c>
      <c r="M107" s="168" t="s">
        <v>123</v>
      </c>
      <c r="N107" s="168" t="s">
        <v>123</v>
      </c>
      <c r="O107" s="105" t="s">
        <v>124</v>
      </c>
      <c r="P107" s="172" t="s">
        <v>216</v>
      </c>
      <c r="Q107" s="172"/>
    </row>
    <row r="108" spans="2:17" ht="27" customHeight="1" x14ac:dyDescent="0.25">
      <c r="B108" s="207" t="s">
        <v>44</v>
      </c>
      <c r="C108" s="171">
        <f t="shared" si="4"/>
        <v>4.38</v>
      </c>
      <c r="D108" s="168" t="s">
        <v>261</v>
      </c>
      <c r="E108" s="168">
        <v>72012513</v>
      </c>
      <c r="F108" s="168" t="s">
        <v>250</v>
      </c>
      <c r="G108" s="168" t="s">
        <v>262</v>
      </c>
      <c r="H108" s="169">
        <v>35139</v>
      </c>
      <c r="I108" s="168" t="s">
        <v>124</v>
      </c>
      <c r="J108" s="1" t="s">
        <v>180</v>
      </c>
      <c r="K108" s="168" t="s">
        <v>264</v>
      </c>
      <c r="L108" s="168" t="s">
        <v>250</v>
      </c>
      <c r="M108" s="168" t="s">
        <v>123</v>
      </c>
      <c r="N108" s="168" t="s">
        <v>123</v>
      </c>
      <c r="O108" s="105" t="s">
        <v>124</v>
      </c>
      <c r="P108" s="172" t="s">
        <v>216</v>
      </c>
      <c r="Q108" s="172"/>
    </row>
    <row r="109" spans="2:17" ht="30" customHeight="1" x14ac:dyDescent="0.25">
      <c r="B109" s="207" t="s">
        <v>44</v>
      </c>
      <c r="C109" s="171">
        <f t="shared" si="4"/>
        <v>4.38</v>
      </c>
      <c r="D109" s="168" t="s">
        <v>261</v>
      </c>
      <c r="E109" s="168">
        <v>72012513</v>
      </c>
      <c r="F109" s="168" t="s">
        <v>250</v>
      </c>
      <c r="G109" s="168" t="s">
        <v>262</v>
      </c>
      <c r="H109" s="169">
        <v>35139</v>
      </c>
      <c r="I109" s="168" t="s">
        <v>124</v>
      </c>
      <c r="J109" s="168" t="s">
        <v>265</v>
      </c>
      <c r="K109" s="168" t="s">
        <v>266</v>
      </c>
      <c r="L109" s="168" t="s">
        <v>267</v>
      </c>
      <c r="M109" s="168" t="s">
        <v>123</v>
      </c>
      <c r="N109" s="168" t="s">
        <v>123</v>
      </c>
      <c r="O109" s="105" t="s">
        <v>124</v>
      </c>
      <c r="P109" s="172" t="s">
        <v>216</v>
      </c>
      <c r="Q109" s="172"/>
    </row>
    <row r="110" spans="2:17" ht="27.75" customHeight="1" x14ac:dyDescent="0.25">
      <c r="B110" s="207" t="s">
        <v>44</v>
      </c>
      <c r="C110" s="171">
        <f t="shared" si="4"/>
        <v>4.38</v>
      </c>
      <c r="D110" s="168" t="s">
        <v>261</v>
      </c>
      <c r="E110" s="168">
        <v>72012513</v>
      </c>
      <c r="F110" s="168" t="s">
        <v>250</v>
      </c>
      <c r="G110" s="168" t="s">
        <v>262</v>
      </c>
      <c r="H110" s="169">
        <v>35139</v>
      </c>
      <c r="I110" s="168" t="s">
        <v>124</v>
      </c>
      <c r="J110" s="168" t="s">
        <v>268</v>
      </c>
      <c r="K110" s="168" t="s">
        <v>269</v>
      </c>
      <c r="L110" s="168" t="s">
        <v>270</v>
      </c>
      <c r="M110" s="168" t="s">
        <v>123</v>
      </c>
      <c r="N110" s="168" t="s">
        <v>123</v>
      </c>
      <c r="O110" s="105" t="s">
        <v>124</v>
      </c>
      <c r="P110" s="172"/>
      <c r="Q110" s="172"/>
    </row>
    <row r="111" spans="2:17" ht="33.6" customHeight="1" x14ac:dyDescent="0.25">
      <c r="B111" s="207" t="s">
        <v>44</v>
      </c>
      <c r="C111" s="171">
        <f t="shared" si="4"/>
        <v>4.38</v>
      </c>
      <c r="D111" s="168" t="s">
        <v>271</v>
      </c>
      <c r="E111" s="168">
        <v>40219784</v>
      </c>
      <c r="F111" s="168" t="s">
        <v>272</v>
      </c>
      <c r="G111" s="168" t="s">
        <v>176</v>
      </c>
      <c r="H111" s="169">
        <v>38695</v>
      </c>
      <c r="I111" s="168" t="s">
        <v>124</v>
      </c>
      <c r="J111" s="168" t="s">
        <v>273</v>
      </c>
      <c r="K111" s="168" t="s">
        <v>274</v>
      </c>
      <c r="L111" s="168" t="s">
        <v>275</v>
      </c>
      <c r="M111" s="168" t="s">
        <v>123</v>
      </c>
      <c r="N111" s="168" t="s">
        <v>123</v>
      </c>
      <c r="O111" s="105" t="s">
        <v>124</v>
      </c>
      <c r="P111" s="172"/>
      <c r="Q111" s="172"/>
    </row>
    <row r="112" spans="2:17" x14ac:dyDescent="0.25">
      <c r="B112" s="207" t="s">
        <v>44</v>
      </c>
      <c r="C112" s="171">
        <f t="shared" si="4"/>
        <v>4.38</v>
      </c>
      <c r="D112" s="168" t="s">
        <v>271</v>
      </c>
      <c r="E112" s="168">
        <v>40219784</v>
      </c>
      <c r="F112" s="168" t="s">
        <v>272</v>
      </c>
      <c r="G112" s="168" t="s">
        <v>176</v>
      </c>
      <c r="H112" s="169">
        <v>38695</v>
      </c>
      <c r="I112" s="168" t="s">
        <v>124</v>
      </c>
      <c r="J112" s="168" t="s">
        <v>276</v>
      </c>
      <c r="K112" s="168" t="s">
        <v>277</v>
      </c>
      <c r="L112" s="168" t="s">
        <v>166</v>
      </c>
      <c r="M112" s="168" t="s">
        <v>123</v>
      </c>
      <c r="N112" s="168" t="s">
        <v>123</v>
      </c>
      <c r="O112" s="105" t="s">
        <v>124</v>
      </c>
      <c r="P112" s="172"/>
      <c r="Q112" s="172"/>
    </row>
    <row r="113" spans="2:17" x14ac:dyDescent="0.25">
      <c r="B113" s="207" t="s">
        <v>44</v>
      </c>
      <c r="C113" s="171">
        <f t="shared" si="4"/>
        <v>4.38</v>
      </c>
      <c r="D113" s="168" t="s">
        <v>271</v>
      </c>
      <c r="E113" s="168">
        <v>40219784</v>
      </c>
      <c r="F113" s="168" t="s">
        <v>272</v>
      </c>
      <c r="G113" s="168" t="s">
        <v>176</v>
      </c>
      <c r="H113" s="169">
        <v>38695</v>
      </c>
      <c r="I113" s="168" t="s">
        <v>124</v>
      </c>
      <c r="J113" s="168" t="s">
        <v>276</v>
      </c>
      <c r="K113" s="168" t="s">
        <v>278</v>
      </c>
      <c r="L113" s="168" t="s">
        <v>166</v>
      </c>
      <c r="M113" s="168" t="s">
        <v>123</v>
      </c>
      <c r="N113" s="168" t="s">
        <v>123</v>
      </c>
      <c r="O113" s="105" t="s">
        <v>124</v>
      </c>
      <c r="P113" s="172"/>
      <c r="Q113" s="172"/>
    </row>
    <row r="114" spans="2:17" x14ac:dyDescent="0.25">
      <c r="B114" s="196" t="s">
        <v>44</v>
      </c>
      <c r="C114" s="197">
        <f t="shared" si="4"/>
        <v>4.38</v>
      </c>
      <c r="D114" s="198" t="s">
        <v>271</v>
      </c>
      <c r="E114" s="198">
        <v>40219784</v>
      </c>
      <c r="F114" s="198" t="s">
        <v>272</v>
      </c>
      <c r="G114" s="198" t="s">
        <v>176</v>
      </c>
      <c r="H114" s="169">
        <v>38695</v>
      </c>
      <c r="I114" s="168" t="s">
        <v>124</v>
      </c>
      <c r="J114" s="168" t="s">
        <v>279</v>
      </c>
      <c r="K114" s="168" t="s">
        <v>280</v>
      </c>
      <c r="L114" s="168" t="s">
        <v>166</v>
      </c>
      <c r="M114" s="168" t="s">
        <v>123</v>
      </c>
      <c r="N114" s="168" t="s">
        <v>123</v>
      </c>
      <c r="O114" s="105" t="s">
        <v>124</v>
      </c>
      <c r="P114" s="172"/>
      <c r="Q114" s="172"/>
    </row>
    <row r="115" spans="2:17" x14ac:dyDescent="0.25">
      <c r="B115" s="201"/>
      <c r="C115" s="202"/>
      <c r="D115" s="203"/>
      <c r="E115" s="203"/>
      <c r="F115" s="203"/>
      <c r="G115" s="203"/>
      <c r="H115" s="182"/>
      <c r="I115" s="181"/>
      <c r="J115" s="181"/>
      <c r="K115" s="181"/>
      <c r="L115" s="181"/>
      <c r="M115" s="181"/>
      <c r="N115" s="181"/>
      <c r="O115" s="10"/>
      <c r="P115" s="183"/>
      <c r="Q115" s="183"/>
    </row>
    <row r="116" spans="2:17" ht="15.75" thickBot="1" x14ac:dyDescent="0.3">
      <c r="B116" s="201"/>
      <c r="C116" s="202"/>
      <c r="D116" s="203"/>
      <c r="E116" s="203"/>
      <c r="F116" s="203"/>
      <c r="G116" s="203"/>
      <c r="H116" s="182"/>
      <c r="I116" s="181"/>
      <c r="J116" s="181"/>
      <c r="K116" s="181"/>
      <c r="L116" s="181"/>
      <c r="M116" s="181"/>
      <c r="N116" s="181"/>
      <c r="O116" s="10"/>
      <c r="P116" s="183"/>
      <c r="Q116" s="183"/>
    </row>
    <row r="117" spans="2:17" ht="27" thickBot="1" x14ac:dyDescent="0.3">
      <c r="B117" s="199" t="s">
        <v>308</v>
      </c>
      <c r="C117" s="200"/>
      <c r="D117" s="200"/>
      <c r="E117" s="200"/>
      <c r="F117" s="200"/>
      <c r="G117" s="200"/>
      <c r="H117" s="213"/>
      <c r="I117" s="213"/>
      <c r="J117" s="213"/>
      <c r="K117" s="213"/>
      <c r="L117" s="213"/>
      <c r="M117" s="213"/>
      <c r="N117" s="214"/>
    </row>
    <row r="120" spans="2:17" ht="30" x14ac:dyDescent="0.25">
      <c r="B120" s="66" t="s">
        <v>33</v>
      </c>
      <c r="C120" s="66" t="s">
        <v>309</v>
      </c>
      <c r="D120" s="215" t="s">
        <v>3</v>
      </c>
      <c r="E120" s="216"/>
    </row>
    <row r="121" spans="2:17" ht="409.5" x14ac:dyDescent="0.25">
      <c r="B121" s="184" t="s">
        <v>310</v>
      </c>
      <c r="C121" s="157" t="s">
        <v>124</v>
      </c>
      <c r="D121" s="195" t="s">
        <v>311</v>
      </c>
      <c r="E121" s="185"/>
    </row>
    <row r="124" spans="2:17" ht="26.25" x14ac:dyDescent="0.25">
      <c r="B124" s="210" t="s">
        <v>312</v>
      </c>
      <c r="C124" s="211"/>
      <c r="D124" s="211"/>
      <c r="E124" s="211"/>
      <c r="F124" s="211"/>
      <c r="G124" s="211"/>
      <c r="H124" s="211"/>
      <c r="I124" s="211"/>
      <c r="J124" s="211"/>
      <c r="K124" s="211"/>
      <c r="L124" s="211"/>
      <c r="M124" s="211"/>
      <c r="N124" s="211"/>
      <c r="O124" s="211"/>
      <c r="P124" s="211"/>
    </row>
    <row r="126" spans="2:17" ht="15.75" thickBot="1" x14ac:dyDescent="0.3"/>
    <row r="127" spans="2:17" ht="27" thickBot="1" x14ac:dyDescent="0.3">
      <c r="B127" s="212" t="s">
        <v>313</v>
      </c>
      <c r="C127" s="213"/>
      <c r="D127" s="213"/>
      <c r="E127" s="213"/>
      <c r="F127" s="213"/>
      <c r="G127" s="213"/>
      <c r="H127" s="213"/>
      <c r="I127" s="213"/>
      <c r="J127" s="213"/>
      <c r="K127" s="213"/>
      <c r="L127" s="213"/>
      <c r="M127" s="213"/>
      <c r="N127" s="214"/>
    </row>
    <row r="129" spans="1:26" ht="15.75" thickBot="1" x14ac:dyDescent="0.3">
      <c r="M129" s="64"/>
      <c r="N129" s="64"/>
    </row>
    <row r="130" spans="1:26" ht="60" x14ac:dyDescent="0.25">
      <c r="A130" s="99"/>
      <c r="B130" s="103" t="s">
        <v>132</v>
      </c>
      <c r="C130" s="103" t="s">
        <v>133</v>
      </c>
      <c r="D130" s="103" t="s">
        <v>134</v>
      </c>
      <c r="E130" s="103" t="s">
        <v>45</v>
      </c>
      <c r="F130" s="103" t="s">
        <v>23</v>
      </c>
      <c r="G130" s="103" t="s">
        <v>96</v>
      </c>
      <c r="H130" s="103" t="s">
        <v>18</v>
      </c>
      <c r="I130" s="103" t="s">
        <v>11</v>
      </c>
      <c r="J130" s="103" t="s">
        <v>32</v>
      </c>
      <c r="K130" s="103" t="s">
        <v>56</v>
      </c>
      <c r="L130" s="103" t="s">
        <v>21</v>
      </c>
      <c r="M130" s="95" t="s">
        <v>27</v>
      </c>
      <c r="N130" s="103" t="s">
        <v>135</v>
      </c>
      <c r="O130" s="103" t="s">
        <v>36</v>
      </c>
      <c r="P130" s="55" t="s">
        <v>12</v>
      </c>
      <c r="Q130" s="55" t="s">
        <v>20</v>
      </c>
      <c r="R130" s="99"/>
      <c r="S130" s="99"/>
      <c r="T130" s="99"/>
      <c r="U130" s="99"/>
      <c r="V130" s="99"/>
      <c r="W130" s="99"/>
      <c r="X130" s="99"/>
      <c r="Y130" s="99"/>
      <c r="Z130" s="99"/>
    </row>
    <row r="131" spans="1:26" x14ac:dyDescent="0.25">
      <c r="A131" s="46">
        <v>1</v>
      </c>
      <c r="B131" s="47"/>
      <c r="C131" s="48"/>
      <c r="D131" s="47"/>
      <c r="E131" s="24"/>
      <c r="F131" s="25"/>
      <c r="G131" s="135"/>
      <c r="H131" s="51"/>
      <c r="I131" s="26"/>
      <c r="J131" s="26"/>
      <c r="K131" s="26"/>
      <c r="L131" s="26"/>
      <c r="M131" s="94"/>
      <c r="N131" s="94">
        <f>+M131*G131</f>
        <v>0</v>
      </c>
      <c r="O131" s="27"/>
      <c r="P131" s="27"/>
      <c r="Q131" s="136"/>
      <c r="R131" s="101"/>
      <c r="S131" s="101"/>
      <c r="T131" s="101"/>
      <c r="U131" s="101"/>
      <c r="V131" s="101"/>
      <c r="W131" s="101"/>
      <c r="X131" s="101"/>
      <c r="Y131" s="101"/>
      <c r="Z131" s="101"/>
    </row>
    <row r="132" spans="1:26" x14ac:dyDescent="0.25">
      <c r="A132" s="46">
        <f>+A131+1</f>
        <v>2</v>
      </c>
      <c r="B132" s="47"/>
      <c r="C132" s="48"/>
      <c r="D132" s="47"/>
      <c r="E132" s="24"/>
      <c r="F132" s="25"/>
      <c r="G132" s="25"/>
      <c r="H132" s="25"/>
      <c r="I132" s="26"/>
      <c r="J132" s="26"/>
      <c r="K132" s="26"/>
      <c r="L132" s="26"/>
      <c r="M132" s="94"/>
      <c r="N132" s="94"/>
      <c r="O132" s="27"/>
      <c r="P132" s="27"/>
      <c r="Q132" s="136"/>
      <c r="R132" s="101"/>
      <c r="S132" s="101"/>
      <c r="T132" s="101"/>
      <c r="U132" s="101"/>
      <c r="V132" s="101"/>
      <c r="W132" s="101"/>
      <c r="X132" s="101"/>
      <c r="Y132" s="101"/>
      <c r="Z132" s="101"/>
    </row>
    <row r="133" spans="1:26" x14ac:dyDescent="0.25">
      <c r="A133" s="46">
        <f t="shared" ref="A133:A138" si="5">+A132+1</f>
        <v>3</v>
      </c>
      <c r="B133" s="47"/>
      <c r="C133" s="48"/>
      <c r="D133" s="47"/>
      <c r="E133" s="24"/>
      <c r="F133" s="25"/>
      <c r="G133" s="25"/>
      <c r="H133" s="25"/>
      <c r="I133" s="26"/>
      <c r="J133" s="26"/>
      <c r="K133" s="26"/>
      <c r="L133" s="26"/>
      <c r="M133" s="94"/>
      <c r="N133" s="94"/>
      <c r="O133" s="27"/>
      <c r="P133" s="27"/>
      <c r="Q133" s="136"/>
      <c r="R133" s="101"/>
      <c r="S133" s="101"/>
      <c r="T133" s="101"/>
      <c r="U133" s="101"/>
      <c r="V133" s="101"/>
      <c r="W133" s="101"/>
      <c r="X133" s="101"/>
      <c r="Y133" s="101"/>
      <c r="Z133" s="101"/>
    </row>
    <row r="134" spans="1:26" x14ac:dyDescent="0.25">
      <c r="A134" s="46">
        <f t="shared" si="5"/>
        <v>4</v>
      </c>
      <c r="B134" s="47"/>
      <c r="C134" s="48"/>
      <c r="D134" s="47"/>
      <c r="E134" s="24"/>
      <c r="F134" s="25"/>
      <c r="G134" s="25"/>
      <c r="H134" s="25"/>
      <c r="I134" s="26"/>
      <c r="J134" s="26"/>
      <c r="K134" s="26"/>
      <c r="L134" s="26"/>
      <c r="M134" s="94"/>
      <c r="N134" s="94"/>
      <c r="O134" s="27"/>
      <c r="P134" s="27"/>
      <c r="Q134" s="136"/>
      <c r="R134" s="101"/>
      <c r="S134" s="101"/>
      <c r="T134" s="101"/>
      <c r="U134" s="101"/>
      <c r="V134" s="101"/>
      <c r="W134" s="101"/>
      <c r="X134" s="101"/>
      <c r="Y134" s="101"/>
      <c r="Z134" s="101"/>
    </row>
    <row r="135" spans="1:26" x14ac:dyDescent="0.25">
      <c r="A135" s="46">
        <f t="shared" si="5"/>
        <v>5</v>
      </c>
      <c r="B135" s="47"/>
      <c r="C135" s="48"/>
      <c r="D135" s="47"/>
      <c r="E135" s="24"/>
      <c r="F135" s="25"/>
      <c r="G135" s="25"/>
      <c r="H135" s="25"/>
      <c r="I135" s="26"/>
      <c r="J135" s="26"/>
      <c r="K135" s="26"/>
      <c r="L135" s="26"/>
      <c r="M135" s="94"/>
      <c r="N135" s="94"/>
      <c r="O135" s="27"/>
      <c r="P135" s="27"/>
      <c r="Q135" s="136"/>
      <c r="R135" s="101"/>
      <c r="S135" s="101"/>
      <c r="T135" s="101"/>
      <c r="U135" s="101"/>
      <c r="V135" s="101"/>
      <c r="W135" s="101"/>
      <c r="X135" s="101"/>
      <c r="Y135" s="101"/>
      <c r="Z135" s="101"/>
    </row>
    <row r="136" spans="1:26" x14ac:dyDescent="0.25">
      <c r="A136" s="46">
        <f t="shared" si="5"/>
        <v>6</v>
      </c>
      <c r="B136" s="47"/>
      <c r="C136" s="48"/>
      <c r="D136" s="47"/>
      <c r="E136" s="24"/>
      <c r="F136" s="25"/>
      <c r="G136" s="25"/>
      <c r="H136" s="25"/>
      <c r="I136" s="26"/>
      <c r="J136" s="26"/>
      <c r="K136" s="26"/>
      <c r="L136" s="26"/>
      <c r="M136" s="94"/>
      <c r="N136" s="94"/>
      <c r="O136" s="27"/>
      <c r="P136" s="27"/>
      <c r="Q136" s="136"/>
      <c r="R136" s="101"/>
      <c r="S136" s="101"/>
      <c r="T136" s="101"/>
      <c r="U136" s="101"/>
      <c r="V136" s="101"/>
      <c r="W136" s="101"/>
      <c r="X136" s="101"/>
      <c r="Y136" s="101"/>
      <c r="Z136" s="101"/>
    </row>
    <row r="137" spans="1:26" x14ac:dyDescent="0.25">
      <c r="A137" s="46">
        <f t="shared" si="5"/>
        <v>7</v>
      </c>
      <c r="B137" s="47"/>
      <c r="C137" s="48"/>
      <c r="D137" s="47"/>
      <c r="E137" s="24"/>
      <c r="F137" s="25"/>
      <c r="G137" s="25"/>
      <c r="H137" s="25"/>
      <c r="I137" s="26"/>
      <c r="J137" s="26"/>
      <c r="K137" s="26"/>
      <c r="L137" s="26"/>
      <c r="M137" s="94"/>
      <c r="N137" s="94"/>
      <c r="O137" s="27"/>
      <c r="P137" s="27"/>
      <c r="Q137" s="136"/>
      <c r="R137" s="101"/>
      <c r="S137" s="101"/>
      <c r="T137" s="101"/>
      <c r="U137" s="101"/>
      <c r="V137" s="101"/>
      <c r="W137" s="101"/>
      <c r="X137" s="101"/>
      <c r="Y137" s="101"/>
      <c r="Z137" s="101"/>
    </row>
    <row r="138" spans="1:26" x14ac:dyDescent="0.25">
      <c r="A138" s="46">
        <f t="shared" si="5"/>
        <v>8</v>
      </c>
      <c r="B138" s="47"/>
      <c r="C138" s="48"/>
      <c r="D138" s="47"/>
      <c r="E138" s="24"/>
      <c r="F138" s="25"/>
      <c r="G138" s="25"/>
      <c r="H138" s="25"/>
      <c r="I138" s="26"/>
      <c r="J138" s="26"/>
      <c r="K138" s="26"/>
      <c r="L138" s="26"/>
      <c r="M138" s="94"/>
      <c r="N138" s="94"/>
      <c r="O138" s="27"/>
      <c r="P138" s="27"/>
      <c r="Q138" s="136"/>
      <c r="R138" s="101"/>
      <c r="S138" s="101"/>
      <c r="T138" s="101"/>
      <c r="U138" s="101"/>
      <c r="V138" s="101"/>
      <c r="W138" s="101"/>
      <c r="X138" s="101"/>
      <c r="Y138" s="101"/>
      <c r="Z138" s="101"/>
    </row>
    <row r="139" spans="1:26" x14ac:dyDescent="0.25">
      <c r="A139" s="46"/>
      <c r="B139" s="49" t="s">
        <v>17</v>
      </c>
      <c r="C139" s="48"/>
      <c r="D139" s="47"/>
      <c r="E139" s="24"/>
      <c r="F139" s="25"/>
      <c r="G139" s="25"/>
      <c r="H139" s="25"/>
      <c r="I139" s="26"/>
      <c r="J139" s="26"/>
      <c r="K139" s="50">
        <f t="shared" ref="K139" si="6">SUM(K131:K138)</f>
        <v>0</v>
      </c>
      <c r="L139" s="50">
        <f t="shared" ref="L139:N139" si="7">SUM(L131:L138)</f>
        <v>0</v>
      </c>
      <c r="M139" s="134">
        <f t="shared" si="7"/>
        <v>0</v>
      </c>
      <c r="N139" s="50">
        <f t="shared" si="7"/>
        <v>0</v>
      </c>
      <c r="O139" s="27"/>
      <c r="P139" s="27"/>
      <c r="Q139" s="137"/>
      <c r="R139" s="102"/>
      <c r="S139" s="102"/>
      <c r="T139" s="102"/>
      <c r="U139" s="102"/>
      <c r="V139" s="102"/>
      <c r="W139" s="102"/>
      <c r="X139" s="102"/>
      <c r="Y139" s="102"/>
      <c r="Z139" s="102"/>
    </row>
    <row r="140" spans="1:26" x14ac:dyDescent="0.25">
      <c r="B140" s="30"/>
      <c r="C140" s="30"/>
      <c r="D140" s="30"/>
      <c r="E140" s="31"/>
      <c r="F140" s="30"/>
      <c r="G140" s="30"/>
      <c r="H140" s="30"/>
      <c r="I140" s="30"/>
      <c r="J140" s="30"/>
      <c r="K140" s="30"/>
      <c r="L140" s="30"/>
      <c r="M140" s="30"/>
      <c r="N140" s="30"/>
      <c r="O140" s="30"/>
      <c r="P140" s="30"/>
    </row>
    <row r="141" spans="1:26" ht="18.75" x14ac:dyDescent="0.25">
      <c r="B141" s="58" t="s">
        <v>314</v>
      </c>
      <c r="C141" s="186">
        <f>+K139</f>
        <v>0</v>
      </c>
      <c r="H141" s="32"/>
      <c r="I141" s="32"/>
      <c r="J141" s="32"/>
      <c r="K141" s="32"/>
      <c r="L141" s="32"/>
      <c r="M141" s="32"/>
      <c r="N141" s="30"/>
      <c r="O141" s="30"/>
      <c r="P141" s="30"/>
    </row>
    <row r="143" spans="1:26" ht="15.75" thickBot="1" x14ac:dyDescent="0.3"/>
    <row r="144" spans="1:26" ht="30.75" thickBot="1" x14ac:dyDescent="0.3">
      <c r="B144" s="187" t="s">
        <v>47</v>
      </c>
      <c r="C144" s="70" t="s">
        <v>48</v>
      </c>
      <c r="D144" s="187" t="s">
        <v>49</v>
      </c>
      <c r="E144" s="70" t="s">
        <v>315</v>
      </c>
    </row>
    <row r="145" spans="2:17" x14ac:dyDescent="0.25">
      <c r="B145" s="188" t="s">
        <v>316</v>
      </c>
      <c r="C145" s="189">
        <v>20</v>
      </c>
      <c r="D145" s="189">
        <v>0</v>
      </c>
      <c r="E145" s="190">
        <f>+D145+D146+D147</f>
        <v>0</v>
      </c>
    </row>
    <row r="146" spans="2:17" x14ac:dyDescent="0.25">
      <c r="B146" s="188" t="s">
        <v>317</v>
      </c>
      <c r="C146" s="179">
        <v>30</v>
      </c>
      <c r="D146" s="157">
        <v>0</v>
      </c>
      <c r="E146" s="191"/>
    </row>
    <row r="147" spans="2:17" ht="15.75" thickBot="1" x14ac:dyDescent="0.3">
      <c r="B147" s="188" t="s">
        <v>318</v>
      </c>
      <c r="C147" s="192">
        <v>40</v>
      </c>
      <c r="D147" s="192">
        <v>0</v>
      </c>
      <c r="E147" s="193"/>
    </row>
    <row r="149" spans="2:17" ht="15.75" thickBot="1" x14ac:dyDescent="0.3"/>
    <row r="150" spans="2:17" ht="27" thickBot="1" x14ac:dyDescent="0.3">
      <c r="B150" s="212" t="s">
        <v>319</v>
      </c>
      <c r="C150" s="213"/>
      <c r="D150" s="213"/>
      <c r="E150" s="213"/>
      <c r="F150" s="213"/>
      <c r="G150" s="213"/>
      <c r="H150" s="213"/>
      <c r="I150" s="213"/>
      <c r="J150" s="213"/>
      <c r="K150" s="213"/>
      <c r="L150" s="213"/>
      <c r="M150" s="213"/>
      <c r="N150" s="214"/>
    </row>
    <row r="152" spans="2:17" ht="75" x14ac:dyDescent="0.25">
      <c r="B152" s="104" t="s">
        <v>0</v>
      </c>
      <c r="C152" s="104" t="s">
        <v>39</v>
      </c>
      <c r="D152" s="104" t="s">
        <v>40</v>
      </c>
      <c r="E152" s="104" t="s">
        <v>109</v>
      </c>
      <c r="F152" s="104" t="s">
        <v>111</v>
      </c>
      <c r="G152" s="104" t="s">
        <v>112</v>
      </c>
      <c r="H152" s="104" t="s">
        <v>113</v>
      </c>
      <c r="I152" s="104" t="s">
        <v>110</v>
      </c>
      <c r="J152" s="215" t="s">
        <v>114</v>
      </c>
      <c r="K152" s="155"/>
      <c r="L152" s="216"/>
      <c r="M152" s="104" t="s">
        <v>115</v>
      </c>
      <c r="N152" s="104" t="s">
        <v>41</v>
      </c>
      <c r="O152" s="104" t="s">
        <v>42</v>
      </c>
      <c r="P152" s="215" t="s">
        <v>3</v>
      </c>
      <c r="Q152" s="216"/>
    </row>
    <row r="153" spans="2:17" ht="45" x14ac:dyDescent="0.25">
      <c r="B153" s="207" t="s">
        <v>320</v>
      </c>
      <c r="C153" s="207"/>
      <c r="D153" s="3"/>
      <c r="E153" s="3"/>
      <c r="F153" s="3"/>
      <c r="G153" s="3"/>
      <c r="H153" s="3"/>
      <c r="I153" s="5"/>
      <c r="J153" s="1" t="s">
        <v>321</v>
      </c>
      <c r="K153" s="194" t="s">
        <v>322</v>
      </c>
      <c r="L153" s="89" t="s">
        <v>323</v>
      </c>
      <c r="M153" s="105"/>
      <c r="N153" s="105"/>
      <c r="O153" s="105"/>
      <c r="P153" s="157"/>
      <c r="Q153" s="157"/>
    </row>
    <row r="154" spans="2:17" x14ac:dyDescent="0.25">
      <c r="B154" s="207" t="s">
        <v>324</v>
      </c>
      <c r="C154" s="207"/>
      <c r="D154" s="3"/>
      <c r="E154" s="3"/>
      <c r="F154" s="3"/>
      <c r="G154" s="3"/>
      <c r="H154" s="3"/>
      <c r="I154" s="5"/>
      <c r="J154" s="1"/>
      <c r="K154" s="194"/>
      <c r="L154" s="89"/>
      <c r="M154" s="105"/>
      <c r="N154" s="105"/>
      <c r="O154" s="105"/>
      <c r="P154" s="157"/>
      <c r="Q154" s="157"/>
    </row>
    <row r="155" spans="2:17" x14ac:dyDescent="0.25">
      <c r="B155" s="207" t="s">
        <v>325</v>
      </c>
      <c r="C155" s="207"/>
      <c r="D155" s="3"/>
      <c r="E155" s="3"/>
      <c r="F155" s="3"/>
      <c r="G155" s="3"/>
      <c r="H155" s="3"/>
      <c r="I155" s="5"/>
      <c r="J155" s="1"/>
      <c r="K155" s="89"/>
      <c r="L155" s="89"/>
      <c r="M155" s="105"/>
      <c r="N155" s="105"/>
      <c r="O155" s="105"/>
      <c r="P155" s="157"/>
      <c r="Q155" s="157"/>
    </row>
    <row r="158" spans="2:17" ht="15.75" thickBot="1" x14ac:dyDescent="0.3"/>
    <row r="159" spans="2:17" ht="54" customHeight="1" x14ac:dyDescent="0.25">
      <c r="B159" s="108" t="s">
        <v>33</v>
      </c>
      <c r="C159" s="108" t="s">
        <v>47</v>
      </c>
      <c r="D159" s="104" t="s">
        <v>48</v>
      </c>
      <c r="E159" s="108" t="s">
        <v>49</v>
      </c>
      <c r="F159" s="70" t="s">
        <v>51</v>
      </c>
      <c r="G159" s="86"/>
    </row>
    <row r="160" spans="2:17" ht="120.75" customHeight="1" x14ac:dyDescent="0.2">
      <c r="B160" s="256" t="s">
        <v>50</v>
      </c>
      <c r="C160" s="6" t="s">
        <v>116</v>
      </c>
      <c r="D160" s="157">
        <v>25</v>
      </c>
      <c r="E160" s="157">
        <v>0</v>
      </c>
      <c r="F160" s="257">
        <f>+E160+E161+E162</f>
        <v>0</v>
      </c>
      <c r="G160" s="87"/>
    </row>
    <row r="161" spans="2:7" ht="76.150000000000006" customHeight="1" x14ac:dyDescent="0.2">
      <c r="B161" s="256"/>
      <c r="C161" s="6" t="s">
        <v>117</v>
      </c>
      <c r="D161" s="68">
        <v>25</v>
      </c>
      <c r="E161" s="157">
        <v>0</v>
      </c>
      <c r="F161" s="258"/>
      <c r="G161" s="87"/>
    </row>
    <row r="162" spans="2:7" ht="69" customHeight="1" x14ac:dyDescent="0.2">
      <c r="B162" s="256"/>
      <c r="C162" s="6" t="s">
        <v>118</v>
      </c>
      <c r="D162" s="157">
        <v>10</v>
      </c>
      <c r="E162" s="157">
        <v>0</v>
      </c>
      <c r="F162" s="259"/>
      <c r="G162" s="87"/>
    </row>
    <row r="163" spans="2:7" x14ac:dyDescent="0.25">
      <c r="C163" s="96"/>
    </row>
    <row r="166" spans="2:7" x14ac:dyDescent="0.25">
      <c r="B166" s="106" t="s">
        <v>52</v>
      </c>
    </row>
    <row r="169" spans="2:7" x14ac:dyDescent="0.25">
      <c r="B169" s="109" t="s">
        <v>33</v>
      </c>
      <c r="C169" s="109" t="s">
        <v>53</v>
      </c>
      <c r="D169" s="108" t="s">
        <v>49</v>
      </c>
      <c r="E169" s="108" t="s">
        <v>17</v>
      </c>
    </row>
    <row r="170" spans="2:7" ht="28.5" x14ac:dyDescent="0.25">
      <c r="B170" s="97" t="s">
        <v>54</v>
      </c>
      <c r="C170" s="98">
        <v>40</v>
      </c>
      <c r="D170" s="157">
        <v>0</v>
      </c>
      <c r="E170" s="260">
        <f>+D170+D171</f>
        <v>0</v>
      </c>
    </row>
    <row r="171" spans="2:7" ht="42.75" x14ac:dyDescent="0.25">
      <c r="B171" s="97" t="s">
        <v>55</v>
      </c>
      <c r="C171" s="98">
        <v>60</v>
      </c>
      <c r="D171" s="157">
        <f>+F160</f>
        <v>0</v>
      </c>
      <c r="E171" s="261"/>
    </row>
  </sheetData>
  <mergeCells count="28">
    <mergeCell ref="C9:N9"/>
    <mergeCell ref="B2:P2"/>
    <mergeCell ref="B4:P4"/>
    <mergeCell ref="C6:N6"/>
    <mergeCell ref="C7:N7"/>
    <mergeCell ref="C8:N8"/>
    <mergeCell ref="O79:P79"/>
    <mergeCell ref="C10:E10"/>
    <mergeCell ref="B14:C21"/>
    <mergeCell ref="B22:C22"/>
    <mergeCell ref="E40:E41"/>
    <mergeCell ref="M45:N45"/>
    <mergeCell ref="B59:B60"/>
    <mergeCell ref="C59:C60"/>
    <mergeCell ref="D59:E59"/>
    <mergeCell ref="C63:N63"/>
    <mergeCell ref="B65:N65"/>
    <mergeCell ref="O68:P68"/>
    <mergeCell ref="O69:P69"/>
    <mergeCell ref="O78:P78"/>
    <mergeCell ref="E170:E171"/>
    <mergeCell ref="O80:P80"/>
    <mergeCell ref="O81:P81"/>
    <mergeCell ref="O82:P82"/>
    <mergeCell ref="O83:P83"/>
    <mergeCell ref="B89:N89"/>
    <mergeCell ref="B160:B162"/>
    <mergeCell ref="F160:F162"/>
  </mergeCells>
  <dataValidations disablePrompts="1" count="2">
    <dataValidation type="decimal" allowBlank="1" showInputMessage="1" showErrorMessage="1" sqref="WVH983087 WLL983087 C65583 IV65583 SR65583 ACN65583 AMJ65583 AWF65583 BGB65583 BPX65583 BZT65583 CJP65583 CTL65583 DDH65583 DND65583 DWZ65583 EGV65583 EQR65583 FAN65583 FKJ65583 FUF65583 GEB65583 GNX65583 GXT65583 HHP65583 HRL65583 IBH65583 ILD65583 IUZ65583 JEV65583 JOR65583 JYN65583 KIJ65583 KSF65583 LCB65583 LLX65583 LVT65583 MFP65583 MPL65583 MZH65583 NJD65583 NSZ65583 OCV65583 OMR65583 OWN65583 PGJ65583 PQF65583 QAB65583 QJX65583 QTT65583 RDP65583 RNL65583 RXH65583 SHD65583 SQZ65583 TAV65583 TKR65583 TUN65583 UEJ65583 UOF65583 UYB65583 VHX65583 VRT65583 WBP65583 WLL65583 WVH65583 C131119 IV131119 SR131119 ACN131119 AMJ131119 AWF131119 BGB131119 BPX131119 BZT131119 CJP131119 CTL131119 DDH131119 DND131119 DWZ131119 EGV131119 EQR131119 FAN131119 FKJ131119 FUF131119 GEB131119 GNX131119 GXT131119 HHP131119 HRL131119 IBH131119 ILD131119 IUZ131119 JEV131119 JOR131119 JYN131119 KIJ131119 KSF131119 LCB131119 LLX131119 LVT131119 MFP131119 MPL131119 MZH131119 NJD131119 NSZ131119 OCV131119 OMR131119 OWN131119 PGJ131119 PQF131119 QAB131119 QJX131119 QTT131119 RDP131119 RNL131119 RXH131119 SHD131119 SQZ131119 TAV131119 TKR131119 TUN131119 UEJ131119 UOF131119 UYB131119 VHX131119 VRT131119 WBP131119 WLL131119 WVH131119 C196655 IV196655 SR196655 ACN196655 AMJ196655 AWF196655 BGB196655 BPX196655 BZT196655 CJP196655 CTL196655 DDH196655 DND196655 DWZ196655 EGV196655 EQR196655 FAN196655 FKJ196655 FUF196655 GEB196655 GNX196655 GXT196655 HHP196655 HRL196655 IBH196655 ILD196655 IUZ196655 JEV196655 JOR196655 JYN196655 KIJ196655 KSF196655 LCB196655 LLX196655 LVT196655 MFP196655 MPL196655 MZH196655 NJD196655 NSZ196655 OCV196655 OMR196655 OWN196655 PGJ196655 PQF196655 QAB196655 QJX196655 QTT196655 RDP196655 RNL196655 RXH196655 SHD196655 SQZ196655 TAV196655 TKR196655 TUN196655 UEJ196655 UOF196655 UYB196655 VHX196655 VRT196655 WBP196655 WLL196655 WVH196655 C262191 IV262191 SR262191 ACN262191 AMJ262191 AWF262191 BGB262191 BPX262191 BZT262191 CJP262191 CTL262191 DDH262191 DND262191 DWZ262191 EGV262191 EQR262191 FAN262191 FKJ262191 FUF262191 GEB262191 GNX262191 GXT262191 HHP262191 HRL262191 IBH262191 ILD262191 IUZ262191 JEV262191 JOR262191 JYN262191 KIJ262191 KSF262191 LCB262191 LLX262191 LVT262191 MFP262191 MPL262191 MZH262191 NJD262191 NSZ262191 OCV262191 OMR262191 OWN262191 PGJ262191 PQF262191 QAB262191 QJX262191 QTT262191 RDP262191 RNL262191 RXH262191 SHD262191 SQZ262191 TAV262191 TKR262191 TUN262191 UEJ262191 UOF262191 UYB262191 VHX262191 VRT262191 WBP262191 WLL262191 WVH262191 C327727 IV327727 SR327727 ACN327727 AMJ327727 AWF327727 BGB327727 BPX327727 BZT327727 CJP327727 CTL327727 DDH327727 DND327727 DWZ327727 EGV327727 EQR327727 FAN327727 FKJ327727 FUF327727 GEB327727 GNX327727 GXT327727 HHP327727 HRL327727 IBH327727 ILD327727 IUZ327727 JEV327727 JOR327727 JYN327727 KIJ327727 KSF327727 LCB327727 LLX327727 LVT327727 MFP327727 MPL327727 MZH327727 NJD327727 NSZ327727 OCV327727 OMR327727 OWN327727 PGJ327727 PQF327727 QAB327727 QJX327727 QTT327727 RDP327727 RNL327727 RXH327727 SHD327727 SQZ327727 TAV327727 TKR327727 TUN327727 UEJ327727 UOF327727 UYB327727 VHX327727 VRT327727 WBP327727 WLL327727 WVH327727 C393263 IV393263 SR393263 ACN393263 AMJ393263 AWF393263 BGB393263 BPX393263 BZT393263 CJP393263 CTL393263 DDH393263 DND393263 DWZ393263 EGV393263 EQR393263 FAN393263 FKJ393263 FUF393263 GEB393263 GNX393263 GXT393263 HHP393263 HRL393263 IBH393263 ILD393263 IUZ393263 JEV393263 JOR393263 JYN393263 KIJ393263 KSF393263 LCB393263 LLX393263 LVT393263 MFP393263 MPL393263 MZH393263 NJD393263 NSZ393263 OCV393263 OMR393263 OWN393263 PGJ393263 PQF393263 QAB393263 QJX393263 QTT393263 RDP393263 RNL393263 RXH393263 SHD393263 SQZ393263 TAV393263 TKR393263 TUN393263 UEJ393263 UOF393263 UYB393263 VHX393263 VRT393263 WBP393263 WLL393263 WVH393263 C458799 IV458799 SR458799 ACN458799 AMJ458799 AWF458799 BGB458799 BPX458799 BZT458799 CJP458799 CTL458799 DDH458799 DND458799 DWZ458799 EGV458799 EQR458799 FAN458799 FKJ458799 FUF458799 GEB458799 GNX458799 GXT458799 HHP458799 HRL458799 IBH458799 ILD458799 IUZ458799 JEV458799 JOR458799 JYN458799 KIJ458799 KSF458799 LCB458799 LLX458799 LVT458799 MFP458799 MPL458799 MZH458799 NJD458799 NSZ458799 OCV458799 OMR458799 OWN458799 PGJ458799 PQF458799 QAB458799 QJX458799 QTT458799 RDP458799 RNL458799 RXH458799 SHD458799 SQZ458799 TAV458799 TKR458799 TUN458799 UEJ458799 UOF458799 UYB458799 VHX458799 VRT458799 WBP458799 WLL458799 WVH458799 C524335 IV524335 SR524335 ACN524335 AMJ524335 AWF524335 BGB524335 BPX524335 BZT524335 CJP524335 CTL524335 DDH524335 DND524335 DWZ524335 EGV524335 EQR524335 FAN524335 FKJ524335 FUF524335 GEB524335 GNX524335 GXT524335 HHP524335 HRL524335 IBH524335 ILD524335 IUZ524335 JEV524335 JOR524335 JYN524335 KIJ524335 KSF524335 LCB524335 LLX524335 LVT524335 MFP524335 MPL524335 MZH524335 NJD524335 NSZ524335 OCV524335 OMR524335 OWN524335 PGJ524335 PQF524335 QAB524335 QJX524335 QTT524335 RDP524335 RNL524335 RXH524335 SHD524335 SQZ524335 TAV524335 TKR524335 TUN524335 UEJ524335 UOF524335 UYB524335 VHX524335 VRT524335 WBP524335 WLL524335 WVH524335 C589871 IV589871 SR589871 ACN589871 AMJ589871 AWF589871 BGB589871 BPX589871 BZT589871 CJP589871 CTL589871 DDH589871 DND589871 DWZ589871 EGV589871 EQR589871 FAN589871 FKJ589871 FUF589871 GEB589871 GNX589871 GXT589871 HHP589871 HRL589871 IBH589871 ILD589871 IUZ589871 JEV589871 JOR589871 JYN589871 KIJ589871 KSF589871 LCB589871 LLX589871 LVT589871 MFP589871 MPL589871 MZH589871 NJD589871 NSZ589871 OCV589871 OMR589871 OWN589871 PGJ589871 PQF589871 QAB589871 QJX589871 QTT589871 RDP589871 RNL589871 RXH589871 SHD589871 SQZ589871 TAV589871 TKR589871 TUN589871 UEJ589871 UOF589871 UYB589871 VHX589871 VRT589871 WBP589871 WLL589871 WVH589871 C655407 IV655407 SR655407 ACN655407 AMJ655407 AWF655407 BGB655407 BPX655407 BZT655407 CJP655407 CTL655407 DDH655407 DND655407 DWZ655407 EGV655407 EQR655407 FAN655407 FKJ655407 FUF655407 GEB655407 GNX655407 GXT655407 HHP655407 HRL655407 IBH655407 ILD655407 IUZ655407 JEV655407 JOR655407 JYN655407 KIJ655407 KSF655407 LCB655407 LLX655407 LVT655407 MFP655407 MPL655407 MZH655407 NJD655407 NSZ655407 OCV655407 OMR655407 OWN655407 PGJ655407 PQF655407 QAB655407 QJX655407 QTT655407 RDP655407 RNL655407 RXH655407 SHD655407 SQZ655407 TAV655407 TKR655407 TUN655407 UEJ655407 UOF655407 UYB655407 VHX655407 VRT655407 WBP655407 WLL655407 WVH655407 C720943 IV720943 SR720943 ACN720943 AMJ720943 AWF720943 BGB720943 BPX720943 BZT720943 CJP720943 CTL720943 DDH720943 DND720943 DWZ720943 EGV720943 EQR720943 FAN720943 FKJ720943 FUF720943 GEB720943 GNX720943 GXT720943 HHP720943 HRL720943 IBH720943 ILD720943 IUZ720943 JEV720943 JOR720943 JYN720943 KIJ720943 KSF720943 LCB720943 LLX720943 LVT720943 MFP720943 MPL720943 MZH720943 NJD720943 NSZ720943 OCV720943 OMR720943 OWN720943 PGJ720943 PQF720943 QAB720943 QJX720943 QTT720943 RDP720943 RNL720943 RXH720943 SHD720943 SQZ720943 TAV720943 TKR720943 TUN720943 UEJ720943 UOF720943 UYB720943 VHX720943 VRT720943 WBP720943 WLL720943 WVH720943 C786479 IV786479 SR786479 ACN786479 AMJ786479 AWF786479 BGB786479 BPX786479 BZT786479 CJP786479 CTL786479 DDH786479 DND786479 DWZ786479 EGV786479 EQR786479 FAN786479 FKJ786479 FUF786479 GEB786479 GNX786479 GXT786479 HHP786479 HRL786479 IBH786479 ILD786479 IUZ786479 JEV786479 JOR786479 JYN786479 KIJ786479 KSF786479 LCB786479 LLX786479 LVT786479 MFP786479 MPL786479 MZH786479 NJD786479 NSZ786479 OCV786479 OMR786479 OWN786479 PGJ786479 PQF786479 QAB786479 QJX786479 QTT786479 RDP786479 RNL786479 RXH786479 SHD786479 SQZ786479 TAV786479 TKR786479 TUN786479 UEJ786479 UOF786479 UYB786479 VHX786479 VRT786479 WBP786479 WLL786479 WVH786479 C852015 IV852015 SR852015 ACN852015 AMJ852015 AWF852015 BGB852015 BPX852015 BZT852015 CJP852015 CTL852015 DDH852015 DND852015 DWZ852015 EGV852015 EQR852015 FAN852015 FKJ852015 FUF852015 GEB852015 GNX852015 GXT852015 HHP852015 HRL852015 IBH852015 ILD852015 IUZ852015 JEV852015 JOR852015 JYN852015 KIJ852015 KSF852015 LCB852015 LLX852015 LVT852015 MFP852015 MPL852015 MZH852015 NJD852015 NSZ852015 OCV852015 OMR852015 OWN852015 PGJ852015 PQF852015 QAB852015 QJX852015 QTT852015 RDP852015 RNL852015 RXH852015 SHD852015 SQZ852015 TAV852015 TKR852015 TUN852015 UEJ852015 UOF852015 UYB852015 VHX852015 VRT852015 WBP852015 WLL852015 WVH852015 C917551 IV917551 SR917551 ACN917551 AMJ917551 AWF917551 BGB917551 BPX917551 BZT917551 CJP917551 CTL917551 DDH917551 DND917551 DWZ917551 EGV917551 EQR917551 FAN917551 FKJ917551 FUF917551 GEB917551 GNX917551 GXT917551 HHP917551 HRL917551 IBH917551 ILD917551 IUZ917551 JEV917551 JOR917551 JYN917551 KIJ917551 KSF917551 LCB917551 LLX917551 LVT917551 MFP917551 MPL917551 MZH917551 NJD917551 NSZ917551 OCV917551 OMR917551 OWN917551 PGJ917551 PQF917551 QAB917551 QJX917551 QTT917551 RDP917551 RNL917551 RXH917551 SHD917551 SQZ917551 TAV917551 TKR917551 TUN917551 UEJ917551 UOF917551 UYB917551 VHX917551 VRT917551 WBP917551 WLL917551 WVH917551 C983087 IV983087 SR983087 ACN983087 AMJ983087 AWF983087 BGB983087 BPX983087 BZT983087 CJP983087 CTL983087 DDH983087 DND983087 DWZ983087 EGV983087 EQR983087 FAN983087 FKJ983087 FUF983087 GEB983087 GNX983087 GXT983087 HHP983087 HRL983087 IBH983087 ILD983087 IUZ983087 JEV983087 JOR983087 JYN983087 KIJ983087 KSF983087 LCB983087 LLX983087 LVT983087 MFP983087 MPL983087 MZH983087 NJD983087 NSZ983087 OCV983087 OMR983087 OWN983087 PGJ983087 PQF983087 QAB983087 QJX983087 QTT983087 RDP983087 RNL983087 RXH983087 SHD983087 SQZ983087 TAV983087 TKR983087 TUN983087 UEJ983087 UOF983087 UYB983087 VHX983087 VRT983087 WBP98308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7 A65583 IS65583 SO65583 ACK65583 AMG65583 AWC65583 BFY65583 BPU65583 BZQ65583 CJM65583 CTI65583 DDE65583 DNA65583 DWW65583 EGS65583 EQO65583 FAK65583 FKG65583 FUC65583 GDY65583 GNU65583 GXQ65583 HHM65583 HRI65583 IBE65583 ILA65583 IUW65583 JES65583 JOO65583 JYK65583 KIG65583 KSC65583 LBY65583 LLU65583 LVQ65583 MFM65583 MPI65583 MZE65583 NJA65583 NSW65583 OCS65583 OMO65583 OWK65583 PGG65583 PQC65583 PZY65583 QJU65583 QTQ65583 RDM65583 RNI65583 RXE65583 SHA65583 SQW65583 TAS65583 TKO65583 TUK65583 UEG65583 UOC65583 UXY65583 VHU65583 VRQ65583 WBM65583 WLI65583 WVE65583 A131119 IS131119 SO131119 ACK131119 AMG131119 AWC131119 BFY131119 BPU131119 BZQ131119 CJM131119 CTI131119 DDE131119 DNA131119 DWW131119 EGS131119 EQO131119 FAK131119 FKG131119 FUC131119 GDY131119 GNU131119 GXQ131119 HHM131119 HRI131119 IBE131119 ILA131119 IUW131119 JES131119 JOO131119 JYK131119 KIG131119 KSC131119 LBY131119 LLU131119 LVQ131119 MFM131119 MPI131119 MZE131119 NJA131119 NSW131119 OCS131119 OMO131119 OWK131119 PGG131119 PQC131119 PZY131119 QJU131119 QTQ131119 RDM131119 RNI131119 RXE131119 SHA131119 SQW131119 TAS131119 TKO131119 TUK131119 UEG131119 UOC131119 UXY131119 VHU131119 VRQ131119 WBM131119 WLI131119 WVE131119 A196655 IS196655 SO196655 ACK196655 AMG196655 AWC196655 BFY196655 BPU196655 BZQ196655 CJM196655 CTI196655 DDE196655 DNA196655 DWW196655 EGS196655 EQO196655 FAK196655 FKG196655 FUC196655 GDY196655 GNU196655 GXQ196655 HHM196655 HRI196655 IBE196655 ILA196655 IUW196655 JES196655 JOO196655 JYK196655 KIG196655 KSC196655 LBY196655 LLU196655 LVQ196655 MFM196655 MPI196655 MZE196655 NJA196655 NSW196655 OCS196655 OMO196655 OWK196655 PGG196655 PQC196655 PZY196655 QJU196655 QTQ196655 RDM196655 RNI196655 RXE196655 SHA196655 SQW196655 TAS196655 TKO196655 TUK196655 UEG196655 UOC196655 UXY196655 VHU196655 VRQ196655 WBM196655 WLI196655 WVE196655 A262191 IS262191 SO262191 ACK262191 AMG262191 AWC262191 BFY262191 BPU262191 BZQ262191 CJM262191 CTI262191 DDE262191 DNA262191 DWW262191 EGS262191 EQO262191 FAK262191 FKG262191 FUC262191 GDY262191 GNU262191 GXQ262191 HHM262191 HRI262191 IBE262191 ILA262191 IUW262191 JES262191 JOO262191 JYK262191 KIG262191 KSC262191 LBY262191 LLU262191 LVQ262191 MFM262191 MPI262191 MZE262191 NJA262191 NSW262191 OCS262191 OMO262191 OWK262191 PGG262191 PQC262191 PZY262191 QJU262191 QTQ262191 RDM262191 RNI262191 RXE262191 SHA262191 SQW262191 TAS262191 TKO262191 TUK262191 UEG262191 UOC262191 UXY262191 VHU262191 VRQ262191 WBM262191 WLI262191 WVE262191 A327727 IS327727 SO327727 ACK327727 AMG327727 AWC327727 BFY327727 BPU327727 BZQ327727 CJM327727 CTI327727 DDE327727 DNA327727 DWW327727 EGS327727 EQO327727 FAK327727 FKG327727 FUC327727 GDY327727 GNU327727 GXQ327727 HHM327727 HRI327727 IBE327727 ILA327727 IUW327727 JES327727 JOO327727 JYK327727 KIG327727 KSC327727 LBY327727 LLU327727 LVQ327727 MFM327727 MPI327727 MZE327727 NJA327727 NSW327727 OCS327727 OMO327727 OWK327727 PGG327727 PQC327727 PZY327727 QJU327727 QTQ327727 RDM327727 RNI327727 RXE327727 SHA327727 SQW327727 TAS327727 TKO327727 TUK327727 UEG327727 UOC327727 UXY327727 VHU327727 VRQ327727 WBM327727 WLI327727 WVE327727 A393263 IS393263 SO393263 ACK393263 AMG393263 AWC393263 BFY393263 BPU393263 BZQ393263 CJM393263 CTI393263 DDE393263 DNA393263 DWW393263 EGS393263 EQO393263 FAK393263 FKG393263 FUC393263 GDY393263 GNU393263 GXQ393263 HHM393263 HRI393263 IBE393263 ILA393263 IUW393263 JES393263 JOO393263 JYK393263 KIG393263 KSC393263 LBY393263 LLU393263 LVQ393263 MFM393263 MPI393263 MZE393263 NJA393263 NSW393263 OCS393263 OMO393263 OWK393263 PGG393263 PQC393263 PZY393263 QJU393263 QTQ393263 RDM393263 RNI393263 RXE393263 SHA393263 SQW393263 TAS393263 TKO393263 TUK393263 UEG393263 UOC393263 UXY393263 VHU393263 VRQ393263 WBM393263 WLI393263 WVE393263 A458799 IS458799 SO458799 ACK458799 AMG458799 AWC458799 BFY458799 BPU458799 BZQ458799 CJM458799 CTI458799 DDE458799 DNA458799 DWW458799 EGS458799 EQO458799 FAK458799 FKG458799 FUC458799 GDY458799 GNU458799 GXQ458799 HHM458799 HRI458799 IBE458799 ILA458799 IUW458799 JES458799 JOO458799 JYK458799 KIG458799 KSC458799 LBY458799 LLU458799 LVQ458799 MFM458799 MPI458799 MZE458799 NJA458799 NSW458799 OCS458799 OMO458799 OWK458799 PGG458799 PQC458799 PZY458799 QJU458799 QTQ458799 RDM458799 RNI458799 RXE458799 SHA458799 SQW458799 TAS458799 TKO458799 TUK458799 UEG458799 UOC458799 UXY458799 VHU458799 VRQ458799 WBM458799 WLI458799 WVE458799 A524335 IS524335 SO524335 ACK524335 AMG524335 AWC524335 BFY524335 BPU524335 BZQ524335 CJM524335 CTI524335 DDE524335 DNA524335 DWW524335 EGS524335 EQO524335 FAK524335 FKG524335 FUC524335 GDY524335 GNU524335 GXQ524335 HHM524335 HRI524335 IBE524335 ILA524335 IUW524335 JES524335 JOO524335 JYK524335 KIG524335 KSC524335 LBY524335 LLU524335 LVQ524335 MFM524335 MPI524335 MZE524335 NJA524335 NSW524335 OCS524335 OMO524335 OWK524335 PGG524335 PQC524335 PZY524335 QJU524335 QTQ524335 RDM524335 RNI524335 RXE524335 SHA524335 SQW524335 TAS524335 TKO524335 TUK524335 UEG524335 UOC524335 UXY524335 VHU524335 VRQ524335 WBM524335 WLI524335 WVE524335 A589871 IS589871 SO589871 ACK589871 AMG589871 AWC589871 BFY589871 BPU589871 BZQ589871 CJM589871 CTI589871 DDE589871 DNA589871 DWW589871 EGS589871 EQO589871 FAK589871 FKG589871 FUC589871 GDY589871 GNU589871 GXQ589871 HHM589871 HRI589871 IBE589871 ILA589871 IUW589871 JES589871 JOO589871 JYK589871 KIG589871 KSC589871 LBY589871 LLU589871 LVQ589871 MFM589871 MPI589871 MZE589871 NJA589871 NSW589871 OCS589871 OMO589871 OWK589871 PGG589871 PQC589871 PZY589871 QJU589871 QTQ589871 RDM589871 RNI589871 RXE589871 SHA589871 SQW589871 TAS589871 TKO589871 TUK589871 UEG589871 UOC589871 UXY589871 VHU589871 VRQ589871 WBM589871 WLI589871 WVE589871 A655407 IS655407 SO655407 ACK655407 AMG655407 AWC655407 BFY655407 BPU655407 BZQ655407 CJM655407 CTI655407 DDE655407 DNA655407 DWW655407 EGS655407 EQO655407 FAK655407 FKG655407 FUC655407 GDY655407 GNU655407 GXQ655407 HHM655407 HRI655407 IBE655407 ILA655407 IUW655407 JES655407 JOO655407 JYK655407 KIG655407 KSC655407 LBY655407 LLU655407 LVQ655407 MFM655407 MPI655407 MZE655407 NJA655407 NSW655407 OCS655407 OMO655407 OWK655407 PGG655407 PQC655407 PZY655407 QJU655407 QTQ655407 RDM655407 RNI655407 RXE655407 SHA655407 SQW655407 TAS655407 TKO655407 TUK655407 UEG655407 UOC655407 UXY655407 VHU655407 VRQ655407 WBM655407 WLI655407 WVE655407 A720943 IS720943 SO720943 ACK720943 AMG720943 AWC720943 BFY720943 BPU720943 BZQ720943 CJM720943 CTI720943 DDE720943 DNA720943 DWW720943 EGS720943 EQO720943 FAK720943 FKG720943 FUC720943 GDY720943 GNU720943 GXQ720943 HHM720943 HRI720943 IBE720943 ILA720943 IUW720943 JES720943 JOO720943 JYK720943 KIG720943 KSC720943 LBY720943 LLU720943 LVQ720943 MFM720943 MPI720943 MZE720943 NJA720943 NSW720943 OCS720943 OMO720943 OWK720943 PGG720943 PQC720943 PZY720943 QJU720943 QTQ720943 RDM720943 RNI720943 RXE720943 SHA720943 SQW720943 TAS720943 TKO720943 TUK720943 UEG720943 UOC720943 UXY720943 VHU720943 VRQ720943 WBM720943 WLI720943 WVE720943 A786479 IS786479 SO786479 ACK786479 AMG786479 AWC786479 BFY786479 BPU786479 BZQ786479 CJM786479 CTI786479 DDE786479 DNA786479 DWW786479 EGS786479 EQO786479 FAK786479 FKG786479 FUC786479 GDY786479 GNU786479 GXQ786479 HHM786479 HRI786479 IBE786479 ILA786479 IUW786479 JES786479 JOO786479 JYK786479 KIG786479 KSC786479 LBY786479 LLU786479 LVQ786479 MFM786479 MPI786479 MZE786479 NJA786479 NSW786479 OCS786479 OMO786479 OWK786479 PGG786479 PQC786479 PZY786479 QJU786479 QTQ786479 RDM786479 RNI786479 RXE786479 SHA786479 SQW786479 TAS786479 TKO786479 TUK786479 UEG786479 UOC786479 UXY786479 VHU786479 VRQ786479 WBM786479 WLI786479 WVE786479 A852015 IS852015 SO852015 ACK852015 AMG852015 AWC852015 BFY852015 BPU852015 BZQ852015 CJM852015 CTI852015 DDE852015 DNA852015 DWW852015 EGS852015 EQO852015 FAK852015 FKG852015 FUC852015 GDY852015 GNU852015 GXQ852015 HHM852015 HRI852015 IBE852015 ILA852015 IUW852015 JES852015 JOO852015 JYK852015 KIG852015 KSC852015 LBY852015 LLU852015 LVQ852015 MFM852015 MPI852015 MZE852015 NJA852015 NSW852015 OCS852015 OMO852015 OWK852015 PGG852015 PQC852015 PZY852015 QJU852015 QTQ852015 RDM852015 RNI852015 RXE852015 SHA852015 SQW852015 TAS852015 TKO852015 TUK852015 UEG852015 UOC852015 UXY852015 VHU852015 VRQ852015 WBM852015 WLI852015 WVE852015 A917551 IS917551 SO917551 ACK917551 AMG917551 AWC917551 BFY917551 BPU917551 BZQ917551 CJM917551 CTI917551 DDE917551 DNA917551 DWW917551 EGS917551 EQO917551 FAK917551 FKG917551 FUC917551 GDY917551 GNU917551 GXQ917551 HHM917551 HRI917551 IBE917551 ILA917551 IUW917551 JES917551 JOO917551 JYK917551 KIG917551 KSC917551 LBY917551 LLU917551 LVQ917551 MFM917551 MPI917551 MZE917551 NJA917551 NSW917551 OCS917551 OMO917551 OWK917551 PGG917551 PQC917551 PZY917551 QJU917551 QTQ917551 RDM917551 RNI917551 RXE917551 SHA917551 SQW917551 TAS917551 TKO917551 TUK917551 UEG917551 UOC917551 UXY917551 VHU917551 VRQ917551 WBM917551 WLI917551 WVE917551 A983087 IS983087 SO983087 ACK983087 AMG983087 AWC983087 BFY983087 BPU983087 BZQ983087 CJM983087 CTI983087 DDE983087 DNA983087 DWW983087 EGS983087 EQO983087 FAK983087 FKG983087 FUC983087 GDY983087 GNU983087 GXQ983087 HHM983087 HRI983087 IBE983087 ILA983087 IUW983087 JES983087 JOO983087 JYK983087 KIG983087 KSC983087 LBY983087 LLU983087 LVQ983087 MFM983087 MPI983087 MZE983087 NJA983087 NSW983087 OCS983087 OMO983087 OWK983087 PGG983087 PQC983087 PZY983087 QJU983087 QTQ983087 RDM983087 RNI983087 RXE983087 SHA983087 SQW983087 TAS983087 TKO983087 TUK983087 UEG983087 UOC983087 UXY983087 VHU983087 VRQ983087 WBM983087 WLI98308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topLeftCell="A34" workbookViewId="0">
      <selection activeCell="B42" sqref="B42"/>
    </sheetView>
  </sheetViews>
  <sheetFormatPr baseColWidth="10" defaultRowHeight="15.75" x14ac:dyDescent="0.25"/>
  <cols>
    <col min="1" max="1" width="4.85546875" style="132" customWidth="1"/>
    <col min="2" max="2" width="55.5703125" style="132" customWidth="1"/>
    <col min="3" max="3" width="41.28515625" style="132" customWidth="1"/>
    <col min="4" max="4" width="29.42578125" style="132" customWidth="1"/>
    <col min="5" max="5" width="8.28515625" style="132" customWidth="1"/>
    <col min="6" max="7" width="11.42578125" style="96"/>
    <col min="8" max="8" width="16.85546875" style="96" bestFit="1" customWidth="1"/>
    <col min="9" max="16384" width="11.42578125" style="96"/>
  </cols>
  <sheetData>
    <row r="1" spans="1:10" x14ac:dyDescent="0.25">
      <c r="A1" s="283" t="s">
        <v>85</v>
      </c>
      <c r="B1" s="284"/>
      <c r="C1" s="284"/>
      <c r="D1" s="284"/>
      <c r="E1" s="111"/>
    </row>
    <row r="2" spans="1:10" ht="27.75" customHeight="1" x14ac:dyDescent="0.25">
      <c r="A2" s="112"/>
      <c r="B2" s="285" t="s">
        <v>71</v>
      </c>
      <c r="C2" s="285"/>
      <c r="D2" s="285"/>
      <c r="E2" s="113"/>
    </row>
    <row r="3" spans="1:10" ht="21" customHeight="1" x14ac:dyDescent="0.25">
      <c r="A3" s="114"/>
      <c r="B3" s="285" t="s">
        <v>137</v>
      </c>
      <c r="C3" s="285"/>
      <c r="D3" s="285"/>
      <c r="E3" s="115"/>
    </row>
    <row r="4" spans="1:10" thickBot="1" x14ac:dyDescent="0.3">
      <c r="A4" s="116"/>
      <c r="B4" s="117"/>
      <c r="C4" s="117"/>
      <c r="D4" s="117"/>
      <c r="E4" s="118"/>
    </row>
    <row r="5" spans="1:10" ht="26.25" customHeight="1" thickBot="1" x14ac:dyDescent="0.3">
      <c r="A5" s="116"/>
      <c r="B5" s="119" t="s">
        <v>72</v>
      </c>
      <c r="C5" s="286" t="s">
        <v>145</v>
      </c>
      <c r="D5" s="287"/>
      <c r="E5" s="118"/>
    </row>
    <row r="6" spans="1:10" ht="27.75" customHeight="1" thickBot="1" x14ac:dyDescent="0.3">
      <c r="A6" s="116"/>
      <c r="B6" s="138" t="s">
        <v>73</v>
      </c>
      <c r="C6" s="288" t="s">
        <v>146</v>
      </c>
      <c r="D6" s="289"/>
      <c r="E6" s="118"/>
    </row>
    <row r="7" spans="1:10" ht="29.25" customHeight="1" thickBot="1" x14ac:dyDescent="0.3">
      <c r="A7" s="116"/>
      <c r="B7" s="138" t="s">
        <v>138</v>
      </c>
      <c r="C7" s="281" t="s">
        <v>139</v>
      </c>
      <c r="D7" s="282"/>
      <c r="E7" s="118"/>
    </row>
    <row r="8" spans="1:10" ht="16.5" thickBot="1" x14ac:dyDescent="0.3">
      <c r="A8" s="116"/>
      <c r="B8" s="139">
        <v>32</v>
      </c>
      <c r="C8" s="276">
        <v>1475612178</v>
      </c>
      <c r="D8" s="277"/>
      <c r="E8" s="118"/>
    </row>
    <row r="9" spans="1:10" ht="23.25" customHeight="1" thickBot="1" x14ac:dyDescent="0.3">
      <c r="A9" s="116"/>
      <c r="B9" s="139">
        <v>33</v>
      </c>
      <c r="C9" s="276">
        <v>1754292826</v>
      </c>
      <c r="D9" s="277"/>
      <c r="E9" s="118"/>
    </row>
    <row r="10" spans="1:10" ht="26.25" customHeight="1" thickBot="1" x14ac:dyDescent="0.3">
      <c r="A10" s="116"/>
      <c r="B10" s="139">
        <v>34</v>
      </c>
      <c r="C10" s="276">
        <v>1575810708</v>
      </c>
      <c r="D10" s="277"/>
      <c r="E10" s="118"/>
    </row>
    <row r="11" spans="1:10" ht="21.75" customHeight="1" thickBot="1" x14ac:dyDescent="0.3">
      <c r="A11" s="116"/>
      <c r="B11" s="139"/>
      <c r="C11" s="276"/>
      <c r="D11" s="277"/>
      <c r="E11" s="118"/>
    </row>
    <row r="12" spans="1:10" ht="32.25" thickBot="1" x14ac:dyDescent="0.3">
      <c r="A12" s="116"/>
      <c r="B12" s="140" t="s">
        <v>140</v>
      </c>
      <c r="C12" s="276">
        <f>SUM(C8:D11)</f>
        <v>4805715712</v>
      </c>
      <c r="D12" s="277"/>
      <c r="E12" s="118"/>
    </row>
    <row r="13" spans="1:10" ht="26.25" customHeight="1" thickBot="1" x14ac:dyDescent="0.3">
      <c r="A13" s="116"/>
      <c r="B13" s="140" t="s">
        <v>141</v>
      </c>
      <c r="C13" s="276">
        <f>+C12/616000</f>
        <v>7801.4865454545452</v>
      </c>
      <c r="D13" s="277"/>
      <c r="E13" s="118"/>
    </row>
    <row r="14" spans="1:10" ht="24.75" customHeight="1" x14ac:dyDescent="0.25">
      <c r="A14" s="116"/>
      <c r="B14" s="117"/>
      <c r="C14" s="121"/>
      <c r="D14" s="122"/>
      <c r="E14" s="118"/>
    </row>
    <row r="15" spans="1:10" ht="28.5" customHeight="1" thickBot="1" x14ac:dyDescent="0.3">
      <c r="A15" s="116"/>
      <c r="B15" s="117" t="s">
        <v>142</v>
      </c>
      <c r="C15" s="90" t="s">
        <v>147</v>
      </c>
      <c r="D15" s="122" t="s">
        <v>148</v>
      </c>
      <c r="E15" s="118"/>
      <c r="H15" s="96" t="s">
        <v>155</v>
      </c>
      <c r="I15" s="96" t="s">
        <v>156</v>
      </c>
    </row>
    <row r="16" spans="1:10" ht="27" customHeight="1" x14ac:dyDescent="0.25">
      <c r="A16" s="116"/>
      <c r="B16" s="123" t="s">
        <v>74</v>
      </c>
      <c r="C16" s="146">
        <v>19392831</v>
      </c>
      <c r="D16" s="141">
        <v>2373686497</v>
      </c>
      <c r="E16" s="118"/>
      <c r="H16" s="144">
        <f>+D16/D18</f>
        <v>66.36285473449955</v>
      </c>
      <c r="I16" s="145">
        <f>+D19/D17</f>
        <v>1.4696316827749276E-2</v>
      </c>
      <c r="J16" s="96" t="s">
        <v>157</v>
      </c>
    </row>
    <row r="17" spans="1:10" ht="28.5" customHeight="1" x14ac:dyDescent="0.25">
      <c r="A17" s="116"/>
      <c r="B17" s="116" t="s">
        <v>75</v>
      </c>
      <c r="C17" s="147">
        <v>36210697</v>
      </c>
      <c r="D17" s="142">
        <v>2433827497</v>
      </c>
      <c r="E17" s="118"/>
      <c r="H17" s="144">
        <f>+C16/C18</f>
        <v>3.6283534918599418</v>
      </c>
      <c r="I17" s="145">
        <f>+C19/C17</f>
        <v>0.14760284785459943</v>
      </c>
      <c r="J17" s="96" t="s">
        <v>160</v>
      </c>
    </row>
    <row r="18" spans="1:10" ht="15" x14ac:dyDescent="0.25">
      <c r="A18" s="116"/>
      <c r="B18" s="116" t="s">
        <v>76</v>
      </c>
      <c r="C18" s="147">
        <v>5344802</v>
      </c>
      <c r="D18" s="142">
        <v>35768300</v>
      </c>
      <c r="E18" s="118"/>
      <c r="H18" s="144"/>
      <c r="I18" s="144"/>
    </row>
    <row r="19" spans="1:10" ht="27" customHeight="1" thickBot="1" x14ac:dyDescent="0.3">
      <c r="A19" s="116"/>
      <c r="B19" s="124" t="s">
        <v>77</v>
      </c>
      <c r="C19" s="148">
        <v>5344802</v>
      </c>
      <c r="D19" s="143">
        <v>35768300</v>
      </c>
      <c r="E19" s="118"/>
    </row>
    <row r="20" spans="1:10" ht="27" customHeight="1" thickBot="1" x14ac:dyDescent="0.3">
      <c r="A20" s="116"/>
      <c r="B20" s="278" t="s">
        <v>78</v>
      </c>
      <c r="C20" s="279"/>
      <c r="D20" s="280"/>
      <c r="E20" s="118"/>
      <c r="H20" s="144"/>
      <c r="I20" s="144"/>
    </row>
    <row r="21" spans="1:10" ht="16.5" thickBot="1" x14ac:dyDescent="0.3">
      <c r="A21" s="116"/>
      <c r="B21" s="278" t="s">
        <v>79</v>
      </c>
      <c r="C21" s="279"/>
      <c r="D21" s="280"/>
      <c r="E21" s="118"/>
      <c r="H21" s="144"/>
    </row>
    <row r="22" spans="1:10" x14ac:dyDescent="0.25">
      <c r="A22" s="116"/>
      <c r="B22" s="126" t="s">
        <v>143</v>
      </c>
      <c r="C22" s="149">
        <f>+(C16+D16)/(C18+D18)</f>
        <v>58.207218905544998</v>
      </c>
      <c r="D22" s="122" t="s">
        <v>349</v>
      </c>
      <c r="E22" s="118"/>
    </row>
    <row r="23" spans="1:10" ht="16.5" thickBot="1" x14ac:dyDescent="0.3">
      <c r="A23" s="116"/>
      <c r="B23" s="120" t="s">
        <v>80</v>
      </c>
      <c r="C23" s="150">
        <f>+(C19+D19)/(C17+D17)</f>
        <v>1.6644723186818866E-2</v>
      </c>
      <c r="D23" s="127" t="s">
        <v>63</v>
      </c>
      <c r="E23" s="118"/>
    </row>
    <row r="24" spans="1:10" ht="16.5" thickBot="1" x14ac:dyDescent="0.3">
      <c r="A24" s="116"/>
      <c r="B24" s="128"/>
      <c r="C24" s="129"/>
      <c r="D24" s="117"/>
      <c r="E24" s="130"/>
    </row>
    <row r="25" spans="1:10" x14ac:dyDescent="0.25">
      <c r="A25" s="293"/>
      <c r="B25" s="294" t="s">
        <v>81</v>
      </c>
      <c r="C25" s="296" t="s">
        <v>350</v>
      </c>
      <c r="D25" s="297"/>
      <c r="E25" s="298"/>
      <c r="F25" s="290"/>
    </row>
    <row r="26" spans="1:10" ht="16.5" thickBot="1" x14ac:dyDescent="0.3">
      <c r="A26" s="293"/>
      <c r="B26" s="295"/>
      <c r="C26" s="291" t="s">
        <v>82</v>
      </c>
      <c r="D26" s="292"/>
      <c r="E26" s="298"/>
      <c r="F26" s="290"/>
    </row>
    <row r="27" spans="1:10" thickBot="1" x14ac:dyDescent="0.3">
      <c r="A27" s="124"/>
      <c r="B27" s="131"/>
      <c r="C27" s="131"/>
      <c r="D27" s="131"/>
      <c r="E27" s="125"/>
      <c r="F27" s="110"/>
    </row>
    <row r="28" spans="1:10" x14ac:dyDescent="0.25">
      <c r="B28" s="133" t="s">
        <v>144</v>
      </c>
    </row>
    <row r="29" spans="1:10" x14ac:dyDescent="0.25">
      <c r="B29" s="132" t="s">
        <v>158</v>
      </c>
    </row>
    <row r="30" spans="1:10" ht="120" x14ac:dyDescent="0.25">
      <c r="B30" s="152" t="s">
        <v>161</v>
      </c>
    </row>
    <row r="31" spans="1:10" ht="270" x14ac:dyDescent="0.25">
      <c r="B31" s="152" t="s">
        <v>162</v>
      </c>
    </row>
    <row r="32" spans="1:10" ht="141.75" customHeight="1" x14ac:dyDescent="0.25">
      <c r="B32" s="152" t="s">
        <v>163</v>
      </c>
    </row>
    <row r="33" spans="2:4" ht="60.75" x14ac:dyDescent="0.25">
      <c r="B33" s="151" t="s">
        <v>348</v>
      </c>
    </row>
    <row r="34" spans="2:4" ht="30.75" x14ac:dyDescent="0.25">
      <c r="B34" s="151" t="s">
        <v>149</v>
      </c>
      <c r="C34" s="132" t="s">
        <v>150</v>
      </c>
      <c r="D34" s="132" t="s">
        <v>151</v>
      </c>
    </row>
    <row r="38" spans="2:4" x14ac:dyDescent="0.25">
      <c r="C38" s="132" t="s">
        <v>153</v>
      </c>
    </row>
    <row r="39" spans="2:4" x14ac:dyDescent="0.25">
      <c r="B39" s="132" t="s">
        <v>152</v>
      </c>
      <c r="C39" s="132" t="s">
        <v>154</v>
      </c>
    </row>
    <row r="40" spans="2:4" x14ac:dyDescent="0.25">
      <c r="B40" s="132" t="s">
        <v>159</v>
      </c>
    </row>
  </sheetData>
  <customSheetViews>
    <customSheetView guid="{81A4AF27-EC18-48BA-A6F2-CA25DEBD669D}" fitToPage="1" topLeftCell="A34">
      <selection activeCell="B33" sqref="B33"/>
      <pageMargins left="0.7" right="0.7" top="0.75" bottom="0.75" header="0.3" footer="0.3"/>
      <pageSetup scale="41" orientation="portrait" horizontalDpi="300" verticalDpi="300" r:id="rId1"/>
    </customSheetView>
    <customSheetView guid="{C16787E4-2081-4602-B699-9946006E6D7D}" topLeftCell="A29">
      <selection activeCell="B31" sqref="B31"/>
      <pageMargins left="0.70866141732283472" right="0.70866141732283472" top="0.74803149606299213" bottom="0.74803149606299213" header="0.31496062992125984" footer="0.31496062992125984"/>
      <pageSetup scale="65" orientation="portrait" horizontalDpi="300" verticalDpi="300" r:id="rId2"/>
    </customSheetView>
    <customSheetView guid="{35E6B209-EE72-463A-9F69-2A0023656799}" topLeftCell="A9">
      <selection activeCell="B32" sqref="B32"/>
      <pageMargins left="0.7" right="0.7" top="0.75" bottom="0.75" header="0.3" footer="0.3"/>
      <pageSetup orientation="portrait" horizontalDpi="4294967295" verticalDpi="4294967295" r:id="rId3"/>
    </customSheetView>
    <customSheetView guid="{90A5FF50-5CC9-4CE8-BC2C-051D9A38E943}" topLeftCell="A29">
      <selection activeCell="B31" sqref="B31"/>
      <pageMargins left="0.70866141732283472" right="0.70866141732283472" top="0.74803149606299213" bottom="0.74803149606299213" header="0.31496062992125984" footer="0.31496062992125984"/>
      <pageSetup scale="65" orientation="portrait" horizontalDpi="300" verticalDpi="300" r:id="rId4"/>
    </customSheetView>
    <customSheetView guid="{C58F63B1-D658-485E-9D23-8DC77BA6F3FF}" topLeftCell="A9">
      <selection activeCell="B32" sqref="B32"/>
      <pageMargins left="0.7" right="0.7" top="0.75" bottom="0.75" header="0.3" footer="0.3"/>
      <pageSetup orientation="portrait" horizontalDpi="4294967295" verticalDpi="4294967295" r:id="rId5"/>
    </customSheetView>
    <customSheetView guid="{BAE7605A-9F36-4F35-8731-FD28DD93CB27}">
      <selection activeCell="F3" sqref="F3"/>
      <pageMargins left="0.7" right="0.7" top="0.75" bottom="0.75" header="0.3" footer="0.3"/>
      <pageSetup orientation="portrait" horizontalDpi="4294967295" verticalDpi="4294967295" r:id="rId6"/>
    </customSheetView>
    <customSheetView guid="{DA2F209B-B0ED-4780-B993-1EE649580731}" showPageBreaks="1" fitToPage="1" topLeftCell="A31">
      <selection activeCell="B33" sqref="B33"/>
      <pageMargins left="0.7" right="0.7" top="0.75" bottom="0.75" header="0.3" footer="0.3"/>
      <pageSetup scale="41" orientation="portrait" horizontalDpi="300" verticalDpi="300" r:id="rId7"/>
    </customSheetView>
    <customSheetView guid="{3A019A23-B146-49D0-837A-35A0FE879902}" fitToPage="1" topLeftCell="A34">
      <selection activeCell="B33" sqref="B33"/>
      <pageMargins left="0.7" right="0.7" top="0.75" bottom="0.75" header="0.3" footer="0.3"/>
      <pageSetup scale="41" orientation="portrait" horizontalDpi="300" verticalDpi="300" r:id="rId8"/>
    </customSheetView>
    <customSheetView guid="{87BB7E54-963C-4A8E-B966-680B16814A90}" fitToPage="1" topLeftCell="A34">
      <selection activeCell="B33" sqref="B33"/>
      <pageMargins left="0.7" right="0.7" top="0.75" bottom="0.75" header="0.3" footer="0.3"/>
      <pageSetup scale="41" orientation="portrait" horizontalDpi="300" verticalDpi="300" r:id="rId9"/>
    </customSheetView>
    <customSheetView guid="{807F0EC5-C0BE-4155-83F3-BE4EA4D207E4}" fitToPage="1" topLeftCell="A34">
      <selection activeCell="B33" sqref="B33"/>
      <pageMargins left="0.7" right="0.7" top="0.75" bottom="0.75" header="0.3" footer="0.3"/>
      <pageSetup scale="41" orientation="portrait" horizontalDpi="300" verticalDpi="300" r:id="rId10"/>
    </customSheetView>
  </customSheetViews>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scale="41" orientation="portrait" horizontalDpi="300" verticalDpi="300" r:id="rId1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JURIDICA</vt:lpstr>
      <vt:lpstr>TECNICA 32</vt:lpstr>
      <vt:lpstr>TECNICA 33</vt:lpstr>
      <vt:lpstr>TECNICA 34</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2014-12-04T00:53:14Z</cp:lastPrinted>
  <dcterms:created xsi:type="dcterms:W3CDTF">2014-10-22T15:49:24Z</dcterms:created>
  <dcterms:modified xsi:type="dcterms:W3CDTF">2014-12-05T01:22:02Z</dcterms:modified>
</cp:coreProperties>
</file>