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3_CONSORCIO COUNIDOS\"/>
    </mc:Choice>
  </mc:AlternateContent>
  <bookViews>
    <workbookView xWindow="0" yWindow="0" windowWidth="28800" windowHeight="12435" tabRatio="598" activeTab="3"/>
  </bookViews>
  <sheets>
    <sheet name="TECNICA - 4" sheetId="2" r:id="rId1"/>
    <sheet name="TECNICA -19" sheetId="4" r:id="rId2"/>
    <sheet name="TECNICA - 23" sheetId="5" r:id="rId3"/>
    <sheet name="TECNICA - 26" sheetId="6" r:id="rId4"/>
    <sheet name="JURIDICA" sheetId="1" r:id="rId5"/>
    <sheet name="FINANCIERA" sheetId="3" r:id="rId6"/>
  </sheets>
  <definedNames>
    <definedName name="_xlnm._FilterDatabase" localSheetId="2" hidden="1">'TECNICA - 23'!$A$104:$WVG$104</definedName>
    <definedName name="_xlnm._FilterDatabase" localSheetId="3" hidden="1">'TECNICA - 26'!$A$111:$WVG$111</definedName>
    <definedName name="_xlnm._FilterDatabase" localSheetId="0" hidden="1">'TECNICA - 4'!$A$104:$WVG$104</definedName>
    <definedName name="_xlnm._FilterDatabase" localSheetId="1" hidden="1">'TECNICA -19'!$A$113:$WVG$113</definedName>
    <definedName name="_xlnm.Print_Area" localSheetId="5">FINANCIERA!$A$1:$E$39</definedName>
    <definedName name="Z_1742C5C4_AAF0_4817_A357_AA383D8D0FA6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1742C5C4_AAF0_4817_A357_AA383D8D0FA6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1742C5C4_AAF0_4817_A357_AA383D8D0FA6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1742C5C4_AAF0_4817_A357_AA383D8D0FA6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1742C5C4_AAF0_4817_A357_AA383D8D0FA6_.wvu.FilterData" localSheetId="2" hidden="1">'TECNICA - 23'!$A$104:$WVG$104</definedName>
    <definedName name="Z_1742C5C4_AAF0_4817_A357_AA383D8D0FA6_.wvu.FilterData" localSheetId="3" hidden="1">'TECNICA - 26'!$A$111:$WVG$111</definedName>
    <definedName name="Z_1742C5C4_AAF0_4817_A357_AA383D8D0FA6_.wvu.FilterData" localSheetId="0" hidden="1">'TECNICA - 4'!$A$104:$WVG$104</definedName>
    <definedName name="Z_1742C5C4_AAF0_4817_A357_AA383D8D0FA6_.wvu.FilterData" localSheetId="1" hidden="1">'TECNICA -19'!$A$113:$WVG$113</definedName>
    <definedName name="Z_1742C5C4_AAF0_4817_A357_AA383D8D0FA6_.wvu.PrintArea" localSheetId="5" hidden="1">FINANCIERA!$A$1:$E$39</definedName>
    <definedName name="Z_40E552B3_9E29_44C0_A4FF_1D2AABD8B768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40E552B3_9E29_44C0_A4FF_1D2AABD8B768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40E552B3_9E29_44C0_A4FF_1D2AABD8B768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40E552B3_9E29_44C0_A4FF_1D2AABD8B768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40E552B3_9E29_44C0_A4FF_1D2AABD8B768_.wvu.FilterData" localSheetId="2" hidden="1">'TECNICA - 23'!$A$104:$WVG$104</definedName>
    <definedName name="Z_40E552B3_9E29_44C0_A4FF_1D2AABD8B768_.wvu.FilterData" localSheetId="3" hidden="1">'TECNICA - 26'!$A$111:$WVG$111</definedName>
    <definedName name="Z_40E552B3_9E29_44C0_A4FF_1D2AABD8B768_.wvu.FilterData" localSheetId="0" hidden="1">'TECNICA - 4'!$A$104:$WVG$104</definedName>
    <definedName name="Z_40E552B3_9E29_44C0_A4FF_1D2AABD8B768_.wvu.FilterData" localSheetId="1" hidden="1">'TECNICA -19'!$A$113:$WVG$113</definedName>
    <definedName name="Z_40E552B3_9E29_44C0_A4FF_1D2AABD8B768_.wvu.PrintArea" localSheetId="5" hidden="1">FINANCIERA!$A$1:$E$39</definedName>
    <definedName name="Z_7BBFB866_F210_4140_8CB9_BA0B5378B912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7BBFB866_F210_4140_8CB9_BA0B5378B912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7BBFB866_F210_4140_8CB9_BA0B5378B912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7BBFB866_F210_4140_8CB9_BA0B5378B912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7BBFB866_F210_4140_8CB9_BA0B5378B912_.wvu.FilterData" localSheetId="2" hidden="1">'TECNICA - 23'!$A$104:$WVG$104</definedName>
    <definedName name="Z_7BBFB866_F210_4140_8CB9_BA0B5378B912_.wvu.FilterData" localSheetId="3" hidden="1">'TECNICA - 26'!$A$111:$WVG$111</definedName>
    <definedName name="Z_7BBFB866_F210_4140_8CB9_BA0B5378B912_.wvu.FilterData" localSheetId="0" hidden="1">'TECNICA - 4'!$A$104:$WVG$104</definedName>
    <definedName name="Z_7BBFB866_F210_4140_8CB9_BA0B5378B912_.wvu.FilterData" localSheetId="1" hidden="1">'TECNICA -19'!$A$113:$WVG$113</definedName>
    <definedName name="Z_7BBFB866_F210_4140_8CB9_BA0B5378B912_.wvu.PrintArea" localSheetId="5" hidden="1">FINANCIERA!$A$1:$E$39</definedName>
    <definedName name="Z_7E8FC9E1_8CD1_44A1_8575_E71EEF76F9C5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7E8FC9E1_8CD1_44A1_8575_E71EEF76F9C5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7E8FC9E1_8CD1_44A1_8575_E71EEF76F9C5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7E8FC9E1_8CD1_44A1_8575_E71EEF76F9C5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7E8FC9E1_8CD1_44A1_8575_E71EEF76F9C5_.wvu.PrintArea" localSheetId="5" hidden="1">FINANCIERA!$A$1:$E$39</definedName>
    <definedName name="Z_EFAC7AB1_A2DB_49AB_8828_810AB144C864_.wvu.Cols" localSheetId="2" hidden="1">'TECNICA - 23'!$IU:$IU,'TECNICA - 23'!$SQ:$SQ,'TECNICA - 23'!$ACM:$ACM,'TECNICA - 23'!$AMI:$AMI,'TECNICA - 23'!$AWE:$AWE,'TECNICA - 23'!$BGA:$BGA,'TECNICA - 23'!$BPW:$BPW,'TECNICA - 23'!$BZS:$BZS,'TECNICA - 23'!$CJO:$CJO,'TECNICA - 23'!$CTK:$CTK,'TECNICA - 23'!$DDG:$DDG,'TECNICA - 23'!$DNC:$DNC,'TECNICA - 23'!$DWY:$DWY,'TECNICA - 23'!$EGU:$EGU,'TECNICA - 23'!$EQQ:$EQQ,'TECNICA - 23'!$FAM:$FAM,'TECNICA - 23'!$FKI:$FKI,'TECNICA - 23'!$FUE:$FUE,'TECNICA - 23'!$GEA:$GEA,'TECNICA - 23'!$GNW:$GNW,'TECNICA - 23'!$GXS:$GXS,'TECNICA - 23'!$HHO:$HHO,'TECNICA - 23'!$HRK:$HRK,'TECNICA - 23'!$IBG:$IBG,'TECNICA - 23'!$ILC:$ILC,'TECNICA - 23'!$IUY:$IUY,'TECNICA - 23'!$JEU:$JEU,'TECNICA - 23'!$JOQ:$JOQ,'TECNICA - 23'!$JYM:$JYM,'TECNICA - 23'!$KII:$KII,'TECNICA - 23'!$KSE:$KSE,'TECNICA - 23'!$LCA:$LCA,'TECNICA - 23'!$LLW:$LLW,'TECNICA - 23'!$LVS:$LVS,'TECNICA - 23'!$MFO:$MFO,'TECNICA - 23'!$MPK:$MPK,'TECNICA - 23'!$MZG:$MZG,'TECNICA - 23'!$NJC:$NJC,'TECNICA - 23'!$NSY:$NSY,'TECNICA - 23'!$OCU:$OCU,'TECNICA - 23'!$OMQ:$OMQ,'TECNICA - 23'!$OWM:$OWM,'TECNICA - 23'!$PGI:$PGI,'TECNICA - 23'!$PQE:$PQE,'TECNICA - 23'!$QAA:$QAA,'TECNICA - 23'!$QJW:$QJW,'TECNICA - 23'!$QTS:$QTS,'TECNICA - 23'!$RDO:$RDO,'TECNICA - 23'!$RNK:$RNK,'TECNICA - 23'!$RXG:$RXG,'TECNICA - 23'!$SHC:$SHC,'TECNICA - 23'!$SQY:$SQY,'TECNICA - 23'!$TAU:$TAU,'TECNICA - 23'!$TKQ:$TKQ,'TECNICA - 23'!$TUM:$TUM,'TECNICA - 23'!$UEI:$UEI,'TECNICA - 23'!$UOE:$UOE,'TECNICA - 23'!$UYA:$UYA,'TECNICA - 23'!$VHW:$VHW,'TECNICA - 23'!$VRS:$VRS,'TECNICA - 23'!$WBO:$WBO,'TECNICA - 23'!$WLK:$WLK,'TECNICA - 23'!$WVG:$WVG</definedName>
    <definedName name="Z_EFAC7AB1_A2DB_49AB_8828_810AB144C864_.wvu.Cols" localSheetId="3" hidden="1">'TECNICA - 26'!$IU:$IU,'TECNICA - 26'!$SQ:$SQ,'TECNICA - 26'!$ACM:$ACM,'TECNICA - 26'!$AMI:$AMI,'TECNICA - 26'!$AWE:$AWE,'TECNICA - 26'!$BGA:$BGA,'TECNICA - 26'!$BPW:$BPW,'TECNICA - 26'!$BZS:$BZS,'TECNICA - 26'!$CJO:$CJO,'TECNICA - 26'!$CTK:$CTK,'TECNICA - 26'!$DDG:$DDG,'TECNICA - 26'!$DNC:$DNC,'TECNICA - 26'!$DWY:$DWY,'TECNICA - 26'!$EGU:$EGU,'TECNICA - 26'!$EQQ:$EQQ,'TECNICA - 26'!$FAM:$FAM,'TECNICA - 26'!$FKI:$FKI,'TECNICA - 26'!$FUE:$FUE,'TECNICA - 26'!$GEA:$GEA,'TECNICA - 26'!$GNW:$GNW,'TECNICA - 26'!$GXS:$GXS,'TECNICA - 26'!$HHO:$HHO,'TECNICA - 26'!$HRK:$HRK,'TECNICA - 26'!$IBG:$IBG,'TECNICA - 26'!$ILC:$ILC,'TECNICA - 26'!$IUY:$IUY,'TECNICA - 26'!$JEU:$JEU,'TECNICA - 26'!$JOQ:$JOQ,'TECNICA - 26'!$JYM:$JYM,'TECNICA - 26'!$KII:$KII,'TECNICA - 26'!$KSE:$KSE,'TECNICA - 26'!$LCA:$LCA,'TECNICA - 26'!$LLW:$LLW,'TECNICA - 26'!$LVS:$LVS,'TECNICA - 26'!$MFO:$MFO,'TECNICA - 26'!$MPK:$MPK,'TECNICA - 26'!$MZG:$MZG,'TECNICA - 26'!$NJC:$NJC,'TECNICA - 26'!$NSY:$NSY,'TECNICA - 26'!$OCU:$OCU,'TECNICA - 26'!$OMQ:$OMQ,'TECNICA - 26'!$OWM:$OWM,'TECNICA - 26'!$PGI:$PGI,'TECNICA - 26'!$PQE:$PQE,'TECNICA - 26'!$QAA:$QAA,'TECNICA - 26'!$QJW:$QJW,'TECNICA - 26'!$QTS:$QTS,'TECNICA - 26'!$RDO:$RDO,'TECNICA - 26'!$RNK:$RNK,'TECNICA - 26'!$RXG:$RXG,'TECNICA - 26'!$SHC:$SHC,'TECNICA - 26'!$SQY:$SQY,'TECNICA - 26'!$TAU:$TAU,'TECNICA - 26'!$TKQ:$TKQ,'TECNICA - 26'!$TUM:$TUM,'TECNICA - 26'!$UEI:$UEI,'TECNICA - 26'!$UOE:$UOE,'TECNICA - 26'!$UYA:$UYA,'TECNICA - 26'!$VHW:$VHW,'TECNICA - 26'!$VRS:$VRS,'TECNICA - 26'!$WBO:$WBO,'TECNICA - 26'!$WLK:$WLK,'TECNICA - 26'!$WVG:$WVG</definedName>
    <definedName name="Z_EFAC7AB1_A2DB_49AB_8828_810AB144C864_.wvu.Cols" localSheetId="0" hidden="1">'TECNICA - 4'!$IU:$IU,'TECNICA - 4'!$SQ:$SQ,'TECNICA - 4'!$ACM:$ACM,'TECNICA - 4'!$AMI:$AMI,'TECNICA - 4'!$AWE:$AWE,'TECNICA - 4'!$BGA:$BGA,'TECNICA - 4'!$BPW:$BPW,'TECNICA - 4'!$BZS:$BZS,'TECNICA - 4'!$CJO:$CJO,'TECNICA - 4'!$CTK:$CTK,'TECNICA - 4'!$DDG:$DDG,'TECNICA - 4'!$DNC:$DNC,'TECNICA - 4'!$DWY:$DWY,'TECNICA - 4'!$EGU:$EGU,'TECNICA - 4'!$EQQ:$EQQ,'TECNICA - 4'!$FAM:$FAM,'TECNICA - 4'!$FKI:$FKI,'TECNICA - 4'!$FUE:$FUE,'TECNICA - 4'!$GEA:$GEA,'TECNICA - 4'!$GNW:$GNW,'TECNICA - 4'!$GXS:$GXS,'TECNICA - 4'!$HHO:$HHO,'TECNICA - 4'!$HRK:$HRK,'TECNICA - 4'!$IBG:$IBG,'TECNICA - 4'!$ILC:$ILC,'TECNICA - 4'!$IUY:$IUY,'TECNICA - 4'!$JEU:$JEU,'TECNICA - 4'!$JOQ:$JOQ,'TECNICA - 4'!$JYM:$JYM,'TECNICA - 4'!$KII:$KII,'TECNICA - 4'!$KSE:$KSE,'TECNICA - 4'!$LCA:$LCA,'TECNICA - 4'!$LLW:$LLW,'TECNICA - 4'!$LVS:$LVS,'TECNICA - 4'!$MFO:$MFO,'TECNICA - 4'!$MPK:$MPK,'TECNICA - 4'!$MZG:$MZG,'TECNICA - 4'!$NJC:$NJC,'TECNICA - 4'!$NSY:$NSY,'TECNICA - 4'!$OCU:$OCU,'TECNICA - 4'!$OMQ:$OMQ,'TECNICA - 4'!$OWM:$OWM,'TECNICA - 4'!$PGI:$PGI,'TECNICA - 4'!$PQE:$PQE,'TECNICA - 4'!$QAA:$QAA,'TECNICA - 4'!$QJW:$QJW,'TECNICA - 4'!$QTS:$QTS,'TECNICA - 4'!$RDO:$RDO,'TECNICA - 4'!$RNK:$RNK,'TECNICA - 4'!$RXG:$RXG,'TECNICA - 4'!$SHC:$SHC,'TECNICA - 4'!$SQY:$SQY,'TECNICA - 4'!$TAU:$TAU,'TECNICA - 4'!$TKQ:$TKQ,'TECNICA - 4'!$TUM:$TUM,'TECNICA - 4'!$UEI:$UEI,'TECNICA - 4'!$UOE:$UOE,'TECNICA - 4'!$UYA:$UYA,'TECNICA - 4'!$VHW:$VHW,'TECNICA - 4'!$VRS:$VRS,'TECNICA - 4'!$WBO:$WBO,'TECNICA - 4'!$WLK:$WLK,'TECNICA - 4'!$WVG:$WVG</definedName>
    <definedName name="Z_EFAC7AB1_A2DB_49AB_8828_810AB144C864_.wvu.Cols" localSheetId="1" hidden="1">'TECNICA -19'!$IU:$IU,'TECNICA -19'!$SQ:$SQ,'TECNICA -19'!$ACM:$ACM,'TECNICA -19'!$AMI:$AMI,'TECNICA -19'!$AWE:$AWE,'TECNICA -19'!$BGA:$BGA,'TECNICA -19'!$BPW:$BPW,'TECNICA -19'!$BZS:$BZS,'TECNICA -19'!$CJO:$CJO,'TECNICA -19'!$CTK:$CTK,'TECNICA -19'!$DDG:$DDG,'TECNICA -19'!$DNC:$DNC,'TECNICA -19'!$DWY:$DWY,'TECNICA -19'!$EGU:$EGU,'TECNICA -19'!$EQQ:$EQQ,'TECNICA -19'!$FAM:$FAM,'TECNICA -19'!$FKI:$FKI,'TECNICA -19'!$FUE:$FUE,'TECNICA -19'!$GEA:$GEA,'TECNICA -19'!$GNW:$GNW,'TECNICA -19'!$GXS:$GXS,'TECNICA -19'!$HHO:$HHO,'TECNICA -19'!$HRK:$HRK,'TECNICA -19'!$IBG:$IBG,'TECNICA -19'!$ILC:$ILC,'TECNICA -19'!$IUY:$IUY,'TECNICA -19'!$JEU:$JEU,'TECNICA -19'!$JOQ:$JOQ,'TECNICA -19'!$JYM:$JYM,'TECNICA -19'!$KII:$KII,'TECNICA -19'!$KSE:$KSE,'TECNICA -19'!$LCA:$LCA,'TECNICA -19'!$LLW:$LLW,'TECNICA -19'!$LVS:$LVS,'TECNICA -19'!$MFO:$MFO,'TECNICA -19'!$MPK:$MPK,'TECNICA -19'!$MZG:$MZG,'TECNICA -19'!$NJC:$NJC,'TECNICA -19'!$NSY:$NSY,'TECNICA -19'!$OCU:$OCU,'TECNICA -19'!$OMQ:$OMQ,'TECNICA -19'!$OWM:$OWM,'TECNICA -19'!$PGI:$PGI,'TECNICA -19'!$PQE:$PQE,'TECNICA -19'!$QAA:$QAA,'TECNICA -19'!$QJW:$QJW,'TECNICA -19'!$QTS:$QTS,'TECNICA -19'!$RDO:$RDO,'TECNICA -19'!$RNK:$RNK,'TECNICA -19'!$RXG:$RXG,'TECNICA -19'!$SHC:$SHC,'TECNICA -19'!$SQY:$SQY,'TECNICA -19'!$TAU:$TAU,'TECNICA -19'!$TKQ:$TKQ,'TECNICA -19'!$TUM:$TUM,'TECNICA -19'!$UEI:$UEI,'TECNICA -19'!$UOE:$UOE,'TECNICA -19'!$UYA:$UYA,'TECNICA -19'!$VHW:$VHW,'TECNICA -19'!$VRS:$VRS,'TECNICA -19'!$WBO:$WBO,'TECNICA -19'!$WLK:$WLK,'TECNICA -19'!$WVG:$WVG</definedName>
    <definedName name="Z_EFAC7AB1_A2DB_49AB_8828_810AB144C864_.wvu.PrintArea" localSheetId="5" hidden="1">FINANCIERA!$A$1:$E$39</definedName>
  </definedNames>
  <calcPr calcId="152511"/>
  <customWorkbookViews>
    <customWorkbookView name="Carol Elizabeth Enriquez Cordoba - Vista personalizada" guid="{40E552B3-9E29-44C0-A4FF-1D2AABD8B768}" mergeInterval="0" personalView="1" maximized="1" windowWidth="1362" windowHeight="502" tabRatio="598" activeSheetId="2"/>
    <customWorkbookView name="Diana Catalina Mora Gomez - Vista personalizada" guid="{EFAC7AB1-A2DB-49AB-8828-810AB144C864}" mergeInterval="0" personalView="1" maximized="1" xWindow="-8" yWindow="-8" windowWidth="1382" windowHeight="744" tabRatio="598" activeSheetId="2"/>
    <customWorkbookView name="Liliana Patricia Ortega Acosta - Vista personalizada" guid="{7E8FC9E1-8CD1-44A1-8575-E71EEF76F9C5}" autoUpdate="1" mergeInterval="5" personalView="1" maximized="1" xWindow="-8" yWindow="-8" windowWidth="1936" windowHeight="1056" tabRatio="598" activeSheetId="3" showComments="commIndAndComment"/>
    <customWorkbookView name="Eliana Marisol Yepes Jimenez - Vista personalizada" guid="{7BBFB866-F210-4140-8CB9-BA0B5378B912}" mergeInterval="0" personalView="1" maximized="1" xWindow="-8" yWindow="-8" windowWidth="1296" windowHeight="1000" tabRatio="598" activeSheetId="1"/>
    <customWorkbookView name="John Fredy Martinez Cespedes - Vista personalizada" guid="{1742C5C4-AAF0-4817-A357-AA383D8D0FA6}" mergeInterval="0" personalView="1" maximized="1" xWindow="-8" yWindow="-8" windowWidth="1382" windowHeight="744" tabRatio="598" activeSheetId="2"/>
  </customWorkbookViews>
</workbook>
</file>

<file path=xl/calcChain.xml><?xml version="1.0" encoding="utf-8"?>
<calcChain xmlns="http://schemas.openxmlformats.org/spreadsheetml/2006/main">
  <c r="C17" i="3" l="1"/>
  <c r="C24" i="6" l="1"/>
  <c r="E24" i="6"/>
  <c r="F15" i="6"/>
  <c r="C24" i="5"/>
  <c r="E24" i="5"/>
  <c r="F15" i="5"/>
  <c r="C24" i="4"/>
  <c r="E24" i="4"/>
  <c r="F15" i="4"/>
  <c r="C24" i="2"/>
  <c r="E24" i="2"/>
  <c r="F239" i="6" l="1"/>
  <c r="D250" i="6" s="1"/>
  <c r="E224" i="6"/>
  <c r="D249" i="6" s="1"/>
  <c r="M218" i="6"/>
  <c r="L218" i="6"/>
  <c r="C220" i="6"/>
  <c r="A212" i="6"/>
  <c r="A213" i="6" s="1"/>
  <c r="A214" i="6" s="1"/>
  <c r="A215" i="6" s="1"/>
  <c r="A216" i="6" s="1"/>
  <c r="A217" i="6" s="1"/>
  <c r="A211" i="6"/>
  <c r="N218" i="6"/>
  <c r="C180" i="6"/>
  <c r="C179" i="6"/>
  <c r="C178" i="6"/>
  <c r="C177" i="6"/>
  <c r="C176" i="6"/>
  <c r="C175" i="6"/>
  <c r="C174" i="6"/>
  <c r="C173" i="6"/>
  <c r="C170" i="6"/>
  <c r="C169" i="6"/>
  <c r="C168" i="6"/>
  <c r="C167" i="6"/>
  <c r="C166" i="6"/>
  <c r="C165" i="6"/>
  <c r="C164" i="6"/>
  <c r="C163" i="6"/>
  <c r="C162" i="6"/>
  <c r="C161" i="6"/>
  <c r="C160" i="6"/>
  <c r="C159" i="6"/>
  <c r="C158" i="6"/>
  <c r="C157" i="6"/>
  <c r="C156" i="6"/>
  <c r="C155" i="6"/>
  <c r="C154" i="6"/>
  <c r="C153" i="6"/>
  <c r="C152" i="6"/>
  <c r="C149" i="6"/>
  <c r="C148" i="6"/>
  <c r="C147" i="6"/>
  <c r="C146" i="6"/>
  <c r="C145" i="6"/>
  <c r="C144" i="6"/>
  <c r="C143" i="6"/>
  <c r="C142" i="6"/>
  <c r="C141" i="6"/>
  <c r="C140" i="6"/>
  <c r="C139" i="6"/>
  <c r="C138" i="6"/>
  <c r="C137" i="6"/>
  <c r="C136" i="6"/>
  <c r="C135" i="6"/>
  <c r="C134" i="6"/>
  <c r="C133" i="6"/>
  <c r="C132" i="6"/>
  <c r="C131" i="6"/>
  <c r="C130" i="6"/>
  <c r="C129" i="6"/>
  <c r="C128" i="6"/>
  <c r="C127" i="6"/>
  <c r="C126" i="6"/>
  <c r="C125" i="6"/>
  <c r="C124" i="6"/>
  <c r="C123" i="6"/>
  <c r="C122" i="6"/>
  <c r="C121" i="6"/>
  <c r="C120" i="6"/>
  <c r="C119" i="6"/>
  <c r="C118" i="6"/>
  <c r="C117" i="6"/>
  <c r="C116" i="6"/>
  <c r="C115" i="6"/>
  <c r="C114" i="6"/>
  <c r="C113" i="6"/>
  <c r="C112" i="6"/>
  <c r="C109" i="6"/>
  <c r="C108" i="6"/>
  <c r="C107" i="6"/>
  <c r="C106" i="6"/>
  <c r="C105" i="6"/>
  <c r="C104" i="6"/>
  <c r="C103" i="6"/>
  <c r="C102" i="6"/>
  <c r="C101" i="6"/>
  <c r="C100" i="6"/>
  <c r="C99" i="6"/>
  <c r="C98" i="6"/>
  <c r="C97" i="6"/>
  <c r="C96" i="6"/>
  <c r="C95" i="6"/>
  <c r="C94" i="6"/>
  <c r="M57" i="6"/>
  <c r="C62" i="6" s="1"/>
  <c r="L57" i="6"/>
  <c r="C61" i="6"/>
  <c r="A50" i="6"/>
  <c r="A51" i="6" s="1"/>
  <c r="A52" i="6" s="1"/>
  <c r="A53" i="6" s="1"/>
  <c r="A54" i="6" s="1"/>
  <c r="A55" i="6" s="1"/>
  <c r="A56" i="6" s="1"/>
  <c r="N57" i="6"/>
  <c r="D41" i="6"/>
  <c r="E40" i="6"/>
  <c r="F232" i="5"/>
  <c r="D243" i="5" s="1"/>
  <c r="E217" i="5"/>
  <c r="D242" i="5" s="1"/>
  <c r="M211" i="5"/>
  <c r="L211" i="5"/>
  <c r="C213" i="5"/>
  <c r="A205" i="5"/>
  <c r="A206" i="5" s="1"/>
  <c r="A207" i="5" s="1"/>
  <c r="A208" i="5" s="1"/>
  <c r="A209" i="5" s="1"/>
  <c r="A210" i="5" s="1"/>
  <c r="A204" i="5"/>
  <c r="N211" i="5"/>
  <c r="C173" i="5"/>
  <c r="C172" i="5"/>
  <c r="C171" i="5"/>
  <c r="C170" i="5"/>
  <c r="C169" i="5"/>
  <c r="C168" i="5"/>
  <c r="C167" i="5"/>
  <c r="C166" i="5"/>
  <c r="C163" i="5"/>
  <c r="C162" i="5"/>
  <c r="C161" i="5"/>
  <c r="C160" i="5"/>
  <c r="C159" i="5"/>
  <c r="C158" i="5"/>
  <c r="C157" i="5"/>
  <c r="C156" i="5"/>
  <c r="C155" i="5"/>
  <c r="C154" i="5"/>
  <c r="C153" i="5"/>
  <c r="C152" i="5"/>
  <c r="C151" i="5"/>
  <c r="C150" i="5"/>
  <c r="C149" i="5"/>
  <c r="C148" i="5"/>
  <c r="C147" i="5"/>
  <c r="C146" i="5"/>
  <c r="C145"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2" i="5"/>
  <c r="C101" i="5"/>
  <c r="C100" i="5"/>
  <c r="C99" i="5"/>
  <c r="C98" i="5"/>
  <c r="C97" i="5"/>
  <c r="C96" i="5"/>
  <c r="C95" i="5"/>
  <c r="C94" i="5"/>
  <c r="C93" i="5"/>
  <c r="C92" i="5"/>
  <c r="C91" i="5"/>
  <c r="C90" i="5"/>
  <c r="C89" i="5"/>
  <c r="C88" i="5"/>
  <c r="C87" i="5"/>
  <c r="C62" i="5"/>
  <c r="L57" i="5"/>
  <c r="C61" i="5"/>
  <c r="A50" i="5"/>
  <c r="A51" i="5" s="1"/>
  <c r="A52" i="5" s="1"/>
  <c r="A53" i="5" s="1"/>
  <c r="A54" i="5" s="1"/>
  <c r="A55" i="5" s="1"/>
  <c r="A56" i="5" s="1"/>
  <c r="D41" i="5"/>
  <c r="E40" i="5"/>
  <c r="D251" i="4"/>
  <c r="F241" i="4"/>
  <c r="D252" i="4" s="1"/>
  <c r="E226" i="4"/>
  <c r="M220" i="4"/>
  <c r="L220" i="4"/>
  <c r="K220" i="4"/>
  <c r="C222" i="4" s="1"/>
  <c r="A214" i="4"/>
  <c r="A215" i="4" s="1"/>
  <c r="A216" i="4" s="1"/>
  <c r="A217" i="4" s="1"/>
  <c r="A218" i="4" s="1"/>
  <c r="A219" i="4" s="1"/>
  <c r="A213" i="4"/>
  <c r="N220" i="4"/>
  <c r="C182" i="4"/>
  <c r="C181" i="4"/>
  <c r="C180" i="4"/>
  <c r="C179" i="4"/>
  <c r="C178" i="4"/>
  <c r="C177" i="4"/>
  <c r="C176" i="4"/>
  <c r="C175" i="4"/>
  <c r="C172" i="4"/>
  <c r="C171" i="4"/>
  <c r="C170" i="4"/>
  <c r="C169" i="4"/>
  <c r="C168" i="4"/>
  <c r="C167" i="4"/>
  <c r="C166" i="4"/>
  <c r="C165" i="4"/>
  <c r="C164" i="4"/>
  <c r="C163" i="4"/>
  <c r="C162" i="4"/>
  <c r="C161" i="4"/>
  <c r="C160" i="4"/>
  <c r="C159" i="4"/>
  <c r="C158" i="4"/>
  <c r="C157" i="4"/>
  <c r="C156" i="4"/>
  <c r="C155" i="4"/>
  <c r="C154"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1" i="4"/>
  <c r="C110" i="4"/>
  <c r="C109" i="4"/>
  <c r="C108" i="4"/>
  <c r="C107" i="4"/>
  <c r="C106" i="4"/>
  <c r="C105" i="4"/>
  <c r="C104" i="4"/>
  <c r="C103" i="4"/>
  <c r="C102" i="4"/>
  <c r="C101" i="4"/>
  <c r="C100" i="4"/>
  <c r="C99" i="4"/>
  <c r="C98" i="4"/>
  <c r="C97" i="4"/>
  <c r="C96" i="4"/>
  <c r="C62" i="4"/>
  <c r="L57" i="4"/>
  <c r="C61" i="4"/>
  <c r="A50" i="4"/>
  <c r="A51" i="4" s="1"/>
  <c r="A52" i="4" s="1"/>
  <c r="A53" i="4" s="1"/>
  <c r="A54" i="4" s="1"/>
  <c r="A55" i="4" s="1"/>
  <c r="A56" i="4" s="1"/>
  <c r="D41" i="4"/>
  <c r="E40" i="4"/>
  <c r="E242" i="5" l="1"/>
  <c r="E249" i="6"/>
  <c r="E251" i="4"/>
  <c r="C173" i="2"/>
  <c r="C172" i="2"/>
  <c r="C171" i="2"/>
  <c r="C170" i="2"/>
  <c r="C169" i="2"/>
  <c r="C168" i="2"/>
  <c r="C167" i="2"/>
  <c r="C166" i="2"/>
  <c r="C163" i="2"/>
  <c r="C162" i="2"/>
  <c r="C161" i="2"/>
  <c r="C160" i="2"/>
  <c r="C159" i="2"/>
  <c r="C158" i="2"/>
  <c r="C157" i="2"/>
  <c r="C156" i="2"/>
  <c r="C155" i="2"/>
  <c r="C154" i="2"/>
  <c r="C147" i="2"/>
  <c r="C153" i="2"/>
  <c r="C152" i="2"/>
  <c r="C151" i="2"/>
  <c r="C150" i="2"/>
  <c r="C149" i="2"/>
  <c r="C148" i="2"/>
  <c r="C146" i="2"/>
  <c r="C145" i="2"/>
  <c r="C102" i="2"/>
  <c r="C101" i="2"/>
  <c r="C100" i="2"/>
  <c r="C99" i="2"/>
  <c r="C98" i="2"/>
  <c r="C97" i="2"/>
  <c r="C96" i="2"/>
  <c r="C95" i="2"/>
  <c r="C94" i="2"/>
  <c r="C93" i="2"/>
  <c r="C92" i="2"/>
  <c r="C91" i="2"/>
  <c r="C90" i="2"/>
  <c r="C89" i="2"/>
  <c r="C88" i="2"/>
  <c r="C87"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28" i="3" l="1"/>
  <c r="I22" i="3"/>
  <c r="I21" i="3"/>
  <c r="H21" i="3"/>
  <c r="C18" i="3" l="1"/>
  <c r="M211" i="2"/>
  <c r="L211" i="2"/>
  <c r="A204" i="2"/>
  <c r="A205" i="2" s="1"/>
  <c r="A206" i="2" s="1"/>
  <c r="A207" i="2" s="1"/>
  <c r="A208" i="2" s="1"/>
  <c r="A209" i="2" s="1"/>
  <c r="A210" i="2" s="1"/>
  <c r="N211" i="2"/>
  <c r="D41" i="2"/>
  <c r="E40" i="2" s="1"/>
  <c r="E217" i="2" l="1"/>
  <c r="D242" i="2" s="1"/>
  <c r="F232" i="2"/>
  <c r="D243" i="2" s="1"/>
  <c r="E242" i="2" l="1"/>
  <c r="C213" i="2" l="1"/>
  <c r="C62" i="2"/>
  <c r="L57" i="2"/>
  <c r="C61" i="2"/>
  <c r="A50" i="2"/>
  <c r="A51" i="2" s="1"/>
  <c r="A52" i="2" s="1"/>
  <c r="A53" i="2" s="1"/>
  <c r="A54" i="2" s="1"/>
  <c r="A55" i="2" s="1"/>
  <c r="A56" i="2" s="1"/>
</calcChain>
</file>

<file path=xl/sharedStrings.xml><?xml version="1.0" encoding="utf-8"?>
<sst xmlns="http://schemas.openxmlformats.org/spreadsheetml/2006/main" count="5330" uniqueCount="581">
  <si>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</si>
  <si>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</si>
  <si>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</si>
  <si>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</si>
  <si>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</si>
  <si>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</si>
  <si>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</si>
  <si>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</si>
  <si>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</si>
  <si>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</si>
  <si>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</si>
  <si>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</si>
  <si>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</si>
  <si>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</si>
  <si>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</si>
  <si>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</si>
  <si>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</si>
  <si>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</si>
  <si>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</si>
  <si>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</si>
  <si>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</si>
  <si>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</si>
  <si>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</si>
  <si>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</si>
  <si>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</si>
  <si>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</si>
  <si>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</si>
  <si>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</si>
  <si>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</si>
  <si>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</si>
  <si>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</si>
  <si>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</si>
  <si>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</si>
  <si>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</si>
  <si>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</si>
  <si>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</si>
  <si>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</si>
  <si>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</si>
  <si>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</si>
  <si>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</si>
  <si>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</si>
  <si>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</si>
  <si>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</si>
  <si>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</si>
  <si>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</si>
  <si>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</si>
  <si>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</si>
  <si>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</si>
  <si>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</si>
  <si>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</si>
  <si>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</si>
  <si>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</si>
  <si>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</si>
  <si>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</si>
  <si>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</si>
  <si>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</si>
  <si>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</si>
  <si>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</si>
  <si>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</si>
  <si>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</si>
  <si>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</si>
  <si>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</si>
  <si>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</si>
  <si>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</si>
  <si>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</si>
  <si>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</si>
  <si>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</si>
  <si>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</si>
  <si>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</si>
  <si>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</si>
  <si>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</si>
  <si>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</si>
  <si>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</si>
  <si>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</si>
  <si>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</si>
  <si>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</si>
  <si>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</si>
  <si>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</si>
  <si>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</si>
  <si>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</si>
  <si>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</si>
  <si>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</si>
  <si>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</si>
  <si>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</si>
  <si>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</si>
  <si>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</si>
  <si>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</si>
  <si>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</si>
  <si>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</si>
  <si>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</si>
  <si>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</si>
  <si>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</si>
  <si>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</si>
  <si>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</si>
  <si>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</si>
  <si>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</si>
  <si>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</si>
  <si>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</si>
  <si>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</si>
  <si>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</si>
  <si>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</si>
  <si>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</si>
  <si>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</si>
  <si>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</si>
  <si>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</si>
  <si>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</si>
  <si>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</si>
  <si>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</si>
  <si>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</si>
  <si>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</si>
  <si>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</si>
  <si>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</si>
  <si>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</si>
  <si>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</si>
  <si>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</si>
  <si>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</si>
  <si>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</si>
  <si>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</si>
  <si>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</si>
  <si>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</si>
  <si>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</si>
  <si>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</si>
  <si>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</si>
  <si>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</si>
  <si>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</si>
  <si>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</si>
  <si>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</si>
  <si>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</si>
  <si>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</si>
  <si>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</si>
  <si>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</si>
  <si>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</si>
  <si>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</si>
  <si>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</si>
  <si>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</si>
  <si>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</si>
  <si>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</si>
  <si>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</si>
  <si>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</si>
  <si>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</si>
  <si>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</si>
  <si>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</si>
  <si>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</si>
  <si>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</si>
  <si>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</si>
  <si>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</si>
  <si>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</si>
  <si>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</si>
  <si>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</si>
  <si>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</si>
  <si>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</si>
  <si>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</si>
  <si>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</si>
  <si>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</si>
  <si>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</si>
  <si>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</si>
  <si>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</si>
  <si>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</si>
  <si>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</si>
  <si>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</si>
  <si>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</si>
  <si>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</si>
  <si>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</si>
  <si>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COOPERATIVA MULTIACTIVA DE NARIÑO</t>
  </si>
  <si>
    <t>IDL</t>
  </si>
  <si>
    <t>NDE</t>
  </si>
  <si>
    <t>Rango al que aplica:  Valor del presupuesto oficial Rango SMMLV</t>
  </si>
  <si>
    <t>IDL  Mayor o igual a 1,2</t>
  </si>
  <si>
    <t>NDE Menor o igual 65%</t>
  </si>
  <si>
    <t>COASOANDES</t>
  </si>
  <si>
    <t>CONSORCIO COUNIDOS</t>
  </si>
  <si>
    <t>900121500-5  
814000597-8</t>
  </si>
  <si>
    <t xml:space="preserve">Observacion 1: La verificacion de la informacion financiera del consorcio se realiza de acuerdo con el Numeral 3,18 Nota 3 del pliego definitivo </t>
  </si>
  <si>
    <r>
      <rPr>
        <b/>
        <sz val="11"/>
        <color theme="1"/>
        <rFont val="Calibri"/>
        <family val="2"/>
        <scheme val="minor"/>
      </rPr>
      <t>SUBSANAR
MODALIDAD FAMILIAR</t>
    </r>
    <r>
      <rPr>
        <sz val="11"/>
        <color theme="1"/>
        <rFont val="Calibri"/>
        <family val="2"/>
        <scheme val="minor"/>
      </rPr>
      <t xml:space="preserve">
COMPINENTE FAMILIA COMUNIDADES Y REDES. No describe concretamente la metodologia a desarrollar.
COMPONENTE SALUD Y NUTRICION. No describe los elementos que componen el Manual de Buenas Practicas de Manufactura.
En numeral 3.2 se describen actividades de tipo educativo, mas no se hace la descripcion de como el oferente ofrecera el servicio de alimentacion a la poblacion a atender.
COMPNENTE AMBIENTES EDUCATIVOS Y PROTECTORES. Unicamente se describe como deben ser estos ambientes, pero no se encuentra como se ambientarian en la realizacion de los encuentros.
</t>
    </r>
    <r>
      <rPr>
        <b/>
        <sz val="11"/>
        <color theme="1"/>
        <rFont val="Calibri"/>
        <family val="2"/>
        <scheme val="minor"/>
      </rPr>
      <t>MODALIDAD CENTRO DE DESARROLLO INFANTIL</t>
    </r>
    <r>
      <rPr>
        <sz val="11"/>
        <color theme="1"/>
        <rFont val="Calibri"/>
        <family val="2"/>
        <scheme val="minor"/>
      </rPr>
      <t xml:space="preserve">
COMPONENTE FAMILIA COMUNIDAD Y REDES. No se encuentra metodologia concreta para la formacion a als familias.
COMPONENTE SALUD Y NUTRICION.En numeral 3.1 Debe precisarse las actividades a desarrollar en el Plan de Saneamiento Basico.</t>
    </r>
  </si>
  <si>
    <t>LILIAN YOLANDA ESTRADA ESCOBAR</t>
  </si>
  <si>
    <t>PSICOLOGA</t>
  </si>
  <si>
    <t>UNIVERSIDAD DEMANIZALES</t>
  </si>
  <si>
    <t>26/052006</t>
  </si>
  <si>
    <t>ALCALDIA DEPASTO</t>
  </si>
  <si>
    <t>COORDINADOR PROYECTO NUTRIR</t>
  </si>
  <si>
    <t>01/02/2008  08/08/2009</t>
  </si>
  <si>
    <t>EL PENTAGONO LTDA</t>
  </si>
  <si>
    <t>01/2011   14/03/2012</t>
  </si>
  <si>
    <t>DOCENTE HORA CATEDRA</t>
  </si>
  <si>
    <t>ALCALDIA DE PASTO</t>
  </si>
  <si>
    <t>02/02/2009   31/10/2010</t>
  </si>
  <si>
    <t>PSICOLOGA NUTRIR</t>
  </si>
  <si>
    <t>COMFAMILIAR DE NARIÑO</t>
  </si>
  <si>
    <t>26/03/2008   12/09/2008</t>
  </si>
  <si>
    <t>DOCENTE</t>
  </si>
  <si>
    <t>YIMI ROLANDO BASTIDAS MORENO</t>
  </si>
  <si>
    <t>PSICOLOGO</t>
  </si>
  <si>
    <t>CORPORACION UNIVERSITARIA REMINGTON</t>
  </si>
  <si>
    <t>PROFESIONAL APOYO PSICOSOCIAL</t>
  </si>
  <si>
    <t>NO PRESENTA CERTIFICACION DE EXPERIENCIA  LABORAL REGISTRADO EN HV</t>
  </si>
  <si>
    <t>OLGA LUCIA GONZALES GUSTIN</t>
  </si>
  <si>
    <t>UNAD</t>
  </si>
  <si>
    <t>UNIVERSIDAD NACIONAL ABIERTA I  DISTANCIA UNAD</t>
  </si>
  <si>
    <t>NO PRESENTA TARJETA PROFESIONAL</t>
  </si>
  <si>
    <t>FEDERACION NAL DECAFETEROS DECOLOMBIA</t>
  </si>
  <si>
    <t>01/02/2006   30/11/2006</t>
  </si>
  <si>
    <t>ASESOR DE PROYECTO</t>
  </si>
  <si>
    <t>FONADO NACIONAL DE PROYECTOS DE DESARROLLO FONADE</t>
  </si>
  <si>
    <t>23/04/2013  31/10/2013</t>
  </si>
  <si>
    <t>FACILITADOR SOCIAL</t>
  </si>
  <si>
    <t>UNIVERSIDAD MARIANA</t>
  </si>
  <si>
    <t>01/02/2014   30/05/2014</t>
  </si>
  <si>
    <t>INVESTIGACION</t>
  </si>
  <si>
    <t>SAIRA ALEXANDRA SARASTY ALMEIDA</t>
  </si>
  <si>
    <t>UNIVERSIDAD DE NARIÑO</t>
  </si>
  <si>
    <t>COOPERATIVA MILTIACTIVA DE MADRES COMUNITARIAS DEL VALLE COOMACOVALLE</t>
  </si>
  <si>
    <t>PSICOLOGA CDI</t>
  </si>
  <si>
    <t>19/08/2013   15/12/2013</t>
  </si>
  <si>
    <t>FUNDACION FUNDACOVA</t>
  </si>
  <si>
    <t>PSICOLOGA HOGAR INFANTIL</t>
  </si>
  <si>
    <t xml:space="preserve">SI </t>
  </si>
  <si>
    <t>PRESENTA INCOMPLETA LA INFORMACION EN EL FORMATO 8</t>
  </si>
  <si>
    <t>LILIA MILENA SOLARTE SANTACRUZ</t>
  </si>
  <si>
    <t>LICENCIADA EDUCACION PRESCOLAR</t>
  </si>
  <si>
    <t>UNIVERSIDAD ANTONIO NARIÑO</t>
  </si>
  <si>
    <t>COOPUMNAR</t>
  </si>
  <si>
    <t>09/09/2013   30/11/2013</t>
  </si>
  <si>
    <t>SECRETARIA DE EDUCACION DE NARIÑO</t>
  </si>
  <si>
    <t>15/04/2009   01/07/2009</t>
  </si>
  <si>
    <t>05/07/2006   30/06/2006</t>
  </si>
  <si>
    <t>04/07/2006   30/07/2006</t>
  </si>
  <si>
    <t>INSTITUCION EDUCATIVAJUANAMBU</t>
  </si>
  <si>
    <t>21/07/2009   23/09/2009</t>
  </si>
  <si>
    <t xml:space="preserve">DOCENTE </t>
  </si>
  <si>
    <t>01/07/2012   20/12/2013</t>
  </si>
  <si>
    <t>COORDINADOR TAIPI</t>
  </si>
  <si>
    <t>POLITECNICO GRAN COLOMBIANO</t>
  </si>
  <si>
    <t>NO PRESENTA TARJETA PROFESIONALY PRESENTA INFORMACION INCOMPLETA EN FORMATO 8</t>
  </si>
  <si>
    <t>LIZETH ERASO RAMIREZ</t>
  </si>
  <si>
    <t>U NIVERSIDAD MARIANA</t>
  </si>
  <si>
    <t>09/07/2012   31/12/2012</t>
  </si>
  <si>
    <t>CDI  DEL MUNICIPIO DE SANTACRUZ</t>
  </si>
  <si>
    <t>ERICA PATRICIA CHAMORRO RODRIGUEZ</t>
  </si>
  <si>
    <t>FUNDACION NACIONAL BATUTA</t>
  </si>
  <si>
    <t>PROFESIONAL DE GESTION SOCIAL</t>
  </si>
  <si>
    <t>01/03/2013   15/12/2013</t>
  </si>
  <si>
    <t xml:space="preserve">01/09/2010 01/08/2012 </t>
  </si>
  <si>
    <t>COORDINADORA HCB GRUPAL</t>
  </si>
  <si>
    <t>HCB CUASPUD</t>
  </si>
  <si>
    <t>FUNDACION PROINCO</t>
  </si>
  <si>
    <t>08/03/2012   30/02/2013</t>
  </si>
  <si>
    <t>MERI JOHANA LANDETA INGUILAN</t>
  </si>
  <si>
    <t>FUNDACION MANOS AMIGAS</t>
  </si>
  <si>
    <t xml:space="preserve">01/02/2013   31/07/2014 </t>
  </si>
  <si>
    <t>COORDINADOR PEDAGOGICO</t>
  </si>
  <si>
    <t>CENTRO DESALUD BARTOLOME DE CORDOBA</t>
  </si>
  <si>
    <t>01/04/2013   01/07/2013</t>
  </si>
  <si>
    <t xml:space="preserve">COORDINACION ATENCION ALUSUARIOY PSICOLOGA </t>
  </si>
  <si>
    <t xml:space="preserve">ASOCIACION AUTORDADES INDIGENAS DELOS PASTOS </t>
  </si>
  <si>
    <t>01/06/2013   01/11/2012</t>
  </si>
  <si>
    <t>ESTUDIO SOCIOECONOMICO</t>
  </si>
  <si>
    <t>ASOEMPRESERVAR</t>
  </si>
  <si>
    <t>COORDINADOR PROGRAMA PAE</t>
  </si>
  <si>
    <t>06/03/2012   31/10/2012</t>
  </si>
  <si>
    <t>COMFAMILIAR NARIÑO</t>
  </si>
  <si>
    <t>16/04/2012   30/06/2012</t>
  </si>
  <si>
    <t>AGENTE EDUCATIVO PAIPI</t>
  </si>
  <si>
    <t>01/08/2014   31/10/2014</t>
  </si>
  <si>
    <t>DAVID ERNESTO CHAVEZ CORAL</t>
  </si>
  <si>
    <t>UNION TEMPORAL COEMPRENDER</t>
  </si>
  <si>
    <t>FUNDACION DEJANDO HUELLA</t>
  </si>
  <si>
    <t>31/11/2012   31/07/2014</t>
  </si>
  <si>
    <t>COORDINADOR CDI</t>
  </si>
  <si>
    <t>NO PRESENTA FORMATO 8 Y SI FECHA CERTIFICACION LABORAL</t>
  </si>
  <si>
    <t>01/10/2010   01/04/2011</t>
  </si>
  <si>
    <t>DORIS LILIANA MUÑOZ MORENO</t>
  </si>
  <si>
    <t>PSOCOLOGA</t>
  </si>
  <si>
    <t>FUNDACION AMERICA</t>
  </si>
  <si>
    <t>05/04/2013  30/09/2013</t>
  </si>
  <si>
    <t>COORDINADORA PEDAGOGICA</t>
  </si>
  <si>
    <t>01/10/2013   31/072014</t>
  </si>
  <si>
    <t>INSTITUTO DE EDUCACION TECNICA INESUR</t>
  </si>
  <si>
    <t>10/07/2012   22/01/2013</t>
  </si>
  <si>
    <t>CREATE</t>
  </si>
  <si>
    <t>02/06/2010   30/06/2012</t>
  </si>
  <si>
    <t>LEYNI YANIBER GRANDA</t>
  </si>
  <si>
    <t>TRABAJADORA SOCIAL</t>
  </si>
  <si>
    <t>POLICIA NACIONAL</t>
  </si>
  <si>
    <t>18/12/2013   31/07/2014</t>
  </si>
  <si>
    <t>AMGEO</t>
  </si>
  <si>
    <t>15/05/2013   30/09/2013</t>
  </si>
  <si>
    <t>PROFESIONAL AREA SOCIAL</t>
  </si>
  <si>
    <t>CONSORCIO SOCIAL</t>
  </si>
  <si>
    <t>01/06/2012   31/12/2012</t>
  </si>
  <si>
    <t>SERVICIOS MULTIACTIVOS DE COLOMBIA</t>
  </si>
  <si>
    <t>01/11/2012   04/02/2013</t>
  </si>
  <si>
    <t>TRABAJO SOCIAL</t>
  </si>
  <si>
    <t>CRISTIAN ALEXANDER DELGADO ESTRADA</t>
  </si>
  <si>
    <t>NO PRESENTA TARJETA PROFESIONAL E INCOMPLETA LA INFROMACION DE FORMATO 8</t>
  </si>
  <si>
    <t>ORGANIZACIÓN DE ESTADOS IBEROAMERICANOS</t>
  </si>
  <si>
    <t>15/11/2012   31/01/2013</t>
  </si>
  <si>
    <t>KAREN MARITZA ERASO CHAMORRO</t>
  </si>
  <si>
    <t>DISTRIBUIDORA GLOBAL SUR</t>
  </si>
  <si>
    <t>01/01/2011   30/06/2011</t>
  </si>
  <si>
    <t xml:space="preserve">PSICOLOGA </t>
  </si>
  <si>
    <t>UNIVERSIDAD COOPERATIVA DE COLOMBIA</t>
  </si>
  <si>
    <t>16/02/2012   30/04/2014</t>
  </si>
  <si>
    <t>COORDINADOR DESARROLLO HUMANO</t>
  </si>
  <si>
    <t>FANY LUCELY RODRIGUEZ CRIOLLO</t>
  </si>
  <si>
    <t>UNIVERSIDAD NACIONAL Y A DISTANCIA</t>
  </si>
  <si>
    <t>25/032011</t>
  </si>
  <si>
    <t>FUNDACION ITZAYANA</t>
  </si>
  <si>
    <t>01/03/2012   30/03/2013</t>
  </si>
  <si>
    <t>PSICOLOGA SOCIAL</t>
  </si>
  <si>
    <t>FUNDACION CEPRAES</t>
  </si>
  <si>
    <t>06/05/2013   27/12/2013</t>
  </si>
  <si>
    <t>AGENTE EDUCATIVO</t>
  </si>
  <si>
    <t>UNION TEMPORAL LAZOS DE VIDA</t>
  </si>
  <si>
    <t>06/05/2014   31/12/2014</t>
  </si>
  <si>
    <t xml:space="preserve">CENTRO DE MEDICINA INTEGRAL </t>
  </si>
  <si>
    <t>15/04/2012   15/10/2012</t>
  </si>
  <si>
    <t>MAIRA JOHANA ENRIQUEZ GALVIS</t>
  </si>
  <si>
    <t xml:space="preserve">CORPORACION CREAR </t>
  </si>
  <si>
    <t>01/01/2009   31/12/2009</t>
  </si>
  <si>
    <t>01/01/2010   31/12/2010</t>
  </si>
  <si>
    <t>EDUCADORA SOCIAL</t>
  </si>
  <si>
    <t>LILIBETH MEZA OJEDA</t>
  </si>
  <si>
    <t>03/02/2014   31/07/2014</t>
  </si>
  <si>
    <t>ALCALDIA MUNICIPAL DETAMINANGO</t>
  </si>
  <si>
    <t>18/05/2012   31/12/2012</t>
  </si>
  <si>
    <t>FUNDACION SEVICIO JUVENIL BOSCONIA</t>
  </si>
  <si>
    <t>12/05/2011   30/04/2012</t>
  </si>
  <si>
    <t>UNIVERSIDAD DEL VALLE</t>
  </si>
  <si>
    <t>MELLY KARLY ROSERO RUIZ</t>
  </si>
  <si>
    <t>PSICOLOGA Y LICENCIADA EN CIENCIAS SOCIALES</t>
  </si>
  <si>
    <t>PRESENTA INCOMPLETA LA INFORMACION EN EL FORMATO 8 Y NO PRESENTA CERTIFICACIONES LABORALES</t>
  </si>
  <si>
    <t>CAMILO ERNESTO VARGAS MORENO</t>
  </si>
  <si>
    <t>NO PRESENTA TITULO ACADEMICO, TARJETA PROFESIONAL Y PRESENTA INCOMPLETA LA INFORMACION DEL FORMATO 8</t>
  </si>
  <si>
    <t>01/11/2013   30/08/2014</t>
  </si>
  <si>
    <t>PSICOLOGO MODALIDAD FAMILIAR</t>
  </si>
  <si>
    <t>BLADIMIR CORAL BUSTOS</t>
  </si>
  <si>
    <t xml:space="preserve">NO PRESENTA FORMATO 8  </t>
  </si>
  <si>
    <t>FRATERNIDAD DE SAN JOSE</t>
  </si>
  <si>
    <t>01/02/2013   15/12/2013</t>
  </si>
  <si>
    <t>PSICOLOGO CLINICO</t>
  </si>
  <si>
    <t xml:space="preserve">FUNDACION SOCIAL CAMINO DE EMAUS </t>
  </si>
  <si>
    <t>10/01/2012   30/01/2014</t>
  </si>
  <si>
    <t xml:space="preserve">PSICOLOGO </t>
  </si>
  <si>
    <t>LUBRILLANTAS</t>
  </si>
  <si>
    <t>15/01/2008   16/01/2009</t>
  </si>
  <si>
    <t>YANIBE DE JESUS INSUASTI INSUASTI</t>
  </si>
  <si>
    <t xml:space="preserve">LICENCIADA EN EDUCACION BASICA </t>
  </si>
  <si>
    <t>ICBF REGIONAL NARIÑO</t>
  </si>
  <si>
    <t>03/04/2009   1105/2012</t>
  </si>
  <si>
    <t>PROFESIONAL CZ REMOLINO</t>
  </si>
  <si>
    <t xml:space="preserve">COORDINADOR HOGARES </t>
  </si>
  <si>
    <t>01/11/2013   30/01/2014</t>
  </si>
  <si>
    <t>ALEJANDRA BACCA</t>
  </si>
  <si>
    <t xml:space="preserve">COASOANDES </t>
  </si>
  <si>
    <t>01/01/2/2014  20/11/2014</t>
  </si>
  <si>
    <t>LILIANA ISABEL RODRIGUEZ BURBANO</t>
  </si>
  <si>
    <t>NO PRESENTA TARJETA PROFESIONAL, TITULO ACADEMICOILEGIBLE</t>
  </si>
  <si>
    <t>CENTRO DESALUD SAN MIGUEL ARCANGEL OSPINA</t>
  </si>
  <si>
    <t>11/04/2012   30/09/2013</t>
  </si>
  <si>
    <t>PSICOLOGO Y COOORDINADOR DEATNCION A USUARIO</t>
  </si>
  <si>
    <t>INSTITUCION UNIVERSITARIA CESMAG</t>
  </si>
  <si>
    <t>23/09/2013   10/12/2013</t>
  </si>
  <si>
    <t>01/11/2014    30/11/2014</t>
  </si>
  <si>
    <t>COORDINADOR CDI FAMILIAR</t>
  </si>
  <si>
    <t>GLORIA DAZA MARTINEZ</t>
  </si>
  <si>
    <t>LICENCIADA EN FILOSOFIA Y TEOLOGIA</t>
  </si>
  <si>
    <t>20/01/2014   30/11/2014</t>
  </si>
  <si>
    <t>COORDINADOR CDI INSTITUCIONAL</t>
  </si>
  <si>
    <t>NUBIA CRISTINA BASTIDAS MELO</t>
  </si>
  <si>
    <t>ALCALDIA MUNICIPAL DE GUAITARILLA</t>
  </si>
  <si>
    <t>01/01/1988   31/12/2002</t>
  </si>
  <si>
    <t>10/09/2013   30/11/2014</t>
  </si>
  <si>
    <t>AUXILIAR PEDAGOGICO</t>
  </si>
  <si>
    <t>YOLANDA CAROLINA RODAS CASTILLO</t>
  </si>
  <si>
    <t>CESMAG</t>
  </si>
  <si>
    <t>TITULO ACADEMICO  NO LEGIBLE Y NO PRESENTA TARJETA PROFESIONAL</t>
  </si>
  <si>
    <t>04/08/2014   30/11/2014</t>
  </si>
  <si>
    <t>ESCUELA NORMAL SUPERIOR PASTO</t>
  </si>
  <si>
    <t>01/03/2012   22/11/2013</t>
  </si>
  <si>
    <t>PRACTICA PROFESIONAL</t>
  </si>
  <si>
    <t>CRISTINA DEL ROSARIO MEJIA BOLAÑOS</t>
  </si>
  <si>
    <t>09/09/2013   30/11/2014</t>
  </si>
  <si>
    <t>PROFESIONAL DE APOYO</t>
  </si>
  <si>
    <t>DIOSESIS DE IPIALES</t>
  </si>
  <si>
    <t>20/01/2000   06/05/2011</t>
  </si>
  <si>
    <t xml:space="preserve">INSTRUCTORA </t>
  </si>
  <si>
    <t>SANDRA PATRICIA AZAIN ALOMIA</t>
  </si>
  <si>
    <t>01/12/2012   31/12/2012</t>
  </si>
  <si>
    <t>COORDIADOR HOGARES COMUNITARIOS</t>
  </si>
  <si>
    <t>NO PRESENTA CERTIFICACIONES LABORALES</t>
  </si>
  <si>
    <t>ANA MILENA FAJARDO PAZ</t>
  </si>
  <si>
    <t>ANDITECNICA</t>
  </si>
  <si>
    <t>24/01/2014  15/05/2014</t>
  </si>
  <si>
    <t>TALLERISTA</t>
  </si>
  <si>
    <t>LORENA YAQUELINE BASTIDAS BASTIDAS</t>
  </si>
  <si>
    <t>CLINICA FATIMA</t>
  </si>
  <si>
    <t>01/04/2011   30/092012</t>
  </si>
  <si>
    <t>PRACTICA PRODUCTIVA SENA</t>
  </si>
  <si>
    <t>COMERCIALIZADORA SALUD VITAL</t>
  </si>
  <si>
    <t>01/02/2008    30/11/02009</t>
  </si>
  <si>
    <t>DIEGO ARMANDO PEREZ ORTEGA</t>
  </si>
  <si>
    <t>UNIVERIDAD DE NARIÑO</t>
  </si>
  <si>
    <t>FUNDAFECTO</t>
  </si>
  <si>
    <t>20/01/2014   31/07/2014</t>
  </si>
  <si>
    <t>APOYO PSICOSOCIAL</t>
  </si>
  <si>
    <t>15 al 21 carpeta 1</t>
  </si>
  <si>
    <t>X</t>
  </si>
  <si>
    <t>42 al 54</t>
  </si>
  <si>
    <t>10 al 11 carpeta 1</t>
  </si>
  <si>
    <t>N/A</t>
  </si>
  <si>
    <t>12 al 14 carpeta 1</t>
  </si>
  <si>
    <t>25 al 29 carpeta 1</t>
  </si>
  <si>
    <t>30 al 34, 37 al 40</t>
  </si>
  <si>
    <t>41 y 42</t>
  </si>
  <si>
    <t>7 al 8 carpeta 1</t>
  </si>
  <si>
    <t>22 al 24</t>
  </si>
  <si>
    <t>1 al 4</t>
  </si>
  <si>
    <t>5 y 6 carpeta 1</t>
  </si>
  <si>
    <t>ANDREA ACOSTA JARAMILLO</t>
  </si>
  <si>
    <t>ALCALDIA MUNICIPAL LA CRUZ NARIÑO</t>
  </si>
  <si>
    <t>02/03/2012   31/05/2012</t>
  </si>
  <si>
    <t>SERO SERVICIOS OCASIONALES</t>
  </si>
  <si>
    <t>12/12/2009    30/05/2011</t>
  </si>
  <si>
    <t>PSICOLOGO DE APOYO</t>
  </si>
  <si>
    <t>FUNDACION PROYECTO HUMANO</t>
  </si>
  <si>
    <t>01/10/2010   24/12/2010</t>
  </si>
  <si>
    <t>MIRIAM ALEXANDRA MUÑOZ GOMEZ</t>
  </si>
  <si>
    <t>LICENCIADA CIENCIAS SOCIALES</t>
  </si>
  <si>
    <t>30/011/2002</t>
  </si>
  <si>
    <t xml:space="preserve">ALCALDIA DE PASTO </t>
  </si>
  <si>
    <t>01/02/2012   30/11/2014</t>
  </si>
  <si>
    <t>LICEO CENTRAL DE NARIÑO</t>
  </si>
  <si>
    <t>01/09/2001    30/06/2002</t>
  </si>
  <si>
    <t>DOCENTE CIENCIAS SOCIALES</t>
  </si>
  <si>
    <t>GLORIA YAMILE TOBAR AGUIRRE</t>
  </si>
  <si>
    <t>UNION TEMPORAL CREANDO FUTURO</t>
  </si>
  <si>
    <t>01/09/2013   31/07/2014</t>
  </si>
  <si>
    <t>COORDINADORA REGIONAL CDI</t>
  </si>
  <si>
    <t>1/12/2012   05/09/2013</t>
  </si>
  <si>
    <t>COORDINADORA ZONAL CDI</t>
  </si>
  <si>
    <t>CDI - MODALIDAD FAMILIAR</t>
  </si>
  <si>
    <t>CDI PASTO</t>
  </si>
  <si>
    <t>CORREGIMIENTO GUALMATAN, JONGOVITO, OBONUCO, MAPACHICO, JENOY, LA CALDERA, MORASURCO</t>
  </si>
  <si>
    <t>CDI - INSTITUCIONAL CON ARRIENDO</t>
  </si>
  <si>
    <t>ALEGRE AMANECER</t>
  </si>
  <si>
    <t>CARRUSEL DE LOS NIÑOS</t>
  </si>
  <si>
    <t>CDI SAN FELIPE NERI</t>
  </si>
  <si>
    <t>CDI SEMILLITAS DEL FUTURO COFANIA</t>
  </si>
  <si>
    <t>MI PEQUEÑO GRAN MUNDO</t>
  </si>
  <si>
    <t>RAYITO DE SOL</t>
  </si>
  <si>
    <t>RAYITO DE SOL 2</t>
  </si>
  <si>
    <t>SAN MIGUEL ARCANGEL</t>
  </si>
  <si>
    <t>SONRISAS DEL MAÑANA</t>
  </si>
  <si>
    <t>BARRIO CENTRO</t>
  </si>
  <si>
    <t>BARRIO SAN VICENTE</t>
  </si>
  <si>
    <t>KR 2 NORTE NUMERO 13 20 BARRIO OBRERO</t>
  </si>
  <si>
    <t>CORREGIMIENTO DE SUCUMBIOS</t>
  </si>
  <si>
    <t>CORREGIMIENTO DE YARAMAL</t>
  </si>
  <si>
    <t>BARRIO ESMERALDA</t>
  </si>
  <si>
    <t>KR 3 CLL 18 0</t>
  </si>
  <si>
    <t>BARRIO SEMINARIO</t>
  </si>
  <si>
    <t>NO PRESENTA PROMESA DE ARRENDAMIENTO O CARTA DE INTENCIÓN CDI</t>
  </si>
  <si>
    <t>CDI - INSTITUCIONAL SIN ARRIENDO</t>
  </si>
  <si>
    <t>LA FRONTERA</t>
  </si>
  <si>
    <t>NUEVA GENERACION</t>
  </si>
  <si>
    <t>TRAVESURAS</t>
  </si>
  <si>
    <t>RINCONCITO DE MIS SUEÑOS SAN JUAN</t>
  </si>
  <si>
    <t>MANZANA 6 SALON COMUNAL BARRIO LA FRONTERA</t>
  </si>
  <si>
    <t>AV LOS TRABAJADORES CR 3 1 125</t>
  </si>
  <si>
    <t>CARRERA 3 CALLE 11 EQUINA BARRIO LIBERTAD</t>
  </si>
  <si>
    <t>CORREGIMIENTO DE SAN JUAN</t>
  </si>
  <si>
    <t>COASOANDES EL ESPINO</t>
  </si>
  <si>
    <t>COASOANDES SAPUYES 2</t>
  </si>
  <si>
    <t>SANTA BARBARA</t>
  </si>
  <si>
    <t>EL ESPINO</t>
  </si>
  <si>
    <t>CENTRO</t>
  </si>
  <si>
    <t>CL BARRIO PUEBLO NUEVO 1</t>
  </si>
  <si>
    <t>CDI FAMILIAR FUTUROS GENIOS</t>
  </si>
  <si>
    <t>COASOANDES GUAITARILLA</t>
  </si>
  <si>
    <t>COASOANDES SAPUYES</t>
  </si>
  <si>
    <t>MZ 3 CS 10 BARRIO CUCASREMO</t>
  </si>
  <si>
    <t>VEREDA AHUMADA</t>
  </si>
  <si>
    <t>VEREDA MALAVER</t>
  </si>
  <si>
    <t>CAMINO A LA FELICIDAD</t>
  </si>
  <si>
    <t xml:space="preserve">CASTILLO DEL SABER </t>
  </si>
  <si>
    <t xml:space="preserve">LUNITA CONSETIDA </t>
  </si>
  <si>
    <t xml:space="preserve">ARCO IRIS </t>
  </si>
  <si>
    <t xml:space="preserve">NARANJITAS DULCES </t>
  </si>
  <si>
    <t xml:space="preserve">SAN MARTA </t>
  </si>
  <si>
    <t xml:space="preserve">SAN VICENTE </t>
  </si>
  <si>
    <t xml:space="preserve">SANTA CECILIA </t>
  </si>
  <si>
    <t>LA COCHA</t>
  </si>
  <si>
    <t xml:space="preserve">EL EMPATE </t>
  </si>
  <si>
    <t xml:space="preserve">AMOR Y TERNURA </t>
  </si>
  <si>
    <t>CRECIENDO Y CREANDO FUTURO</t>
  </si>
  <si>
    <t>GRUPO EMPRENDEDOR</t>
  </si>
  <si>
    <t>MI NUEVO MUNDO</t>
  </si>
  <si>
    <t>MIS CONEJITOS</t>
  </si>
  <si>
    <t>NIÑOS AMISTOSOS</t>
  </si>
  <si>
    <t>NUEVOS HORIZONTES</t>
  </si>
  <si>
    <t>SEMILLITAS DEL MAÑAN</t>
  </si>
  <si>
    <t>SOLESITO</t>
  </si>
  <si>
    <t>LOS CRISTALES</t>
  </si>
  <si>
    <t>VEREDA OLAYA</t>
  </si>
  <si>
    <t xml:space="preserve">Sta Marta </t>
  </si>
  <si>
    <t xml:space="preserve">Bolivar </t>
  </si>
  <si>
    <t xml:space="preserve">La Laguna </t>
  </si>
  <si>
    <t xml:space="preserve">San pablo </t>
  </si>
  <si>
    <t>VEREDA EL VOLADOR</t>
  </si>
  <si>
    <t>VEREDA TIERRAS BLANCAS</t>
  </si>
  <si>
    <t xml:space="preserve">La cabaña </t>
  </si>
  <si>
    <t>CONSORCIO COOUNIDOS</t>
  </si>
  <si>
    <t>COASOANDES LTDA</t>
  </si>
  <si>
    <t>128-2009</t>
  </si>
  <si>
    <t>11 meses y 10 días</t>
  </si>
  <si>
    <t>-</t>
  </si>
  <si>
    <t>?</t>
  </si>
  <si>
    <t>169-2012</t>
  </si>
  <si>
    <t>ICBF</t>
  </si>
  <si>
    <t>11  meses y 15 días</t>
  </si>
  <si>
    <t>VERIFICAR CON JURIDICA</t>
  </si>
  <si>
    <t>286-2014</t>
  </si>
  <si>
    <t>2 meses</t>
  </si>
  <si>
    <t>287-2014</t>
  </si>
  <si>
    <t>2572</t>
  </si>
  <si>
    <t>131-2013</t>
  </si>
  <si>
    <t xml:space="preserve">11 meses </t>
  </si>
  <si>
    <t>191-2014</t>
  </si>
  <si>
    <t>8 meses y 7 días</t>
  </si>
  <si>
    <t>390-2012</t>
  </si>
  <si>
    <t>6 meses y 2 días</t>
  </si>
  <si>
    <t>2196</t>
  </si>
  <si>
    <t>25 meses y 9 días</t>
  </si>
  <si>
    <t>86-2010</t>
  </si>
  <si>
    <t>11 meses y 16 días</t>
  </si>
  <si>
    <t>066-2011</t>
  </si>
  <si>
    <t>11  meses y 11 días</t>
  </si>
  <si>
    <t>297-2014</t>
  </si>
  <si>
    <t>3 meses</t>
  </si>
  <si>
    <t>285-2014</t>
  </si>
  <si>
    <t>2969</t>
  </si>
  <si>
    <t>86-2012</t>
  </si>
  <si>
    <t>10 meses y 29 días</t>
  </si>
  <si>
    <t>637-2012</t>
  </si>
  <si>
    <t>122-2013</t>
  </si>
  <si>
    <t>6 meses y 7 días</t>
  </si>
  <si>
    <t>193-2014</t>
  </si>
  <si>
    <t>17 meses y 17 días</t>
  </si>
  <si>
    <t>59-2012</t>
  </si>
  <si>
    <t>5 meses y 15 días</t>
  </si>
  <si>
    <t>664-2012</t>
  </si>
  <si>
    <t>008-2009</t>
  </si>
  <si>
    <t>393-2012</t>
  </si>
  <si>
    <t>21 meses</t>
  </si>
  <si>
    <t>CONTRATO DE COOPUMNAR, FECHA DE TERMINACION 31 DE OCTUBRE DE 2014.</t>
  </si>
  <si>
    <t>CONTRATO DE COOPUMNAR, FECHA DE APROBACION DE POLIZA 04 DE AGOSTO DE 2014, FECHA DE TERMINACION 31 DE OCTUBRE DE 2014.</t>
  </si>
  <si>
    <t>CONTRATO CON COASOANDES</t>
  </si>
  <si>
    <t>CONTRATO SUSCRITO CON COOPUMNAR, FECHA DE TERMINACION 31 DE OCTUBRE DE 2014</t>
  </si>
  <si>
    <t>CONTRATO SUSCRITO CON UT COEMPRENDER, FECHA DE TERMINACION 31 DE OCTUBRE DE 2014, CUPOS 2711</t>
  </si>
  <si>
    <t>NO CUMPLE</t>
  </si>
  <si>
    <t>SUB.         1. La cooperativa multiactiva de asociacion de madres comunitarias COASOANDES No presenta el estado financiero clasificado en Activo corriente y Pasivo corriente, lo que no permite verificar el Indice de Liquidez. Se deben presentar de acuerdo al Numeral 3,16.</t>
  </si>
  <si>
    <t>2. Fotocopia de Tarjeta Profesional Revisor Fiscal COASOANDES y Certificado expedido por la Junta Central de Contadores sobre vigencia de inscripcion y de antescedentes disciplinarios del Revisor Fiscal COASOANDES</t>
  </si>
  <si>
    <t>CONVOCATORIA PÚBLICA DE APORTE No 003 DE 2014</t>
  </si>
  <si>
    <t>PROPONENTE No. 1. CONSORCIO COUNIDOS conformado por  coopumnar  y coasoandes (NO HABILITADO)</t>
  </si>
  <si>
    <t>43 al 46 carpeta 1. Grupo 4 folio (46) grupo 19 folio (45) grupo 23 folio (43) grupo 26 folio (44)</t>
  </si>
  <si>
    <t>La Cooperativa unida multiactiva de nariño-coopumnar Resolucion N° 02562 del 25 de noviembre de 2014, Cooperativa multiactiva de asociaciones de hogares comunitarios de los andes- coasoandes Resolucion 02589 del 26 de noviembre de 2014</t>
  </si>
  <si>
    <r>
      <rPr>
        <b/>
        <sz val="9"/>
        <color theme="1"/>
        <rFont val="Arial Narrow"/>
        <family val="2"/>
      </rPr>
      <t>SUB</t>
    </r>
    <r>
      <rPr>
        <sz val="9"/>
        <color theme="1"/>
        <rFont val="Arial Narrow"/>
        <family val="2"/>
      </rPr>
      <t>.  El proponente debe allegar el certificado de existencia y representacion legal de la cooperativa multiactiva de asociaciones de hogares comunitarios de los Andes-COASOANDES</t>
    </r>
  </si>
  <si>
    <r>
      <rPr>
        <b/>
        <sz val="9"/>
        <color theme="1"/>
        <rFont val="Arial Narrow"/>
        <family val="2"/>
      </rPr>
      <t>SUB</t>
    </r>
    <r>
      <rPr>
        <sz val="9"/>
        <color theme="1"/>
        <rFont val="Arial Narrow"/>
        <family val="2"/>
      </rPr>
      <t>. El proponente debera allegar la copia de la carta de presentacion de la propuesta, teniendo en cuenta que el dia de cierre del proceso, presento la copia de la misma con radicado 0o1635 del 28 de noviembre de 2014</t>
    </r>
  </si>
  <si>
    <t xml:space="preserve">El proponenente presenta el Registro  Unico de Proponentes de COOPUMNAR con vigencia  de 30 dias anteriores al cierre del presente proceso </t>
  </si>
  <si>
    <r>
      <rPr>
        <b/>
        <sz val="9"/>
        <color theme="1"/>
        <rFont val="Arial Narrow"/>
        <family val="2"/>
      </rPr>
      <t xml:space="preserve">SUB. </t>
    </r>
    <r>
      <rPr>
        <sz val="9"/>
        <color theme="1"/>
        <rFont val="Arial Narrow"/>
        <family val="2"/>
      </rPr>
      <t xml:space="preserve">El </t>
    </r>
    <r>
      <rPr>
        <sz val="9"/>
        <color theme="1"/>
        <rFont val="Arial Narrow"/>
        <family val="2"/>
      </rPr>
      <t xml:space="preserve"> proponente debe aportar el RUT actualziado de cada uno de los integrantes del CONSORCIO COUNIDOS, por cuanto no lo anexan con la propuesta </t>
    </r>
  </si>
  <si>
    <r>
      <rPr>
        <b/>
        <sz val="9"/>
        <color theme="1"/>
        <rFont val="Arial Narrow"/>
        <family val="2"/>
      </rPr>
      <t xml:space="preserve">SUB. </t>
    </r>
    <r>
      <rPr>
        <sz val="9"/>
        <color theme="1"/>
        <rFont val="Arial Narrow"/>
        <family val="2"/>
      </rPr>
      <t xml:space="preserve">El proponente debe presentar  el documento original  de constitucion del consorcio debidamente autenticado. </t>
    </r>
  </si>
  <si>
    <t>2 meses y 27 días</t>
  </si>
  <si>
    <t>25 meses y 25 días</t>
  </si>
  <si>
    <t>COOEMPRENDER</t>
  </si>
  <si>
    <t>22 meses y 18 días</t>
  </si>
  <si>
    <t>33 meses y 17 días</t>
  </si>
  <si>
    <t>25 meses y 27 días</t>
  </si>
  <si>
    <t>ANEXAR DOCUMENTO DE PORCENTAJE DE PARCTICIPACION EN LA UT</t>
  </si>
  <si>
    <t>CONTRATO VIGENTE - NO ANEXA CERTIFICACION DEL SUPERVISOR</t>
  </si>
  <si>
    <t>21 meses y 10 días</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</si>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</sst>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Arial Narrow"/>
      <family val="2"/>
    </font>
    <font>
      <sz val="9"/>
      <name val="Arial Narrow"/>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32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8" fillId="7" borderId="0" xfId="0" applyFont="1" applyFill="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65" fontId="29" fillId="8" borderId="26" xfId="1" applyFont="1" applyFill="1" applyBorder="1" applyAlignment="1">
      <alignment vertical="center"/>
    </xf>
    <xf numFmtId="165" fontId="29" fillId="8" borderId="0" xfId="1" applyFont="1" applyFill="1" applyAlignment="1">
      <alignment vertical="center"/>
    </xf>
    <xf numFmtId="165" fontId="29" fillId="8" borderId="35" xfId="1" applyFont="1" applyFill="1" applyBorder="1" applyAlignment="1">
      <alignment vertical="center"/>
    </xf>
    <xf numFmtId="165" fontId="0" fillId="0" borderId="0" xfId="0" applyNumberFormat="1"/>
    <xf numFmtId="0" fontId="0" fillId="0" borderId="0" xfId="0" applyAlignment="1">
      <alignment horizontal="center"/>
    </xf>
    <xf numFmtId="0" fontId="30" fillId="0" borderId="0" xfId="0" applyFont="1" applyAlignment="1">
      <alignment wrapText="1"/>
    </xf>
    <xf numFmtId="165" fontId="29" fillId="7" borderId="29" xfId="1" applyFont="1" applyFill="1" applyBorder="1" applyAlignment="1">
      <alignment vertical="center"/>
    </xf>
    <xf numFmtId="165" fontId="29" fillId="7" borderId="36" xfId="1" applyFont="1" applyFill="1" applyBorder="1" applyAlignment="1">
      <alignment vertical="center"/>
    </xf>
    <xf numFmtId="9" fontId="29" fillId="8" borderId="35" xfId="4" applyFont="1" applyFill="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wrapText="1"/>
    </xf>
    <xf numFmtId="0" fontId="0" fillId="0" borderId="13"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Fill="1" applyBorder="1" applyAlignment="1">
      <alignment wrapText="1"/>
    </xf>
    <xf numFmtId="14" fontId="0" fillId="0" borderId="1" xfId="0" applyNumberFormat="1" applyBorder="1" applyAlignment="1"/>
    <xf numFmtId="14" fontId="0" fillId="0" borderId="1" xfId="0" applyNumberFormat="1" applyFill="1" applyBorder="1" applyAlignment="1"/>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14" fontId="0" fillId="0" borderId="0" xfId="0" applyNumberFormat="1" applyFill="1" applyBorder="1" applyAlignment="1"/>
    <xf numFmtId="0" fontId="0" fillId="0" borderId="0" xfId="0" applyFill="1" applyBorder="1" applyAlignment="1"/>
    <xf numFmtId="0" fontId="0" fillId="0" borderId="0" xfId="0" applyBorder="1" applyAlignment="1">
      <alignment horizontal="center" vertical="center"/>
    </xf>
    <xf numFmtId="0" fontId="1" fillId="0" borderId="14"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3" xfId="0" applyBorder="1"/>
    <xf numFmtId="14" fontId="0" fillId="0" borderId="13" xfId="0" applyNumberFormat="1" applyFill="1" applyBorder="1" applyAlignment="1"/>
    <xf numFmtId="0" fontId="0" fillId="0" borderId="13" xfId="0" applyBorder="1" applyAlignment="1">
      <alignment horizontal="center" vertical="center" wrapText="1"/>
    </xf>
    <xf numFmtId="14" fontId="0" fillId="0" borderId="1" xfId="0" applyNumberFormat="1" applyBorder="1" applyAlignment="1">
      <alignment vertical="center"/>
    </xf>
    <xf numFmtId="0" fontId="0" fillId="0" borderId="1" xfId="0" applyFill="1" applyBorder="1" applyAlignment="1">
      <alignment vertical="center" wrapText="1"/>
    </xf>
    <xf numFmtId="14" fontId="0" fillId="0" borderId="1" xfId="0" applyNumberFormat="1" applyFill="1" applyBorder="1" applyAlignment="1">
      <alignment vertical="center"/>
    </xf>
    <xf numFmtId="0" fontId="0" fillId="0" borderId="0" xfId="0" applyBorder="1" applyAlignment="1">
      <alignment vertical="center" wrapText="1"/>
    </xf>
    <xf numFmtId="0" fontId="0"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0" borderId="1" xfId="0" applyFill="1" applyBorder="1" applyAlignment="1">
      <alignment horizontal="left"/>
    </xf>
    <xf numFmtId="14" fontId="0" fillId="0" borderId="1" xfId="0" applyNumberFormat="1" applyBorder="1" applyAlignment="1">
      <alignment horizontal="right"/>
    </xf>
    <xf numFmtId="0" fontId="0" fillId="0" borderId="13" xfId="0" applyFill="1" applyBorder="1" applyAlignment="1">
      <alignment horizontal="left"/>
    </xf>
    <xf numFmtId="0" fontId="0" fillId="0" borderId="1" xfId="0" applyFill="1" applyBorder="1" applyAlignment="1">
      <alignment horizontal="left" vertical="center"/>
    </xf>
    <xf numFmtId="2" fontId="0" fillId="0" borderId="1" xfId="0" applyNumberFormat="1" applyBorder="1" applyAlignment="1">
      <alignment vertical="center"/>
    </xf>
    <xf numFmtId="2" fontId="0" fillId="0" borderId="0" xfId="0" applyNumberFormat="1" applyBorder="1" applyAlignment="1">
      <alignment vertical="center"/>
    </xf>
    <xf numFmtId="14" fontId="0" fillId="0" borderId="0" xfId="0" applyNumberFormat="1" applyBorder="1" applyAlignment="1">
      <alignment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left"/>
    </xf>
    <xf numFmtId="0" fontId="14" fillId="0" borderId="1" xfId="0" applyFont="1" applyFill="1" applyBorder="1" applyAlignment="1">
      <alignment wrapText="1"/>
    </xf>
    <xf numFmtId="1" fontId="14" fillId="0" borderId="1" xfId="0" applyNumberFormat="1" applyFont="1" applyFill="1" applyBorder="1"/>
    <xf numFmtId="3" fontId="0" fillId="3" borderId="1" xfId="0" applyNumberFormat="1" applyFill="1" applyBorder="1" applyAlignment="1">
      <alignment horizontal="right" vertical="center"/>
    </xf>
    <xf numFmtId="0" fontId="11" fillId="4" borderId="0" xfId="0" applyFont="1" applyFill="1" applyBorder="1" applyAlignment="1">
      <alignment horizontal="left" vertical="center" wrapText="1"/>
    </xf>
    <xf numFmtId="0" fontId="0" fillId="3" borderId="1" xfId="0" applyNumberFormat="1" applyFill="1" applyBorder="1" applyAlignment="1">
      <alignment horizontal="right" vertical="center"/>
    </xf>
    <xf numFmtId="17" fontId="13" fillId="0" borderId="1" xfId="0" applyNumberFormat="1" applyFont="1" applyFill="1" applyBorder="1" applyAlignment="1" applyProtection="1">
      <alignment horizontal="center" vertical="center" wrapText="1"/>
      <protection locked="0"/>
    </xf>
    <xf numFmtId="0" fontId="30" fillId="0" borderId="0" xfId="0" applyFont="1" applyAlignment="1">
      <alignment horizontal="justify" vertical="justify" wrapText="1"/>
    </xf>
    <xf numFmtId="0" fontId="0" fillId="0" borderId="1" xfId="0" applyBorder="1" applyAlignment="1">
      <alignment horizontal="center"/>
    </xf>
    <xf numFmtId="0" fontId="11" fillId="11" borderId="0" xfId="0" applyFont="1" applyFill="1" applyBorder="1" applyAlignment="1">
      <alignment horizontal="lef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7" fillId="0" borderId="5" xfId="0" applyFont="1" applyBorder="1" applyAlignment="1">
      <alignment horizontal="center"/>
    </xf>
    <xf numFmtId="0" fontId="37" fillId="0" borderId="40" xfId="0" applyFont="1" applyBorder="1" applyAlignment="1">
      <alignment horizontal="center"/>
    </xf>
    <xf numFmtId="0" fontId="37" fillId="0" borderId="14" xfId="0" applyFont="1" applyBorder="1" applyAlignment="1">
      <alignment horizontal="center"/>
    </xf>
    <xf numFmtId="0" fontId="37" fillId="0" borderId="1" xfId="0" applyFont="1"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38" fillId="0" borderId="5" xfId="0" applyFont="1" applyBorder="1" applyAlignment="1">
      <alignment horizont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30" fillId="0" borderId="0" xfId="0" applyFont="1" applyAlignment="1">
      <alignment horizontal="left" vertical="center" wrapText="1"/>
    </xf>
    <xf numFmtId="0" fontId="30" fillId="0" borderId="0" xfId="0" applyFont="1" applyAlignment="1">
      <alignment horizontal="justify" vertical="justify"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43"/>
  <sheetViews>
    <sheetView topLeftCell="A16" zoomScale="75" zoomScaleNormal="75" workbookViewId="0">
      <selection activeCell="A203" sqref="A203"/>
    </sheetView>
  </sheetViews>
  <sheetFormatPr baseColWidth="10" defaultRowHeight="15" x14ac:dyDescent="0.25"/>
  <cols>
    <col min="1" max="1" width="3.140625" style="9" bestFit="1" customWidth="1"/>
    <col min="2" max="2" width="82.7109375" style="9" customWidth="1"/>
    <col min="3" max="3" width="31.140625" style="9" customWidth="1"/>
    <col min="4" max="4" width="48.5703125" style="9" customWidth="1"/>
    <col min="5" max="5" width="20.42578125" style="9" customWidth="1"/>
    <col min="6" max="6" width="29.7109375" style="9" customWidth="1"/>
    <col min="7" max="7" width="33.42578125" style="9" customWidth="1"/>
    <col min="8" max="8" width="11.42578125" style="9" customWidth="1"/>
    <col min="9" max="9" width="20.5703125" style="9" customWidth="1"/>
    <col min="10" max="10" width="23" style="9" customWidth="1"/>
    <col min="11" max="11" width="22.140625" style="9" customWidth="1"/>
    <col min="12" max="12" width="34.42578125" style="9" customWidth="1"/>
    <col min="13" max="13" width="18.7109375" style="9" customWidth="1"/>
    <col min="14" max="14" width="22.140625" style="9" customWidth="1"/>
    <col min="15" max="15" width="26.140625" style="9" customWidth="1"/>
    <col min="16" max="16" width="55.85546875" style="9" customWidth="1"/>
    <col min="17" max="17" width="14.5703125" style="9" customWidth="1"/>
    <col min="18" max="18" width="26.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3" t="s">
        <v>63</v>
      </c>
      <c r="C2" s="244"/>
      <c r="D2" s="244"/>
      <c r="E2" s="244"/>
      <c r="F2" s="244"/>
      <c r="G2" s="244"/>
      <c r="H2" s="244"/>
      <c r="I2" s="244"/>
      <c r="J2" s="244"/>
      <c r="K2" s="244"/>
      <c r="L2" s="244"/>
      <c r="M2" s="244"/>
      <c r="N2" s="244"/>
      <c r="O2" s="244"/>
      <c r="P2" s="244"/>
    </row>
    <row r="4" spans="2:16" ht="26.25" x14ac:dyDescent="0.25">
      <c r="B4" s="243" t="s">
        <v>48</v>
      </c>
      <c r="C4" s="244"/>
      <c r="D4" s="244"/>
      <c r="E4" s="244"/>
      <c r="F4" s="244"/>
      <c r="G4" s="244"/>
      <c r="H4" s="244"/>
      <c r="I4" s="244"/>
      <c r="J4" s="244"/>
      <c r="K4" s="244"/>
      <c r="L4" s="244"/>
      <c r="M4" s="244"/>
      <c r="N4" s="244"/>
      <c r="O4" s="244"/>
      <c r="P4" s="244"/>
    </row>
    <row r="5" spans="2:16" ht="15.75" thickBot="1" x14ac:dyDescent="0.3"/>
    <row r="6" spans="2:16" ht="21.75" thickBot="1" x14ac:dyDescent="0.3">
      <c r="B6" s="11" t="s">
        <v>4</v>
      </c>
      <c r="C6" s="264" t="s">
        <v>511</v>
      </c>
      <c r="D6" s="264"/>
      <c r="E6" s="264"/>
      <c r="F6" s="264"/>
      <c r="G6" s="264"/>
      <c r="H6" s="264"/>
      <c r="I6" s="264"/>
      <c r="J6" s="264"/>
      <c r="K6" s="264"/>
      <c r="L6" s="264"/>
      <c r="M6" s="264"/>
      <c r="N6" s="265"/>
    </row>
    <row r="7" spans="2:16" ht="16.5" thickBot="1" x14ac:dyDescent="0.3">
      <c r="B7" s="12" t="s">
        <v>5</v>
      </c>
      <c r="C7" s="264" t="s">
        <v>220</v>
      </c>
      <c r="D7" s="264"/>
      <c r="E7" s="264"/>
      <c r="F7" s="264"/>
      <c r="G7" s="264"/>
      <c r="H7" s="264"/>
      <c r="I7" s="264"/>
      <c r="J7" s="264"/>
      <c r="K7" s="264"/>
      <c r="L7" s="264"/>
      <c r="M7" s="264"/>
      <c r="N7" s="265"/>
    </row>
    <row r="8" spans="2:16" ht="16.5" thickBot="1" x14ac:dyDescent="0.3">
      <c r="B8" s="12" t="s">
        <v>6</v>
      </c>
      <c r="C8" s="264" t="s">
        <v>512</v>
      </c>
      <c r="D8" s="264"/>
      <c r="E8" s="264"/>
      <c r="F8" s="264"/>
      <c r="G8" s="264"/>
      <c r="H8" s="264"/>
      <c r="I8" s="264"/>
      <c r="J8" s="264"/>
      <c r="K8" s="264"/>
      <c r="L8" s="264"/>
      <c r="M8" s="264"/>
      <c r="N8" s="265"/>
    </row>
    <row r="9" spans="2:16" ht="16.5" thickBot="1" x14ac:dyDescent="0.3">
      <c r="B9" s="12" t="s">
        <v>7</v>
      </c>
      <c r="C9" s="264"/>
      <c r="D9" s="264"/>
      <c r="E9" s="264"/>
      <c r="F9" s="264"/>
      <c r="G9" s="264"/>
      <c r="H9" s="264"/>
      <c r="I9" s="264"/>
      <c r="J9" s="264"/>
      <c r="K9" s="264"/>
      <c r="L9" s="264"/>
      <c r="M9" s="264"/>
      <c r="N9" s="265"/>
    </row>
    <row r="10" spans="2:16" ht="16.5" thickBot="1" x14ac:dyDescent="0.3">
      <c r="B10" s="12" t="s">
        <v>8</v>
      </c>
      <c r="C10" s="266"/>
      <c r="D10" s="266"/>
      <c r="E10" s="267"/>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7" t="s">
        <v>102</v>
      </c>
      <c r="C14" s="257"/>
      <c r="D14" s="53" t="s">
        <v>12</v>
      </c>
      <c r="E14" s="53" t="s">
        <v>13</v>
      </c>
      <c r="F14" s="53" t="s">
        <v>29</v>
      </c>
      <c r="G14" s="95"/>
      <c r="I14" s="38"/>
      <c r="J14" s="38"/>
      <c r="K14" s="38"/>
      <c r="L14" s="38"/>
      <c r="M14" s="38"/>
      <c r="N14" s="21"/>
    </row>
    <row r="15" spans="2:16" x14ac:dyDescent="0.25">
      <c r="B15" s="257"/>
      <c r="C15" s="257"/>
      <c r="D15" s="53">
        <v>4</v>
      </c>
      <c r="E15" s="36">
        <v>908402235</v>
      </c>
      <c r="F15" s="228">
        <v>435</v>
      </c>
      <c r="G15" s="96"/>
      <c r="I15" s="39"/>
      <c r="J15" s="39"/>
      <c r="K15" s="39"/>
      <c r="L15" s="39"/>
      <c r="M15" s="39"/>
      <c r="N15" s="21"/>
    </row>
    <row r="16" spans="2:16" x14ac:dyDescent="0.25">
      <c r="B16" s="257"/>
      <c r="C16" s="257"/>
      <c r="D16" s="53"/>
      <c r="E16" s="36"/>
      <c r="F16" s="36"/>
      <c r="G16" s="96"/>
      <c r="I16" s="39"/>
      <c r="J16" s="39"/>
      <c r="K16" s="39"/>
      <c r="L16" s="39"/>
      <c r="M16" s="39"/>
      <c r="N16" s="21"/>
    </row>
    <row r="17" spans="1:14" x14ac:dyDescent="0.25">
      <c r="B17" s="257"/>
      <c r="C17" s="257"/>
      <c r="D17" s="53"/>
      <c r="E17" s="36"/>
      <c r="F17" s="36"/>
      <c r="G17" s="96"/>
      <c r="I17" s="39"/>
      <c r="J17" s="39"/>
      <c r="K17" s="39"/>
      <c r="L17" s="39"/>
      <c r="M17" s="39"/>
      <c r="N17" s="21"/>
    </row>
    <row r="18" spans="1:14" x14ac:dyDescent="0.25">
      <c r="B18" s="257"/>
      <c r="C18" s="257"/>
      <c r="D18" s="53"/>
      <c r="E18" s="37"/>
      <c r="F18" s="36"/>
      <c r="G18" s="96"/>
      <c r="H18" s="22"/>
      <c r="I18" s="39"/>
      <c r="J18" s="39"/>
      <c r="K18" s="39"/>
      <c r="L18" s="39"/>
      <c r="M18" s="39"/>
      <c r="N18" s="20"/>
    </row>
    <row r="19" spans="1:14" x14ac:dyDescent="0.25">
      <c r="B19" s="257"/>
      <c r="C19" s="257"/>
      <c r="D19" s="53"/>
      <c r="E19" s="37"/>
      <c r="F19" s="36"/>
      <c r="G19" s="96"/>
      <c r="H19" s="22"/>
      <c r="I19" s="41"/>
      <c r="J19" s="41"/>
      <c r="K19" s="41"/>
      <c r="L19" s="41"/>
      <c r="M19" s="41"/>
      <c r="N19" s="20"/>
    </row>
    <row r="20" spans="1:14" x14ac:dyDescent="0.25">
      <c r="B20" s="257"/>
      <c r="C20" s="257"/>
      <c r="D20" s="53"/>
      <c r="E20" s="37"/>
      <c r="F20" s="36"/>
      <c r="G20" s="96"/>
      <c r="H20" s="22"/>
      <c r="I20" s="8"/>
      <c r="J20" s="8"/>
      <c r="K20" s="8"/>
      <c r="L20" s="8"/>
      <c r="M20" s="8"/>
      <c r="N20" s="20"/>
    </row>
    <row r="21" spans="1:14" x14ac:dyDescent="0.25">
      <c r="B21" s="257"/>
      <c r="C21" s="257"/>
      <c r="D21" s="53"/>
      <c r="E21" s="37"/>
      <c r="F21" s="36"/>
      <c r="G21" s="96"/>
      <c r="H21" s="22"/>
      <c r="I21" s="8"/>
      <c r="J21" s="8"/>
      <c r="K21" s="8"/>
      <c r="L21" s="8"/>
      <c r="M21" s="8"/>
      <c r="N21" s="20"/>
    </row>
    <row r="22" spans="1:14" ht="15.75" thickBot="1" x14ac:dyDescent="0.3">
      <c r="B22" s="262" t="s">
        <v>14</v>
      </c>
      <c r="C22" s="263"/>
      <c r="D22" s="53"/>
      <c r="E22" s="65"/>
      <c r="F22" s="36"/>
      <c r="G22" s="96"/>
      <c r="H22" s="22"/>
      <c r="I22" s="8"/>
      <c r="J22" s="8"/>
      <c r="K22" s="8"/>
      <c r="L22" s="8"/>
      <c r="M22" s="8"/>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348</v>
      </c>
      <c r="D24" s="42"/>
      <c r="E24" s="45">
        <f>E15</f>
        <v>908402235</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140</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141</v>
      </c>
      <c r="D29" s="129" t="s">
        <v>142</v>
      </c>
      <c r="E29" s="108"/>
      <c r="F29" s="108"/>
      <c r="G29" s="108"/>
      <c r="H29" s="108"/>
      <c r="I29" s="111"/>
      <c r="J29" s="111"/>
      <c r="K29" s="111"/>
      <c r="L29" s="111"/>
      <c r="M29" s="111"/>
      <c r="N29" s="112"/>
    </row>
    <row r="30" spans="1:14" x14ac:dyDescent="0.25">
      <c r="A30" s="103"/>
      <c r="B30" s="125" t="s">
        <v>143</v>
      </c>
      <c r="C30" s="221" t="s">
        <v>406</v>
      </c>
      <c r="D30" s="125"/>
      <c r="E30" s="108"/>
      <c r="F30" s="108"/>
      <c r="G30" s="108"/>
      <c r="H30" s="108"/>
      <c r="I30" s="111"/>
      <c r="J30" s="111"/>
      <c r="K30" s="111"/>
      <c r="L30" s="111"/>
      <c r="M30" s="111"/>
      <c r="N30" s="112"/>
    </row>
    <row r="31" spans="1:14" x14ac:dyDescent="0.25">
      <c r="A31" s="103"/>
      <c r="B31" s="125" t="s">
        <v>144</v>
      </c>
      <c r="C31" s="221" t="s">
        <v>406</v>
      </c>
      <c r="D31" s="125"/>
      <c r="E31" s="108"/>
      <c r="F31" s="108"/>
      <c r="G31" s="108"/>
      <c r="H31" s="108"/>
      <c r="I31" s="111"/>
      <c r="J31" s="111"/>
      <c r="K31" s="111"/>
      <c r="L31" s="111"/>
      <c r="M31" s="111"/>
      <c r="N31" s="112"/>
    </row>
    <row r="32" spans="1:14" x14ac:dyDescent="0.25">
      <c r="A32" s="103"/>
      <c r="B32" s="125" t="s">
        <v>145</v>
      </c>
      <c r="C32" s="215" t="s">
        <v>406</v>
      </c>
      <c r="D32" s="125"/>
      <c r="E32" s="108"/>
      <c r="F32" s="108"/>
      <c r="G32" s="108"/>
      <c r="H32" s="108"/>
      <c r="I32" s="111"/>
      <c r="J32" s="111"/>
      <c r="K32" s="111"/>
      <c r="L32" s="111"/>
      <c r="M32" s="111"/>
      <c r="N32" s="112"/>
    </row>
    <row r="33" spans="1:17" x14ac:dyDescent="0.25">
      <c r="A33" s="103"/>
      <c r="B33" s="125" t="s">
        <v>146</v>
      </c>
      <c r="C33" s="125"/>
      <c r="D33" s="178" t="s">
        <v>406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147</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148</v>
      </c>
      <c r="C40" s="110">
        <v>40</v>
      </c>
      <c r="D40" s="127">
        <v>30</v>
      </c>
      <c r="E40" s="241">
        <f>+D40+D41</f>
        <v>30</v>
      </c>
      <c r="F40" s="108"/>
      <c r="G40" s="108"/>
      <c r="H40" s="108"/>
      <c r="I40" s="111"/>
      <c r="J40" s="111"/>
      <c r="K40" s="111"/>
      <c r="L40" s="111"/>
      <c r="M40" s="111"/>
      <c r="N40" s="112"/>
    </row>
    <row r="41" spans="1:17" ht="42.75" x14ac:dyDescent="0.25">
      <c r="A41" s="103"/>
      <c r="B41" s="109" t="s">
        <v>149</v>
      </c>
      <c r="C41" s="110">
        <v>60</v>
      </c>
      <c r="D41" s="127">
        <f>+F242</f>
        <v>0</v>
      </c>
      <c r="E41" s="242"/>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59" t="s">
        <v>35</v>
      </c>
      <c r="N45" s="259"/>
    </row>
    <row r="46" spans="1:17" x14ac:dyDescent="0.25">
      <c r="B46" s="67" t="s">
        <v>30</v>
      </c>
      <c r="M46" s="66"/>
      <c r="N46" s="66"/>
    </row>
    <row r="47" spans="1:17" ht="15.75" thickBot="1" x14ac:dyDescent="0.3">
      <c r="M47" s="66"/>
      <c r="N47" s="66"/>
    </row>
    <row r="48" spans="1:17" s="8" customFormat="1" ht="109.5" customHeight="1" x14ac:dyDescent="0.25">
      <c r="B48" s="122" t="s">
        <v>150</v>
      </c>
      <c r="C48" s="122" t="s">
        <v>151</v>
      </c>
      <c r="D48" s="122" t="s">
        <v>152</v>
      </c>
      <c r="E48" s="55" t="s">
        <v>45</v>
      </c>
      <c r="F48" s="55" t="s">
        <v>22</v>
      </c>
      <c r="G48" s="55" t="s">
        <v>104</v>
      </c>
      <c r="H48" s="55" t="s">
        <v>17</v>
      </c>
      <c r="I48" s="55" t="s">
        <v>10</v>
      </c>
      <c r="J48" s="55" t="s">
        <v>31</v>
      </c>
      <c r="K48" s="55" t="s">
        <v>61</v>
      </c>
      <c r="L48" s="55" t="s">
        <v>20</v>
      </c>
      <c r="M48" s="107" t="s">
        <v>26</v>
      </c>
      <c r="N48" s="122" t="s">
        <v>153</v>
      </c>
      <c r="O48" s="55" t="s">
        <v>36</v>
      </c>
      <c r="P48" s="56" t="s">
        <v>11</v>
      </c>
      <c r="Q48" s="56" t="s">
        <v>19</v>
      </c>
    </row>
    <row r="49" spans="1:26" s="29" customFormat="1" x14ac:dyDescent="0.25">
      <c r="A49" s="47">
        <v>1</v>
      </c>
      <c r="B49" s="118" t="s">
        <v>511</v>
      </c>
      <c r="C49" s="49"/>
      <c r="D49" s="48" t="s">
        <v>518</v>
      </c>
      <c r="E49" s="24" t="s">
        <v>513</v>
      </c>
      <c r="F49" s="25" t="s">
        <v>141</v>
      </c>
      <c r="G49" s="157">
        <v>0.5</v>
      </c>
      <c r="H49" s="52">
        <v>39834</v>
      </c>
      <c r="I49" s="26">
        <v>40178</v>
      </c>
      <c r="J49" s="26"/>
      <c r="K49" s="26" t="s">
        <v>514</v>
      </c>
      <c r="L49" s="26" t="s">
        <v>515</v>
      </c>
      <c r="M49" s="106">
        <v>2437</v>
      </c>
      <c r="N49" s="106">
        <v>2437</v>
      </c>
      <c r="O49" s="27"/>
      <c r="P49" s="27">
        <v>106</v>
      </c>
      <c r="Q49" s="158"/>
      <c r="R49" s="229" t="s">
        <v>520</v>
      </c>
      <c r="S49" s="28"/>
      <c r="T49" s="28"/>
      <c r="U49" s="28"/>
      <c r="V49" s="28"/>
      <c r="W49" s="28"/>
      <c r="X49" s="28"/>
      <c r="Y49" s="28"/>
      <c r="Z49" s="28"/>
    </row>
    <row r="50" spans="1:26" s="29" customFormat="1" x14ac:dyDescent="0.25">
      <c r="A50" s="47">
        <f>+A49+1</f>
        <v>2</v>
      </c>
      <c r="B50" s="118" t="s">
        <v>511</v>
      </c>
      <c r="C50" s="49"/>
      <c r="D50" s="118" t="s">
        <v>518</v>
      </c>
      <c r="E50" s="24" t="s">
        <v>517</v>
      </c>
      <c r="F50" s="25" t="s">
        <v>141</v>
      </c>
      <c r="G50" s="113">
        <v>0.5</v>
      </c>
      <c r="H50" s="121">
        <v>40924</v>
      </c>
      <c r="I50" s="26">
        <v>41273</v>
      </c>
      <c r="J50" s="26"/>
      <c r="K50" s="26" t="s">
        <v>519</v>
      </c>
      <c r="L50" s="26" t="s">
        <v>515</v>
      </c>
      <c r="M50" s="106">
        <v>2572</v>
      </c>
      <c r="N50" s="106">
        <v>2572</v>
      </c>
      <c r="O50" s="27"/>
      <c r="P50" s="27">
        <v>107</v>
      </c>
      <c r="Q50" s="158"/>
      <c r="R50" s="229" t="s">
        <v>520</v>
      </c>
      <c r="S50" s="28"/>
      <c r="T50" s="28"/>
      <c r="U50" s="28"/>
      <c r="V50" s="28"/>
      <c r="W50" s="28"/>
      <c r="X50" s="28"/>
      <c r="Y50" s="28"/>
      <c r="Z50" s="28"/>
    </row>
    <row r="51" spans="1:26" s="29" customFormat="1" ht="60" x14ac:dyDescent="0.25">
      <c r="A51" s="47">
        <f t="shared" ref="A51:A56" si="0">+A50+1</f>
        <v>3</v>
      </c>
      <c r="B51" s="118" t="s">
        <v>511</v>
      </c>
      <c r="C51" s="119"/>
      <c r="D51" s="118" t="s">
        <v>518</v>
      </c>
      <c r="E51" s="24" t="s">
        <v>521</v>
      </c>
      <c r="F51" s="25" t="s">
        <v>141</v>
      </c>
      <c r="G51" s="113">
        <v>0.5</v>
      </c>
      <c r="H51" s="121">
        <v>41852</v>
      </c>
      <c r="I51" s="26">
        <v>41943</v>
      </c>
      <c r="J51" s="26"/>
      <c r="K51" s="26" t="s">
        <v>538</v>
      </c>
      <c r="L51" s="26" t="s">
        <v>515</v>
      </c>
      <c r="M51" s="106">
        <v>132</v>
      </c>
      <c r="N51" s="106">
        <v>132</v>
      </c>
      <c r="O51" s="27">
        <v>91695384</v>
      </c>
      <c r="P51" s="27">
        <v>108</v>
      </c>
      <c r="Q51" s="158"/>
      <c r="R51" s="116" t="s">
        <v>554</v>
      </c>
      <c r="S51" s="28"/>
      <c r="T51" s="28"/>
      <c r="U51" s="28"/>
      <c r="V51" s="28"/>
      <c r="W51" s="28"/>
      <c r="X51" s="28"/>
      <c r="Y51" s="28"/>
      <c r="Z51" s="28"/>
    </row>
    <row r="52" spans="1:26" s="29" customFormat="1" ht="90" x14ac:dyDescent="0.25">
      <c r="A52" s="47">
        <f t="shared" si="0"/>
        <v>4</v>
      </c>
      <c r="B52" s="118" t="s">
        <v>511</v>
      </c>
      <c r="C52" s="119"/>
      <c r="D52" s="118" t="s">
        <v>518</v>
      </c>
      <c r="E52" s="24" t="s">
        <v>523</v>
      </c>
      <c r="F52" s="25" t="s">
        <v>141</v>
      </c>
      <c r="G52" s="113">
        <v>0.5</v>
      </c>
      <c r="H52" s="121">
        <v>41855</v>
      </c>
      <c r="I52" s="26">
        <v>41943</v>
      </c>
      <c r="J52" s="26"/>
      <c r="K52" s="26" t="s">
        <v>515</v>
      </c>
      <c r="L52" s="115" t="s">
        <v>571</v>
      </c>
      <c r="M52" s="106">
        <v>216</v>
      </c>
      <c r="N52" s="106">
        <v>216</v>
      </c>
      <c r="O52" s="27">
        <v>150046992</v>
      </c>
      <c r="P52" s="27">
        <v>108</v>
      </c>
      <c r="Q52" s="158"/>
      <c r="R52" s="116" t="s">
        <v>555</v>
      </c>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6"/>
      <c r="N53" s="106"/>
      <c r="O53" s="27"/>
      <c r="P53" s="27"/>
      <c r="Q53" s="158"/>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6"/>
      <c r="N54" s="106"/>
      <c r="O54" s="27"/>
      <c r="P54" s="27"/>
      <c r="Q54" s="158"/>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6"/>
      <c r="N55" s="106"/>
      <c r="O55" s="27"/>
      <c r="P55" s="27"/>
      <c r="Q55" s="158"/>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6"/>
      <c r="N56" s="106"/>
      <c r="O56" s="27"/>
      <c r="P56" s="27"/>
      <c r="Q56" s="158"/>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572</v>
      </c>
      <c r="L57" s="51">
        <f t="shared" ref="L57" si="1">SUM(L49:L56)</f>
        <v>0</v>
      </c>
      <c r="M57" s="156">
        <v>2572</v>
      </c>
      <c r="N57" s="51" t="s">
        <v>524</v>
      </c>
      <c r="O57" s="27"/>
      <c r="P57" s="27"/>
      <c r="Q57" s="159"/>
    </row>
    <row r="58" spans="1:26" s="30" customFormat="1" x14ac:dyDescent="0.25">
      <c r="E58" s="31"/>
    </row>
    <row r="59" spans="1:26" s="30" customFormat="1" x14ac:dyDescent="0.25">
      <c r="B59" s="260" t="s">
        <v>28</v>
      </c>
      <c r="C59" s="260" t="s">
        <v>27</v>
      </c>
      <c r="D59" s="258" t="s">
        <v>34</v>
      </c>
      <c r="E59" s="258"/>
    </row>
    <row r="60" spans="1:26" s="30" customFormat="1" x14ac:dyDescent="0.25">
      <c r="B60" s="261"/>
      <c r="C60" s="261"/>
      <c r="D60" s="62" t="s">
        <v>23</v>
      </c>
      <c r="E60" s="63" t="s">
        <v>24</v>
      </c>
    </row>
    <row r="61" spans="1:26" s="30" customFormat="1" ht="30.6" customHeight="1" x14ac:dyDescent="0.25">
      <c r="B61" s="60" t="s">
        <v>21</v>
      </c>
      <c r="C61" s="61" t="str">
        <f>+K57</f>
        <v>25 meses y 25 días</v>
      </c>
      <c r="D61" s="58" t="s">
        <v>406</v>
      </c>
      <c r="E61" s="59"/>
      <c r="F61" s="32"/>
      <c r="G61" s="32"/>
      <c r="H61" s="32"/>
      <c r="I61" s="32"/>
      <c r="J61" s="32"/>
      <c r="K61" s="32"/>
      <c r="L61" s="32"/>
      <c r="M61" s="32"/>
    </row>
    <row r="62" spans="1:26" s="30" customFormat="1" ht="30" customHeight="1" x14ac:dyDescent="0.25">
      <c r="B62" s="60" t="s">
        <v>25</v>
      </c>
      <c r="C62" s="61">
        <f>+M57</f>
        <v>2572</v>
      </c>
      <c r="D62" s="58" t="s">
        <v>406</v>
      </c>
      <c r="E62" s="59"/>
    </row>
    <row r="63" spans="1:26" s="30" customFormat="1" x14ac:dyDescent="0.25">
      <c r="B63" s="33"/>
      <c r="C63" s="256"/>
      <c r="D63" s="256"/>
      <c r="E63" s="256"/>
      <c r="F63" s="256"/>
      <c r="G63" s="256"/>
      <c r="H63" s="256"/>
      <c r="I63" s="256"/>
      <c r="J63" s="256"/>
      <c r="K63" s="256"/>
      <c r="L63" s="256"/>
      <c r="M63" s="256"/>
      <c r="N63" s="256"/>
    </row>
    <row r="64" spans="1:26" ht="28.15" customHeight="1" thickBot="1" x14ac:dyDescent="0.3"/>
    <row r="65" spans="2:17" ht="27" thickBot="1" x14ac:dyDescent="0.3">
      <c r="B65" s="255" t="s">
        <v>105</v>
      </c>
      <c r="C65" s="255"/>
      <c r="D65" s="255"/>
      <c r="E65" s="255"/>
      <c r="F65" s="255"/>
      <c r="G65" s="255"/>
      <c r="H65" s="255"/>
      <c r="I65" s="255"/>
      <c r="J65" s="255"/>
      <c r="K65" s="255"/>
      <c r="L65" s="255"/>
      <c r="M65" s="255"/>
      <c r="N65" s="255"/>
    </row>
    <row r="68" spans="2:17" ht="109.5" customHeight="1" x14ac:dyDescent="0.25">
      <c r="B68" s="124" t="s">
        <v>154</v>
      </c>
      <c r="C68" s="69" t="s">
        <v>2</v>
      </c>
      <c r="D68" s="69" t="s">
        <v>107</v>
      </c>
      <c r="E68" s="69" t="s">
        <v>106</v>
      </c>
      <c r="F68" s="69" t="s">
        <v>108</v>
      </c>
      <c r="G68" s="69" t="s">
        <v>109</v>
      </c>
      <c r="H68" s="69" t="s">
        <v>110</v>
      </c>
      <c r="I68" s="69" t="s">
        <v>111</v>
      </c>
      <c r="J68" s="69" t="s">
        <v>112</v>
      </c>
      <c r="K68" s="69" t="s">
        <v>113</v>
      </c>
      <c r="L68" s="69" t="s">
        <v>114</v>
      </c>
      <c r="M68" s="99" t="s">
        <v>115</v>
      </c>
      <c r="N68" s="99" t="s">
        <v>116</v>
      </c>
      <c r="O68" s="251" t="s">
        <v>3</v>
      </c>
      <c r="P68" s="252"/>
      <c r="Q68" s="69" t="s">
        <v>18</v>
      </c>
    </row>
    <row r="69" spans="2:17" ht="45" x14ac:dyDescent="0.25">
      <c r="B69" s="222" t="s">
        <v>440</v>
      </c>
      <c r="C69" s="222" t="s">
        <v>441</v>
      </c>
      <c r="D69" s="47" t="s">
        <v>442</v>
      </c>
      <c r="E69" s="5">
        <v>435</v>
      </c>
      <c r="F69" s="4"/>
      <c r="G69" s="4"/>
      <c r="H69" s="4"/>
      <c r="I69" s="100" t="s">
        <v>141</v>
      </c>
      <c r="J69" s="100" t="s">
        <v>141</v>
      </c>
      <c r="K69" s="100" t="s">
        <v>141</v>
      </c>
      <c r="L69" s="100" t="s">
        <v>141</v>
      </c>
      <c r="M69" s="100" t="s">
        <v>141</v>
      </c>
      <c r="N69" s="100" t="s">
        <v>141</v>
      </c>
      <c r="O69" s="235"/>
      <c r="P69" s="236"/>
      <c r="Q69" s="64" t="s">
        <v>141</v>
      </c>
    </row>
    <row r="70" spans="2:17" x14ac:dyDescent="0.25">
      <c r="B70" s="3"/>
      <c r="C70" s="3"/>
      <c r="D70" s="5"/>
      <c r="E70" s="5"/>
      <c r="F70" s="4"/>
      <c r="G70" s="4"/>
      <c r="H70" s="4"/>
      <c r="I70" s="100"/>
      <c r="J70" s="100"/>
      <c r="K70" s="64"/>
      <c r="L70" s="64"/>
      <c r="M70" s="64"/>
      <c r="N70" s="64"/>
      <c r="O70" s="235"/>
      <c r="P70" s="236"/>
      <c r="Q70" s="64"/>
    </row>
    <row r="71" spans="2:17" x14ac:dyDescent="0.25">
      <c r="B71" s="3"/>
      <c r="C71" s="3"/>
      <c r="D71" s="5"/>
      <c r="E71" s="5"/>
      <c r="F71" s="4"/>
      <c r="G71" s="4"/>
      <c r="H71" s="4"/>
      <c r="I71" s="100"/>
      <c r="J71" s="100"/>
      <c r="K71" s="64"/>
      <c r="L71" s="64"/>
      <c r="M71" s="64"/>
      <c r="N71" s="64"/>
      <c r="O71" s="235"/>
      <c r="P71" s="236"/>
      <c r="Q71" s="64"/>
    </row>
    <row r="72" spans="2:17" x14ac:dyDescent="0.25">
      <c r="B72" s="3"/>
      <c r="C72" s="3"/>
      <c r="D72" s="5"/>
      <c r="E72" s="5"/>
      <c r="F72" s="4"/>
      <c r="G72" s="4"/>
      <c r="H72" s="4"/>
      <c r="I72" s="100"/>
      <c r="J72" s="100"/>
      <c r="K72" s="64"/>
      <c r="L72" s="64"/>
      <c r="M72" s="64"/>
      <c r="N72" s="64"/>
      <c r="O72" s="235"/>
      <c r="P72" s="236"/>
      <c r="Q72" s="64"/>
    </row>
    <row r="73" spans="2:17" x14ac:dyDescent="0.25">
      <c r="B73" s="3"/>
      <c r="C73" s="3"/>
      <c r="D73" s="5"/>
      <c r="E73" s="5"/>
      <c r="F73" s="4"/>
      <c r="G73" s="4"/>
      <c r="H73" s="4"/>
      <c r="I73" s="100"/>
      <c r="J73" s="100"/>
      <c r="K73" s="64"/>
      <c r="L73" s="64"/>
      <c r="M73" s="64"/>
      <c r="N73" s="64"/>
      <c r="O73" s="235"/>
      <c r="P73" s="236"/>
      <c r="Q73" s="64"/>
    </row>
    <row r="74" spans="2:17" x14ac:dyDescent="0.25">
      <c r="B74" s="3"/>
      <c r="C74" s="3"/>
      <c r="D74" s="5"/>
      <c r="E74" s="5"/>
      <c r="F74" s="4"/>
      <c r="G74" s="4"/>
      <c r="H74" s="4"/>
      <c r="I74" s="100"/>
      <c r="J74" s="100"/>
      <c r="K74" s="64"/>
      <c r="L74" s="64"/>
      <c r="M74" s="64"/>
      <c r="N74" s="64"/>
      <c r="O74" s="235"/>
      <c r="P74" s="236"/>
      <c r="Q74" s="64"/>
    </row>
    <row r="75" spans="2:17" x14ac:dyDescent="0.25">
      <c r="B75" s="64"/>
      <c r="C75" s="64"/>
      <c r="D75" s="64"/>
      <c r="E75" s="64"/>
      <c r="F75" s="64"/>
      <c r="G75" s="64"/>
      <c r="H75" s="64"/>
      <c r="I75" s="64"/>
      <c r="J75" s="64"/>
      <c r="K75" s="64"/>
      <c r="L75" s="64"/>
      <c r="M75" s="64"/>
      <c r="N75" s="64"/>
      <c r="O75" s="235"/>
      <c r="P75" s="236"/>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57" t="s">
        <v>0</v>
      </c>
      <c r="C86" s="57" t="s">
        <v>39</v>
      </c>
      <c r="D86" s="57" t="s">
        <v>40</v>
      </c>
      <c r="E86" s="57" t="s">
        <v>117</v>
      </c>
      <c r="F86" s="57" t="s">
        <v>119</v>
      </c>
      <c r="G86" s="57" t="s">
        <v>120</v>
      </c>
      <c r="H86" s="57" t="s">
        <v>121</v>
      </c>
      <c r="I86" s="57" t="s">
        <v>118</v>
      </c>
      <c r="J86" s="251" t="s">
        <v>122</v>
      </c>
      <c r="K86" s="268"/>
      <c r="L86" s="252"/>
      <c r="M86" s="57" t="s">
        <v>126</v>
      </c>
      <c r="N86" s="57" t="s">
        <v>41</v>
      </c>
      <c r="O86" s="57" t="s">
        <v>42</v>
      </c>
      <c r="P86" s="251" t="s">
        <v>3</v>
      </c>
      <c r="Q86" s="252"/>
    </row>
    <row r="87" spans="2:17" ht="60.75" customHeight="1" x14ac:dyDescent="0.25">
      <c r="B87" s="93" t="s">
        <v>43</v>
      </c>
      <c r="C87" s="93">
        <f>435/300</f>
        <v>1.45</v>
      </c>
      <c r="D87" s="3" t="s">
        <v>174</v>
      </c>
      <c r="E87" s="3">
        <v>24332835</v>
      </c>
      <c r="F87" s="3" t="s">
        <v>175</v>
      </c>
      <c r="G87" s="3" t="s">
        <v>176</v>
      </c>
      <c r="H87" s="3" t="s">
        <v>177</v>
      </c>
      <c r="I87" s="5" t="s">
        <v>141</v>
      </c>
      <c r="J87" s="1" t="s">
        <v>178</v>
      </c>
      <c r="K87" s="179" t="s">
        <v>180</v>
      </c>
      <c r="L87" s="100" t="s">
        <v>179</v>
      </c>
      <c r="M87" s="64" t="s">
        <v>141</v>
      </c>
      <c r="N87" s="64" t="s">
        <v>141</v>
      </c>
      <c r="O87" s="64" t="s">
        <v>215</v>
      </c>
      <c r="P87" s="75" t="s">
        <v>216</v>
      </c>
      <c r="Q87" s="75"/>
    </row>
    <row r="88" spans="2:17" ht="60.75" customHeight="1" x14ac:dyDescent="0.25">
      <c r="B88" s="173" t="s">
        <v>43</v>
      </c>
      <c r="C88" s="173">
        <f t="shared" ref="C88:C90" si="2">435/300</f>
        <v>1.45</v>
      </c>
      <c r="D88" s="3" t="s">
        <v>174</v>
      </c>
      <c r="E88" s="3">
        <v>24332835</v>
      </c>
      <c r="F88" s="3" t="s">
        <v>175</v>
      </c>
      <c r="G88" s="3" t="s">
        <v>176</v>
      </c>
      <c r="H88" s="3" t="s">
        <v>177</v>
      </c>
      <c r="I88" s="5" t="s">
        <v>141</v>
      </c>
      <c r="J88" s="1" t="s">
        <v>184</v>
      </c>
      <c r="K88" s="100" t="s">
        <v>185</v>
      </c>
      <c r="L88" s="100" t="s">
        <v>186</v>
      </c>
      <c r="M88" s="125" t="s">
        <v>141</v>
      </c>
      <c r="N88" s="125" t="s">
        <v>141</v>
      </c>
      <c r="O88" s="125" t="s">
        <v>215</v>
      </c>
      <c r="P88" s="75" t="s">
        <v>216</v>
      </c>
      <c r="Q88" s="75"/>
    </row>
    <row r="89" spans="2:17" ht="60.75" customHeight="1" x14ac:dyDescent="0.25">
      <c r="B89" s="173" t="s">
        <v>43</v>
      </c>
      <c r="C89" s="173">
        <f t="shared" si="2"/>
        <v>1.45</v>
      </c>
      <c r="D89" s="3" t="s">
        <v>174</v>
      </c>
      <c r="E89" s="3">
        <v>24332835</v>
      </c>
      <c r="F89" s="3" t="s">
        <v>175</v>
      </c>
      <c r="G89" s="3" t="s">
        <v>176</v>
      </c>
      <c r="H89" s="3" t="s">
        <v>177</v>
      </c>
      <c r="I89" s="5" t="s">
        <v>141</v>
      </c>
      <c r="J89" s="1" t="s">
        <v>187</v>
      </c>
      <c r="K89" s="179" t="s">
        <v>188</v>
      </c>
      <c r="L89" s="100" t="s">
        <v>189</v>
      </c>
      <c r="M89" s="125" t="s">
        <v>141</v>
      </c>
      <c r="N89" s="125" t="s">
        <v>141</v>
      </c>
      <c r="O89" s="125" t="s">
        <v>215</v>
      </c>
      <c r="P89" s="75" t="s">
        <v>216</v>
      </c>
      <c r="Q89" s="75"/>
    </row>
    <row r="90" spans="2:17" ht="33.6" customHeight="1" x14ac:dyDescent="0.25">
      <c r="B90" s="173" t="s">
        <v>43</v>
      </c>
      <c r="C90" s="173">
        <f t="shared" si="2"/>
        <v>1.45</v>
      </c>
      <c r="D90" s="3" t="s">
        <v>174</v>
      </c>
      <c r="E90" s="3">
        <v>24332835</v>
      </c>
      <c r="F90" s="3" t="s">
        <v>175</v>
      </c>
      <c r="G90" s="3" t="s">
        <v>176</v>
      </c>
      <c r="H90" s="3" t="s">
        <v>177</v>
      </c>
      <c r="I90" s="5" t="s">
        <v>141</v>
      </c>
      <c r="J90" s="1" t="s">
        <v>181</v>
      </c>
      <c r="K90" s="100" t="s">
        <v>182</v>
      </c>
      <c r="L90" s="100" t="s">
        <v>183</v>
      </c>
      <c r="M90" s="125" t="s">
        <v>141</v>
      </c>
      <c r="N90" s="125" t="s">
        <v>141</v>
      </c>
      <c r="O90" s="125" t="s">
        <v>215</v>
      </c>
      <c r="P90" s="75" t="s">
        <v>216</v>
      </c>
      <c r="Q90" s="75"/>
    </row>
    <row r="91" spans="2:17" ht="60.75" customHeight="1" x14ac:dyDescent="0.25">
      <c r="B91" s="173" t="s">
        <v>193</v>
      </c>
      <c r="C91" s="173">
        <f>435/300*2</f>
        <v>2.9</v>
      </c>
      <c r="D91" s="3" t="s">
        <v>190</v>
      </c>
      <c r="E91" s="3">
        <v>12751436</v>
      </c>
      <c r="F91" s="3" t="s">
        <v>191</v>
      </c>
      <c r="G91" s="3" t="s">
        <v>192</v>
      </c>
      <c r="H91" s="180">
        <v>40886</v>
      </c>
      <c r="I91" s="5" t="s">
        <v>141</v>
      </c>
      <c r="J91" s="1"/>
      <c r="K91" s="179"/>
      <c r="L91" s="100"/>
      <c r="M91" s="125" t="s">
        <v>141</v>
      </c>
      <c r="N91" s="125" t="s">
        <v>141</v>
      </c>
      <c r="O91" s="125" t="s">
        <v>215</v>
      </c>
      <c r="P91" s="75" t="s">
        <v>194</v>
      </c>
      <c r="Q91" s="178"/>
    </row>
    <row r="92" spans="2:17" ht="60.75" customHeight="1" x14ac:dyDescent="0.25">
      <c r="B92" s="173" t="s">
        <v>193</v>
      </c>
      <c r="C92" s="173">
        <f t="shared" ref="C92:C96" si="3">435/300*2</f>
        <v>2.9</v>
      </c>
      <c r="D92" s="3" t="s">
        <v>195</v>
      </c>
      <c r="E92" s="3">
        <v>30736576</v>
      </c>
      <c r="F92" s="3" t="s">
        <v>175</v>
      </c>
      <c r="G92" s="3" t="s">
        <v>197</v>
      </c>
      <c r="H92" s="180">
        <v>39256</v>
      </c>
      <c r="I92" s="5" t="s">
        <v>142</v>
      </c>
      <c r="J92" s="173" t="s">
        <v>199</v>
      </c>
      <c r="K92" s="179" t="s">
        <v>200</v>
      </c>
      <c r="L92" s="100" t="s">
        <v>201</v>
      </c>
      <c r="M92" s="125" t="s">
        <v>141</v>
      </c>
      <c r="N92" s="125" t="s">
        <v>141</v>
      </c>
      <c r="O92" s="125" t="s">
        <v>215</v>
      </c>
      <c r="P92" s="178" t="s">
        <v>198</v>
      </c>
      <c r="Q92" s="178"/>
    </row>
    <row r="93" spans="2:17" ht="60.75" customHeight="1" x14ac:dyDescent="0.25">
      <c r="B93" s="173" t="s">
        <v>193</v>
      </c>
      <c r="C93" s="173">
        <f t="shared" si="3"/>
        <v>2.9</v>
      </c>
      <c r="D93" s="3" t="s">
        <v>195</v>
      </c>
      <c r="E93" s="3">
        <v>30736576</v>
      </c>
      <c r="F93" s="3" t="s">
        <v>175</v>
      </c>
      <c r="G93" s="3" t="s">
        <v>197</v>
      </c>
      <c r="H93" s="180">
        <v>39256</v>
      </c>
      <c r="I93" s="5" t="s">
        <v>142</v>
      </c>
      <c r="J93" s="173" t="s">
        <v>202</v>
      </c>
      <c r="K93" s="179" t="s">
        <v>203</v>
      </c>
      <c r="L93" s="100" t="s">
        <v>204</v>
      </c>
      <c r="M93" s="125" t="s">
        <v>141</v>
      </c>
      <c r="N93" s="125" t="s">
        <v>141</v>
      </c>
      <c r="O93" s="125" t="s">
        <v>215</v>
      </c>
      <c r="P93" s="178" t="s">
        <v>198</v>
      </c>
      <c r="Q93" s="178"/>
    </row>
    <row r="94" spans="2:17" ht="33.6" customHeight="1" x14ac:dyDescent="0.25">
      <c r="B94" s="173" t="s">
        <v>193</v>
      </c>
      <c r="C94" s="173">
        <f t="shared" si="3"/>
        <v>2.9</v>
      </c>
      <c r="D94" s="3" t="s">
        <v>195</v>
      </c>
      <c r="E94" s="3">
        <v>30736576</v>
      </c>
      <c r="F94" s="3" t="s">
        <v>175</v>
      </c>
      <c r="G94" s="3" t="s">
        <v>197</v>
      </c>
      <c r="H94" s="180">
        <v>39256</v>
      </c>
      <c r="I94" s="5" t="s">
        <v>142</v>
      </c>
      <c r="J94" s="1" t="s">
        <v>205</v>
      </c>
      <c r="K94" s="181" t="s">
        <v>206</v>
      </c>
      <c r="L94" s="100" t="s">
        <v>207</v>
      </c>
      <c r="M94" s="125" t="s">
        <v>141</v>
      </c>
      <c r="N94" s="125" t="s">
        <v>141</v>
      </c>
      <c r="O94" s="125" t="s">
        <v>215</v>
      </c>
      <c r="P94" s="178" t="s">
        <v>198</v>
      </c>
      <c r="Q94" s="178"/>
    </row>
    <row r="95" spans="2:17" ht="33.6" customHeight="1" x14ac:dyDescent="0.25">
      <c r="B95" s="173" t="s">
        <v>193</v>
      </c>
      <c r="C95" s="173">
        <f t="shared" si="3"/>
        <v>2.9</v>
      </c>
      <c r="D95" s="100" t="s">
        <v>208</v>
      </c>
      <c r="E95" s="100">
        <v>1085274443</v>
      </c>
      <c r="F95" s="100" t="s">
        <v>175</v>
      </c>
      <c r="G95" s="100" t="s">
        <v>209</v>
      </c>
      <c r="H95" s="180">
        <v>41454</v>
      </c>
      <c r="I95" s="5" t="s">
        <v>141</v>
      </c>
      <c r="J95" s="101" t="s">
        <v>210</v>
      </c>
      <c r="K95" s="181" t="s">
        <v>212</v>
      </c>
      <c r="L95" s="100" t="s">
        <v>211</v>
      </c>
      <c r="M95" s="125" t="s">
        <v>141</v>
      </c>
      <c r="N95" s="125" t="s">
        <v>141</v>
      </c>
      <c r="O95" s="125" t="s">
        <v>215</v>
      </c>
      <c r="P95" s="75" t="s">
        <v>216</v>
      </c>
      <c r="Q95" s="178"/>
    </row>
    <row r="96" spans="2:17" ht="33.6" customHeight="1" x14ac:dyDescent="0.25">
      <c r="B96" s="173" t="s">
        <v>193</v>
      </c>
      <c r="C96" s="173">
        <f t="shared" si="3"/>
        <v>2.9</v>
      </c>
      <c r="D96" s="100" t="s">
        <v>208</v>
      </c>
      <c r="E96" s="100">
        <v>1085274443</v>
      </c>
      <c r="F96" s="100" t="s">
        <v>175</v>
      </c>
      <c r="G96" s="100" t="s">
        <v>209</v>
      </c>
      <c r="H96" s="180">
        <v>41454</v>
      </c>
      <c r="I96" s="5" t="s">
        <v>141</v>
      </c>
      <c r="J96" s="101" t="s">
        <v>213</v>
      </c>
      <c r="K96" s="181">
        <v>41913</v>
      </c>
      <c r="L96" s="100" t="s">
        <v>214</v>
      </c>
      <c r="M96" s="125" t="s">
        <v>141</v>
      </c>
      <c r="N96" s="125" t="s">
        <v>141</v>
      </c>
      <c r="O96" s="125" t="s">
        <v>215</v>
      </c>
      <c r="P96" s="75" t="s">
        <v>216</v>
      </c>
      <c r="Q96" s="178"/>
    </row>
    <row r="97" spans="2:17" ht="67.5" customHeight="1" x14ac:dyDescent="0.25">
      <c r="B97" s="173" t="s">
        <v>43</v>
      </c>
      <c r="C97" s="173">
        <f t="shared" ref="C97:C102" si="4">435/300</f>
        <v>1.45</v>
      </c>
      <c r="D97" s="100" t="s">
        <v>217</v>
      </c>
      <c r="E97" s="100">
        <v>59706675</v>
      </c>
      <c r="F97" s="101" t="s">
        <v>218</v>
      </c>
      <c r="G97" s="100" t="s">
        <v>219</v>
      </c>
      <c r="H97" s="180">
        <v>37161</v>
      </c>
      <c r="I97" s="5" t="s">
        <v>142</v>
      </c>
      <c r="J97" s="101" t="s">
        <v>220</v>
      </c>
      <c r="K97" s="181" t="s">
        <v>221</v>
      </c>
      <c r="L97" s="100" t="s">
        <v>189</v>
      </c>
      <c r="M97" s="125" t="s">
        <v>141</v>
      </c>
      <c r="N97" s="125" t="s">
        <v>141</v>
      </c>
      <c r="O97" s="125" t="s">
        <v>215</v>
      </c>
      <c r="P97" s="75" t="s">
        <v>232</v>
      </c>
      <c r="Q97" s="178"/>
    </row>
    <row r="98" spans="2:17" ht="53.25" customHeight="1" x14ac:dyDescent="0.25">
      <c r="B98" s="173" t="s">
        <v>43</v>
      </c>
      <c r="C98" s="173">
        <f t="shared" si="4"/>
        <v>1.45</v>
      </c>
      <c r="D98" s="100" t="s">
        <v>217</v>
      </c>
      <c r="E98" s="100">
        <v>59706675</v>
      </c>
      <c r="F98" s="101" t="s">
        <v>218</v>
      </c>
      <c r="G98" s="100" t="s">
        <v>219</v>
      </c>
      <c r="H98" s="180">
        <v>37161</v>
      </c>
      <c r="I98" s="5" t="s">
        <v>142</v>
      </c>
      <c r="J98" s="101" t="s">
        <v>222</v>
      </c>
      <c r="K98" s="181" t="s">
        <v>223</v>
      </c>
      <c r="L98" s="100" t="s">
        <v>189</v>
      </c>
      <c r="M98" s="125" t="s">
        <v>141</v>
      </c>
      <c r="N98" s="125" t="s">
        <v>141</v>
      </c>
      <c r="O98" s="125" t="s">
        <v>215</v>
      </c>
      <c r="P98" s="75" t="s">
        <v>232</v>
      </c>
      <c r="Q98" s="178"/>
    </row>
    <row r="99" spans="2:17" ht="54.75" customHeight="1" x14ac:dyDescent="0.25">
      <c r="B99" s="173" t="s">
        <v>43</v>
      </c>
      <c r="C99" s="173">
        <f t="shared" si="4"/>
        <v>1.45</v>
      </c>
      <c r="D99" s="100" t="s">
        <v>217</v>
      </c>
      <c r="E99" s="100">
        <v>59706675</v>
      </c>
      <c r="F99" s="101" t="s">
        <v>218</v>
      </c>
      <c r="G99" s="100" t="s">
        <v>219</v>
      </c>
      <c r="H99" s="180">
        <v>37161</v>
      </c>
      <c r="I99" s="5" t="s">
        <v>142</v>
      </c>
      <c r="J99" s="101" t="s">
        <v>222</v>
      </c>
      <c r="K99" s="181" t="s">
        <v>224</v>
      </c>
      <c r="L99" s="100" t="s">
        <v>189</v>
      </c>
      <c r="M99" s="125" t="s">
        <v>141</v>
      </c>
      <c r="N99" s="125" t="s">
        <v>141</v>
      </c>
      <c r="O99" s="125" t="s">
        <v>215</v>
      </c>
      <c r="P99" s="75" t="s">
        <v>232</v>
      </c>
      <c r="Q99" s="178"/>
    </row>
    <row r="100" spans="2:17" ht="67.5" customHeight="1" x14ac:dyDescent="0.25">
      <c r="B100" s="173" t="s">
        <v>43</v>
      </c>
      <c r="C100" s="173">
        <f t="shared" si="4"/>
        <v>1.45</v>
      </c>
      <c r="D100" s="100" t="s">
        <v>217</v>
      </c>
      <c r="E100" s="100">
        <v>59706675</v>
      </c>
      <c r="F100" s="101" t="s">
        <v>218</v>
      </c>
      <c r="G100" s="100" t="s">
        <v>219</v>
      </c>
      <c r="H100" s="180">
        <v>37161</v>
      </c>
      <c r="I100" s="5" t="s">
        <v>142</v>
      </c>
      <c r="J100" s="101" t="s">
        <v>222</v>
      </c>
      <c r="K100" s="181" t="s">
        <v>225</v>
      </c>
      <c r="L100" s="100" t="s">
        <v>189</v>
      </c>
      <c r="M100" s="125" t="s">
        <v>141</v>
      </c>
      <c r="N100" s="125" t="s">
        <v>141</v>
      </c>
      <c r="O100" s="125" t="s">
        <v>215</v>
      </c>
      <c r="P100" s="75" t="s">
        <v>232</v>
      </c>
      <c r="Q100" s="178"/>
    </row>
    <row r="101" spans="2:17" ht="60" customHeight="1" x14ac:dyDescent="0.25">
      <c r="B101" s="173" t="s">
        <v>43</v>
      </c>
      <c r="C101" s="173">
        <f t="shared" si="4"/>
        <v>1.45</v>
      </c>
      <c r="D101" s="100" t="s">
        <v>217</v>
      </c>
      <c r="E101" s="100">
        <v>59706675</v>
      </c>
      <c r="F101" s="101" t="s">
        <v>218</v>
      </c>
      <c r="G101" s="100" t="s">
        <v>219</v>
      </c>
      <c r="H101" s="180">
        <v>37161</v>
      </c>
      <c r="I101" s="5" t="s">
        <v>142</v>
      </c>
      <c r="J101" s="101" t="s">
        <v>226</v>
      </c>
      <c r="K101" s="181" t="s">
        <v>227</v>
      </c>
      <c r="L101" s="100" t="s">
        <v>228</v>
      </c>
      <c r="M101" s="125" t="s">
        <v>141</v>
      </c>
      <c r="N101" s="125" t="s">
        <v>141</v>
      </c>
      <c r="O101" s="125" t="s">
        <v>215</v>
      </c>
      <c r="P101" s="75" t="s">
        <v>232</v>
      </c>
      <c r="Q101" s="178"/>
    </row>
    <row r="102" spans="2:17" ht="58.5" customHeight="1" x14ac:dyDescent="0.25">
      <c r="B102" s="173" t="s">
        <v>43</v>
      </c>
      <c r="C102" s="173">
        <f t="shared" si="4"/>
        <v>1.45</v>
      </c>
      <c r="D102" s="100" t="s">
        <v>217</v>
      </c>
      <c r="E102" s="100">
        <v>59706675</v>
      </c>
      <c r="F102" s="101" t="s">
        <v>218</v>
      </c>
      <c r="G102" s="100" t="s">
        <v>219</v>
      </c>
      <c r="H102" s="180">
        <v>37161</v>
      </c>
      <c r="I102" s="5" t="s">
        <v>142</v>
      </c>
      <c r="J102" s="101" t="s">
        <v>231</v>
      </c>
      <c r="K102" s="181" t="s">
        <v>229</v>
      </c>
      <c r="L102" s="100" t="s">
        <v>230</v>
      </c>
      <c r="M102" s="125" t="s">
        <v>141</v>
      </c>
      <c r="N102" s="125" t="s">
        <v>141</v>
      </c>
      <c r="O102" s="125" t="s">
        <v>215</v>
      </c>
      <c r="P102" s="75" t="s">
        <v>232</v>
      </c>
      <c r="Q102" s="178"/>
    </row>
    <row r="103" spans="2:17" ht="33.6" customHeight="1" x14ac:dyDescent="0.25">
      <c r="B103" s="182"/>
      <c r="C103" s="182"/>
      <c r="D103" s="183"/>
      <c r="E103" s="183"/>
      <c r="F103" s="183"/>
      <c r="G103" s="183"/>
      <c r="H103" s="184"/>
      <c r="I103" s="185"/>
      <c r="J103" s="186"/>
      <c r="K103" s="187"/>
      <c r="L103" s="188"/>
      <c r="M103" s="10"/>
      <c r="N103" s="10"/>
      <c r="O103" s="10"/>
      <c r="P103" s="189"/>
      <c r="Q103" s="189"/>
    </row>
    <row r="104" spans="2:17" ht="72.75" customHeight="1" x14ac:dyDescent="0.25">
      <c r="B104" s="124" t="s">
        <v>0</v>
      </c>
      <c r="C104" s="124" t="s">
        <v>39</v>
      </c>
      <c r="D104" s="124" t="s">
        <v>40</v>
      </c>
      <c r="E104" s="124" t="s">
        <v>117</v>
      </c>
      <c r="F104" s="124" t="s">
        <v>119</v>
      </c>
      <c r="G104" s="124" t="s">
        <v>120</v>
      </c>
      <c r="H104" s="124" t="s">
        <v>121</v>
      </c>
      <c r="I104" s="124" t="s">
        <v>118</v>
      </c>
      <c r="J104" s="175" t="s">
        <v>122</v>
      </c>
      <c r="K104" s="177"/>
      <c r="L104" s="176"/>
      <c r="M104" s="124" t="s">
        <v>126</v>
      </c>
      <c r="N104" s="124" t="s">
        <v>41</v>
      </c>
      <c r="O104" s="124" t="s">
        <v>42</v>
      </c>
      <c r="P104" s="175" t="s">
        <v>3</v>
      </c>
      <c r="Q104" s="176"/>
    </row>
    <row r="105" spans="2:17" s="30" customFormat="1" ht="33.6" customHeight="1" x14ac:dyDescent="0.25">
      <c r="B105" s="173" t="s">
        <v>193</v>
      </c>
      <c r="C105" s="191">
        <f>+(607+331)/200</f>
        <v>4.6900000000000004</v>
      </c>
      <c r="D105" s="194" t="s">
        <v>233</v>
      </c>
      <c r="E105" s="191">
        <v>1087413080</v>
      </c>
      <c r="F105" s="193" t="s">
        <v>175</v>
      </c>
      <c r="G105" s="191" t="s">
        <v>234</v>
      </c>
      <c r="H105" s="193">
        <v>41145</v>
      </c>
      <c r="I105" s="191" t="s">
        <v>141</v>
      </c>
      <c r="J105" s="191" t="s">
        <v>236</v>
      </c>
      <c r="K105" s="191" t="s">
        <v>235</v>
      </c>
      <c r="L105" s="194" t="s">
        <v>211</v>
      </c>
      <c r="M105" s="191" t="s">
        <v>141</v>
      </c>
      <c r="N105" s="191" t="s">
        <v>141</v>
      </c>
      <c r="O105" s="191" t="s">
        <v>142</v>
      </c>
      <c r="P105" s="75" t="s">
        <v>216</v>
      </c>
      <c r="Q105" s="192"/>
    </row>
    <row r="106" spans="2:17" s="30" customFormat="1" ht="33.6" customHeight="1" x14ac:dyDescent="0.25">
      <c r="B106" s="173" t="s">
        <v>193</v>
      </c>
      <c r="C106" s="191">
        <f t="shared" ref="C106:C142" si="5">+(607+331)/200</f>
        <v>4.6900000000000004</v>
      </c>
      <c r="D106" s="194" t="s">
        <v>237</v>
      </c>
      <c r="E106" s="191">
        <v>1085900812</v>
      </c>
      <c r="F106" s="191" t="s">
        <v>175</v>
      </c>
      <c r="G106" s="191" t="s">
        <v>209</v>
      </c>
      <c r="H106" s="193">
        <v>40443</v>
      </c>
      <c r="I106" s="191" t="s">
        <v>141</v>
      </c>
      <c r="J106" s="191" t="s">
        <v>238</v>
      </c>
      <c r="K106" s="191" t="s">
        <v>240</v>
      </c>
      <c r="L106" s="194" t="s">
        <v>239</v>
      </c>
      <c r="M106" s="191" t="s">
        <v>141</v>
      </c>
      <c r="N106" s="191" t="s">
        <v>141</v>
      </c>
      <c r="O106" s="191" t="s">
        <v>142</v>
      </c>
      <c r="P106" s="75" t="s">
        <v>216</v>
      </c>
      <c r="Q106" s="190"/>
    </row>
    <row r="107" spans="2:17" s="30" customFormat="1" ht="33.6" customHeight="1" x14ac:dyDescent="0.25">
      <c r="B107" s="173" t="s">
        <v>193</v>
      </c>
      <c r="C107" s="191">
        <f t="shared" si="5"/>
        <v>4.6900000000000004</v>
      </c>
      <c r="D107" s="194" t="s">
        <v>237</v>
      </c>
      <c r="E107" s="191">
        <v>1085900812</v>
      </c>
      <c r="F107" s="191" t="s">
        <v>175</v>
      </c>
      <c r="G107" s="191" t="s">
        <v>209</v>
      </c>
      <c r="H107" s="193">
        <v>40443</v>
      </c>
      <c r="I107" s="191" t="s">
        <v>141</v>
      </c>
      <c r="J107" s="191" t="s">
        <v>243</v>
      </c>
      <c r="K107" s="191" t="s">
        <v>241</v>
      </c>
      <c r="L107" s="194" t="s">
        <v>242</v>
      </c>
      <c r="M107" s="191" t="s">
        <v>141</v>
      </c>
      <c r="N107" s="191" t="s">
        <v>141</v>
      </c>
      <c r="O107" s="191" t="s">
        <v>142</v>
      </c>
      <c r="P107" s="75" t="s">
        <v>216</v>
      </c>
      <c r="Q107" s="190"/>
    </row>
    <row r="108" spans="2:17" s="30" customFormat="1" ht="33.6" customHeight="1" x14ac:dyDescent="0.25">
      <c r="B108" s="173" t="s">
        <v>193</v>
      </c>
      <c r="C108" s="191">
        <f t="shared" si="5"/>
        <v>4.6900000000000004</v>
      </c>
      <c r="D108" s="194" t="s">
        <v>237</v>
      </c>
      <c r="E108" s="191">
        <v>1085900812</v>
      </c>
      <c r="F108" s="191" t="s">
        <v>175</v>
      </c>
      <c r="G108" s="191" t="s">
        <v>209</v>
      </c>
      <c r="H108" s="193">
        <v>40443</v>
      </c>
      <c r="I108" s="191" t="s">
        <v>141</v>
      </c>
      <c r="J108" s="191" t="s">
        <v>244</v>
      </c>
      <c r="K108" s="191" t="s">
        <v>245</v>
      </c>
      <c r="L108" s="194" t="s">
        <v>211</v>
      </c>
      <c r="M108" s="191" t="s">
        <v>141</v>
      </c>
      <c r="N108" s="191" t="s">
        <v>141</v>
      </c>
      <c r="O108" s="191" t="s">
        <v>142</v>
      </c>
      <c r="P108" s="75" t="s">
        <v>216</v>
      </c>
      <c r="Q108" s="190"/>
    </row>
    <row r="109" spans="2:17" s="30" customFormat="1" ht="33.6" customHeight="1" x14ac:dyDescent="0.25">
      <c r="B109" s="173" t="s">
        <v>193</v>
      </c>
      <c r="C109" s="191">
        <f t="shared" si="5"/>
        <v>4.6900000000000004</v>
      </c>
      <c r="D109" s="194" t="s">
        <v>246</v>
      </c>
      <c r="E109" s="191">
        <v>1086898758</v>
      </c>
      <c r="F109" s="191" t="s">
        <v>175</v>
      </c>
      <c r="G109" s="191" t="s">
        <v>205</v>
      </c>
      <c r="H109" s="193">
        <v>41019</v>
      </c>
      <c r="I109" s="191" t="s">
        <v>141</v>
      </c>
      <c r="J109" s="191" t="s">
        <v>247</v>
      </c>
      <c r="K109" s="191" t="s">
        <v>248</v>
      </c>
      <c r="L109" s="194" t="s">
        <v>249</v>
      </c>
      <c r="M109" s="191" t="s">
        <v>141</v>
      </c>
      <c r="N109" s="191" t="s">
        <v>141</v>
      </c>
      <c r="O109" s="191" t="s">
        <v>142</v>
      </c>
      <c r="P109" s="75" t="s">
        <v>216</v>
      </c>
      <c r="Q109" s="190"/>
    </row>
    <row r="110" spans="2:17" s="30" customFormat="1" ht="33.6" customHeight="1" x14ac:dyDescent="0.25">
      <c r="B110" s="173" t="s">
        <v>193</v>
      </c>
      <c r="C110" s="191">
        <f t="shared" si="5"/>
        <v>4.6900000000000004</v>
      </c>
      <c r="D110" s="194" t="s">
        <v>246</v>
      </c>
      <c r="E110" s="191">
        <v>1086898758</v>
      </c>
      <c r="F110" s="191" t="s">
        <v>175</v>
      </c>
      <c r="G110" s="191" t="s">
        <v>205</v>
      </c>
      <c r="H110" s="193">
        <v>41019</v>
      </c>
      <c r="I110" s="191" t="s">
        <v>141</v>
      </c>
      <c r="J110" s="191" t="s">
        <v>250</v>
      </c>
      <c r="K110" s="191" t="s">
        <v>251</v>
      </c>
      <c r="L110" s="194" t="s">
        <v>252</v>
      </c>
      <c r="M110" s="191" t="s">
        <v>141</v>
      </c>
      <c r="N110" s="191" t="s">
        <v>141</v>
      </c>
      <c r="O110" s="191" t="s">
        <v>142</v>
      </c>
      <c r="P110" s="75" t="s">
        <v>216</v>
      </c>
      <c r="Q110" s="190"/>
    </row>
    <row r="111" spans="2:17" s="30" customFormat="1" ht="33.6" customHeight="1" x14ac:dyDescent="0.25">
      <c r="B111" s="173" t="s">
        <v>193</v>
      </c>
      <c r="C111" s="191">
        <f t="shared" si="5"/>
        <v>4.6900000000000004</v>
      </c>
      <c r="D111" s="194" t="s">
        <v>246</v>
      </c>
      <c r="E111" s="191">
        <v>1086898758</v>
      </c>
      <c r="F111" s="191" t="s">
        <v>175</v>
      </c>
      <c r="G111" s="191" t="s">
        <v>205</v>
      </c>
      <c r="H111" s="193">
        <v>41019</v>
      </c>
      <c r="I111" s="191" t="s">
        <v>141</v>
      </c>
      <c r="J111" s="191" t="s">
        <v>253</v>
      </c>
      <c r="K111" s="191" t="s">
        <v>254</v>
      </c>
      <c r="L111" s="194" t="s">
        <v>255</v>
      </c>
      <c r="M111" s="191" t="s">
        <v>141</v>
      </c>
      <c r="N111" s="191" t="s">
        <v>141</v>
      </c>
      <c r="O111" s="191" t="s">
        <v>142</v>
      </c>
      <c r="P111" s="75" t="s">
        <v>216</v>
      </c>
      <c r="Q111" s="190"/>
    </row>
    <row r="112" spans="2:17" s="30" customFormat="1" ht="33.6" customHeight="1" x14ac:dyDescent="0.25">
      <c r="B112" s="173" t="s">
        <v>193</v>
      </c>
      <c r="C112" s="191">
        <f t="shared" si="5"/>
        <v>4.6900000000000004</v>
      </c>
      <c r="D112" s="194" t="s">
        <v>246</v>
      </c>
      <c r="E112" s="191">
        <v>1086898758</v>
      </c>
      <c r="F112" s="191" t="s">
        <v>175</v>
      </c>
      <c r="G112" s="191" t="s">
        <v>205</v>
      </c>
      <c r="H112" s="193">
        <v>41019</v>
      </c>
      <c r="I112" s="191" t="s">
        <v>141</v>
      </c>
      <c r="J112" s="191" t="s">
        <v>256</v>
      </c>
      <c r="K112" s="191" t="s">
        <v>258</v>
      </c>
      <c r="L112" s="194" t="s">
        <v>257</v>
      </c>
      <c r="M112" s="191" t="s">
        <v>141</v>
      </c>
      <c r="N112" s="191" t="s">
        <v>141</v>
      </c>
      <c r="O112" s="191" t="s">
        <v>142</v>
      </c>
      <c r="P112" s="75" t="s">
        <v>216</v>
      </c>
      <c r="Q112" s="190"/>
    </row>
    <row r="113" spans="2:17" ht="33.6" customHeight="1" x14ac:dyDescent="0.25">
      <c r="B113" s="173" t="s">
        <v>193</v>
      </c>
      <c r="C113" s="191">
        <f t="shared" si="5"/>
        <v>4.6900000000000004</v>
      </c>
      <c r="D113" s="194" t="s">
        <v>246</v>
      </c>
      <c r="E113" s="191">
        <v>1086898758</v>
      </c>
      <c r="F113" s="191" t="s">
        <v>175</v>
      </c>
      <c r="G113" s="191" t="s">
        <v>205</v>
      </c>
      <c r="H113" s="193">
        <v>41019</v>
      </c>
      <c r="I113" s="191" t="s">
        <v>141</v>
      </c>
      <c r="J113" s="1" t="s">
        <v>259</v>
      </c>
      <c r="K113" s="179" t="s">
        <v>260</v>
      </c>
      <c r="L113" s="204" t="s">
        <v>261</v>
      </c>
      <c r="M113" s="191" t="s">
        <v>141</v>
      </c>
      <c r="N113" s="191" t="s">
        <v>141</v>
      </c>
      <c r="O113" s="191" t="s">
        <v>142</v>
      </c>
      <c r="P113" s="75" t="s">
        <v>216</v>
      </c>
      <c r="Q113" s="75"/>
    </row>
    <row r="114" spans="2:17" ht="33.6" customHeight="1" x14ac:dyDescent="0.25">
      <c r="B114" s="173" t="s">
        <v>193</v>
      </c>
      <c r="C114" s="191">
        <f t="shared" si="5"/>
        <v>4.6900000000000004</v>
      </c>
      <c r="D114" s="194" t="s">
        <v>246</v>
      </c>
      <c r="E114" s="191">
        <v>1086898758</v>
      </c>
      <c r="F114" s="191" t="s">
        <v>175</v>
      </c>
      <c r="G114" s="191" t="s">
        <v>205</v>
      </c>
      <c r="H114" s="193">
        <v>41019</v>
      </c>
      <c r="I114" s="191" t="s">
        <v>141</v>
      </c>
      <c r="J114" s="191" t="s">
        <v>220</v>
      </c>
      <c r="K114" s="181" t="s">
        <v>262</v>
      </c>
      <c r="L114" s="194" t="s">
        <v>249</v>
      </c>
      <c r="M114" s="191" t="s">
        <v>141</v>
      </c>
      <c r="N114" s="191" t="s">
        <v>141</v>
      </c>
      <c r="O114" s="191" t="s">
        <v>142</v>
      </c>
      <c r="P114" s="75" t="s">
        <v>216</v>
      </c>
      <c r="Q114" s="75"/>
    </row>
    <row r="115" spans="2:17" ht="33.6" customHeight="1" x14ac:dyDescent="0.25">
      <c r="B115" s="173" t="s">
        <v>193</v>
      </c>
      <c r="C115" s="191">
        <f t="shared" si="5"/>
        <v>4.6900000000000004</v>
      </c>
      <c r="D115" s="194" t="s">
        <v>263</v>
      </c>
      <c r="E115" s="191">
        <v>1085262544</v>
      </c>
      <c r="F115" s="191" t="s">
        <v>191</v>
      </c>
      <c r="G115" s="191" t="s">
        <v>205</v>
      </c>
      <c r="H115" s="180">
        <v>40417</v>
      </c>
      <c r="I115" s="5" t="s">
        <v>141</v>
      </c>
      <c r="J115" s="1" t="s">
        <v>265</v>
      </c>
      <c r="K115" s="181" t="s">
        <v>266</v>
      </c>
      <c r="L115" s="204" t="s">
        <v>267</v>
      </c>
      <c r="M115" s="178" t="s">
        <v>142</v>
      </c>
      <c r="N115" s="178" t="s">
        <v>141</v>
      </c>
      <c r="O115" s="191" t="s">
        <v>142</v>
      </c>
      <c r="P115" s="75" t="s">
        <v>268</v>
      </c>
      <c r="Q115" s="178"/>
    </row>
    <row r="116" spans="2:17" ht="33.6" customHeight="1" x14ac:dyDescent="0.25">
      <c r="B116" s="173" t="s">
        <v>193</v>
      </c>
      <c r="C116" s="191">
        <f t="shared" si="5"/>
        <v>4.6900000000000004</v>
      </c>
      <c r="D116" s="194" t="s">
        <v>263</v>
      </c>
      <c r="E116" s="191">
        <v>1085262544</v>
      </c>
      <c r="F116" s="191" t="s">
        <v>191</v>
      </c>
      <c r="G116" s="191" t="s">
        <v>205</v>
      </c>
      <c r="H116" s="180">
        <v>40417</v>
      </c>
      <c r="I116" s="5" t="s">
        <v>141</v>
      </c>
      <c r="J116" s="191" t="s">
        <v>244</v>
      </c>
      <c r="K116" s="181" t="s">
        <v>269</v>
      </c>
      <c r="L116" s="194" t="s">
        <v>191</v>
      </c>
      <c r="M116" s="178" t="s">
        <v>142</v>
      </c>
      <c r="N116" s="178" t="s">
        <v>141</v>
      </c>
      <c r="O116" s="191" t="s">
        <v>142</v>
      </c>
      <c r="P116" s="75" t="s">
        <v>268</v>
      </c>
      <c r="Q116" s="178"/>
    </row>
    <row r="117" spans="2:17" ht="33.6" customHeight="1" x14ac:dyDescent="0.25">
      <c r="B117" s="173" t="s">
        <v>43</v>
      </c>
      <c r="C117" s="191">
        <f t="shared" si="5"/>
        <v>4.6900000000000004</v>
      </c>
      <c r="D117" s="194" t="s">
        <v>270</v>
      </c>
      <c r="E117" s="191">
        <v>1085905492</v>
      </c>
      <c r="F117" s="191" t="s">
        <v>271</v>
      </c>
      <c r="G117" s="191" t="s">
        <v>209</v>
      </c>
      <c r="H117" s="180">
        <v>41083</v>
      </c>
      <c r="I117" s="191" t="s">
        <v>141</v>
      </c>
      <c r="J117" s="5" t="s">
        <v>272</v>
      </c>
      <c r="K117" s="181" t="s">
        <v>273</v>
      </c>
      <c r="L117" s="204" t="s">
        <v>274</v>
      </c>
      <c r="M117" s="178" t="s">
        <v>141</v>
      </c>
      <c r="N117" s="178" t="s">
        <v>141</v>
      </c>
      <c r="O117" s="191" t="s">
        <v>142</v>
      </c>
      <c r="P117" s="75" t="s">
        <v>216</v>
      </c>
      <c r="Q117" s="178"/>
    </row>
    <row r="118" spans="2:17" ht="33.6" customHeight="1" x14ac:dyDescent="0.25">
      <c r="B118" s="173" t="s">
        <v>43</v>
      </c>
      <c r="C118" s="191">
        <f t="shared" si="5"/>
        <v>4.6900000000000004</v>
      </c>
      <c r="D118" s="194" t="s">
        <v>270</v>
      </c>
      <c r="E118" s="191">
        <v>1085905492</v>
      </c>
      <c r="F118" s="191" t="s">
        <v>271</v>
      </c>
      <c r="G118" s="191" t="s">
        <v>209</v>
      </c>
      <c r="H118" s="180">
        <v>41083</v>
      </c>
      <c r="I118" s="191" t="s">
        <v>141</v>
      </c>
      <c r="J118" s="191" t="s">
        <v>272</v>
      </c>
      <c r="K118" s="181" t="s">
        <v>275</v>
      </c>
      <c r="L118" s="194" t="s">
        <v>211</v>
      </c>
      <c r="M118" s="178" t="s">
        <v>141</v>
      </c>
      <c r="N118" s="178" t="s">
        <v>141</v>
      </c>
      <c r="O118" s="191" t="s">
        <v>142</v>
      </c>
      <c r="P118" s="75" t="s">
        <v>216</v>
      </c>
      <c r="Q118" s="178"/>
    </row>
    <row r="119" spans="2:17" ht="33.6" customHeight="1" x14ac:dyDescent="0.25">
      <c r="B119" s="173" t="s">
        <v>43</v>
      </c>
      <c r="C119" s="191">
        <f t="shared" si="5"/>
        <v>4.6900000000000004</v>
      </c>
      <c r="D119" s="194" t="s">
        <v>270</v>
      </c>
      <c r="E119" s="191">
        <v>1085905492</v>
      </c>
      <c r="F119" s="191" t="s">
        <v>271</v>
      </c>
      <c r="G119" s="191" t="s">
        <v>209</v>
      </c>
      <c r="H119" s="180">
        <v>41083</v>
      </c>
      <c r="I119" s="191" t="s">
        <v>141</v>
      </c>
      <c r="J119" s="101" t="s">
        <v>276</v>
      </c>
      <c r="K119" s="181" t="s">
        <v>277</v>
      </c>
      <c r="L119" s="204" t="s">
        <v>189</v>
      </c>
      <c r="M119" s="178" t="s">
        <v>141</v>
      </c>
      <c r="N119" s="178" t="s">
        <v>141</v>
      </c>
      <c r="O119" s="191" t="s">
        <v>142</v>
      </c>
      <c r="P119" s="75" t="s">
        <v>216</v>
      </c>
      <c r="Q119" s="178"/>
    </row>
    <row r="120" spans="2:17" ht="33.6" customHeight="1" x14ac:dyDescent="0.25">
      <c r="B120" s="173" t="s">
        <v>43</v>
      </c>
      <c r="C120" s="191">
        <f t="shared" si="5"/>
        <v>4.6900000000000004</v>
      </c>
      <c r="D120" s="194" t="s">
        <v>270</v>
      </c>
      <c r="E120" s="191">
        <v>1085905492</v>
      </c>
      <c r="F120" s="191" t="s">
        <v>271</v>
      </c>
      <c r="G120" s="191" t="s">
        <v>209</v>
      </c>
      <c r="H120" s="180">
        <v>41083</v>
      </c>
      <c r="I120" s="191" t="s">
        <v>141</v>
      </c>
      <c r="J120" s="1" t="s">
        <v>278</v>
      </c>
      <c r="K120" s="181" t="s">
        <v>279</v>
      </c>
      <c r="L120" s="194" t="s">
        <v>274</v>
      </c>
      <c r="M120" s="178" t="s">
        <v>141</v>
      </c>
      <c r="N120" s="178" t="s">
        <v>141</v>
      </c>
      <c r="O120" s="191" t="s">
        <v>142</v>
      </c>
      <c r="P120" s="75" t="s">
        <v>216</v>
      </c>
      <c r="Q120" s="178"/>
    </row>
    <row r="121" spans="2:17" ht="33.6" customHeight="1" x14ac:dyDescent="0.25">
      <c r="B121" s="173" t="s">
        <v>193</v>
      </c>
      <c r="C121" s="191">
        <f t="shared" si="5"/>
        <v>4.6900000000000004</v>
      </c>
      <c r="D121" s="194" t="s">
        <v>280</v>
      </c>
      <c r="E121" s="191">
        <v>1085246012</v>
      </c>
      <c r="F121" s="191" t="s">
        <v>281</v>
      </c>
      <c r="G121" s="191" t="s">
        <v>205</v>
      </c>
      <c r="H121" s="180">
        <v>40781</v>
      </c>
      <c r="I121" s="191" t="s">
        <v>141</v>
      </c>
      <c r="J121" s="195" t="s">
        <v>282</v>
      </c>
      <c r="K121" s="196" t="s">
        <v>283</v>
      </c>
      <c r="L121" s="206" t="s">
        <v>281</v>
      </c>
      <c r="M121" s="174" t="s">
        <v>141</v>
      </c>
      <c r="N121" s="174" t="s">
        <v>141</v>
      </c>
      <c r="O121" s="191" t="s">
        <v>142</v>
      </c>
      <c r="P121" s="197" t="s">
        <v>216</v>
      </c>
      <c r="Q121" s="178"/>
    </row>
    <row r="122" spans="2:17" ht="33.6" customHeight="1" x14ac:dyDescent="0.25">
      <c r="B122" s="173" t="s">
        <v>193</v>
      </c>
      <c r="C122" s="191">
        <f t="shared" si="5"/>
        <v>4.6900000000000004</v>
      </c>
      <c r="D122" s="194" t="s">
        <v>280</v>
      </c>
      <c r="E122" s="191">
        <v>1085246012</v>
      </c>
      <c r="F122" s="191" t="s">
        <v>281</v>
      </c>
      <c r="G122" s="191" t="s">
        <v>205</v>
      </c>
      <c r="H122" s="180">
        <v>40781</v>
      </c>
      <c r="I122" s="191" t="s">
        <v>141</v>
      </c>
      <c r="J122" s="5" t="s">
        <v>284</v>
      </c>
      <c r="K122" s="181" t="s">
        <v>285</v>
      </c>
      <c r="L122" s="194" t="s">
        <v>286</v>
      </c>
      <c r="M122" s="174" t="s">
        <v>141</v>
      </c>
      <c r="N122" s="174" t="s">
        <v>141</v>
      </c>
      <c r="O122" s="191" t="s">
        <v>142</v>
      </c>
      <c r="P122" s="197" t="s">
        <v>216</v>
      </c>
      <c r="Q122" s="178"/>
    </row>
    <row r="123" spans="2:17" ht="33.6" customHeight="1" x14ac:dyDescent="0.25">
      <c r="B123" s="173" t="s">
        <v>193</v>
      </c>
      <c r="C123" s="191">
        <f t="shared" si="5"/>
        <v>4.6900000000000004</v>
      </c>
      <c r="D123" s="194" t="s">
        <v>280</v>
      </c>
      <c r="E123" s="191">
        <v>1085246012</v>
      </c>
      <c r="F123" s="191" t="s">
        <v>281</v>
      </c>
      <c r="G123" s="191" t="s">
        <v>205</v>
      </c>
      <c r="H123" s="180">
        <v>40781</v>
      </c>
      <c r="I123" s="191" t="s">
        <v>141</v>
      </c>
      <c r="J123" s="5" t="s">
        <v>287</v>
      </c>
      <c r="K123" s="181" t="s">
        <v>288</v>
      </c>
      <c r="L123" s="204" t="s">
        <v>281</v>
      </c>
      <c r="M123" s="174" t="s">
        <v>141</v>
      </c>
      <c r="N123" s="174" t="s">
        <v>141</v>
      </c>
      <c r="O123" s="191" t="s">
        <v>142</v>
      </c>
      <c r="P123" s="197" t="s">
        <v>216</v>
      </c>
      <c r="Q123" s="178"/>
    </row>
    <row r="124" spans="2:17" ht="33.6" customHeight="1" x14ac:dyDescent="0.25">
      <c r="B124" s="173" t="s">
        <v>193</v>
      </c>
      <c r="C124" s="191">
        <f t="shared" si="5"/>
        <v>4.6900000000000004</v>
      </c>
      <c r="D124" s="194" t="s">
        <v>280</v>
      </c>
      <c r="E124" s="191">
        <v>1085246012</v>
      </c>
      <c r="F124" s="191" t="s">
        <v>281</v>
      </c>
      <c r="G124" s="191" t="s">
        <v>205</v>
      </c>
      <c r="H124" s="180">
        <v>40781</v>
      </c>
      <c r="I124" s="191" t="s">
        <v>141</v>
      </c>
      <c r="J124" s="101" t="s">
        <v>289</v>
      </c>
      <c r="K124" s="181" t="s">
        <v>290</v>
      </c>
      <c r="L124" s="194" t="s">
        <v>291</v>
      </c>
      <c r="M124" s="178" t="s">
        <v>141</v>
      </c>
      <c r="N124" s="178" t="s">
        <v>141</v>
      </c>
      <c r="O124" s="191" t="s">
        <v>142</v>
      </c>
      <c r="P124" s="75" t="s">
        <v>216</v>
      </c>
      <c r="Q124" s="178"/>
    </row>
    <row r="125" spans="2:17" ht="71.25" customHeight="1" x14ac:dyDescent="0.25">
      <c r="B125" s="70" t="s">
        <v>193</v>
      </c>
      <c r="C125" s="191">
        <f t="shared" si="5"/>
        <v>4.6900000000000004</v>
      </c>
      <c r="D125" s="194" t="s">
        <v>292</v>
      </c>
      <c r="E125" s="191">
        <v>1085260010</v>
      </c>
      <c r="F125" s="191" t="s">
        <v>191</v>
      </c>
      <c r="G125" s="191" t="s">
        <v>205</v>
      </c>
      <c r="H125" s="198">
        <v>41145</v>
      </c>
      <c r="I125" s="191" t="s">
        <v>142</v>
      </c>
      <c r="J125" s="199" t="s">
        <v>294</v>
      </c>
      <c r="K125" s="200" t="s">
        <v>295</v>
      </c>
      <c r="L125" s="207" t="s">
        <v>191</v>
      </c>
      <c r="M125" s="178" t="s">
        <v>141</v>
      </c>
      <c r="N125" s="178" t="s">
        <v>141</v>
      </c>
      <c r="O125" s="191" t="s">
        <v>142</v>
      </c>
      <c r="P125" s="75" t="s">
        <v>293</v>
      </c>
      <c r="Q125" s="178"/>
    </row>
    <row r="126" spans="2:17" ht="48.75" customHeight="1" x14ac:dyDescent="0.25">
      <c r="B126" s="70" t="s">
        <v>193</v>
      </c>
      <c r="C126" s="191">
        <f t="shared" si="5"/>
        <v>4.6900000000000004</v>
      </c>
      <c r="D126" s="194" t="s">
        <v>292</v>
      </c>
      <c r="E126" s="191">
        <v>1085260010</v>
      </c>
      <c r="F126" s="191" t="s">
        <v>191</v>
      </c>
      <c r="G126" s="191" t="s">
        <v>205</v>
      </c>
      <c r="H126" s="198">
        <v>41145</v>
      </c>
      <c r="I126" s="191" t="s">
        <v>142</v>
      </c>
      <c r="J126" s="199" t="s">
        <v>294</v>
      </c>
      <c r="K126" s="200" t="s">
        <v>295</v>
      </c>
      <c r="L126" s="207" t="s">
        <v>191</v>
      </c>
      <c r="M126" s="178" t="s">
        <v>141</v>
      </c>
      <c r="N126" s="178" t="s">
        <v>141</v>
      </c>
      <c r="O126" s="191" t="s">
        <v>142</v>
      </c>
      <c r="P126" s="75" t="s">
        <v>293</v>
      </c>
      <c r="Q126" s="178"/>
    </row>
    <row r="127" spans="2:17" ht="33.6" customHeight="1" x14ac:dyDescent="0.25">
      <c r="B127" s="70" t="s">
        <v>193</v>
      </c>
      <c r="C127" s="191">
        <f t="shared" si="5"/>
        <v>4.6900000000000004</v>
      </c>
      <c r="D127" s="194" t="s">
        <v>296</v>
      </c>
      <c r="E127" s="191">
        <v>1085253199</v>
      </c>
      <c r="F127" s="191" t="s">
        <v>175</v>
      </c>
      <c r="G127" s="191" t="s">
        <v>205</v>
      </c>
      <c r="H127" s="180">
        <v>38823</v>
      </c>
      <c r="I127" s="191" t="s">
        <v>141</v>
      </c>
      <c r="J127" s="191" t="s">
        <v>297</v>
      </c>
      <c r="K127" s="181" t="s">
        <v>298</v>
      </c>
      <c r="L127" s="194" t="s">
        <v>299</v>
      </c>
      <c r="M127" s="178" t="s">
        <v>141</v>
      </c>
      <c r="N127" s="178" t="s">
        <v>141</v>
      </c>
      <c r="O127" s="191" t="s">
        <v>142</v>
      </c>
      <c r="P127" s="75" t="s">
        <v>216</v>
      </c>
      <c r="Q127" s="178"/>
    </row>
    <row r="128" spans="2:17" ht="33.6" customHeight="1" x14ac:dyDescent="0.25">
      <c r="B128" s="70" t="s">
        <v>193</v>
      </c>
      <c r="C128" s="191">
        <f t="shared" si="5"/>
        <v>4.6900000000000004</v>
      </c>
      <c r="D128" s="194" t="s">
        <v>296</v>
      </c>
      <c r="E128" s="191">
        <v>1085253199</v>
      </c>
      <c r="F128" s="191" t="s">
        <v>175</v>
      </c>
      <c r="G128" s="191" t="s">
        <v>205</v>
      </c>
      <c r="H128" s="180">
        <v>38823</v>
      </c>
      <c r="I128" s="191" t="s">
        <v>141</v>
      </c>
      <c r="J128" s="5" t="s">
        <v>300</v>
      </c>
      <c r="K128" s="181" t="s">
        <v>301</v>
      </c>
      <c r="L128" s="204" t="s">
        <v>302</v>
      </c>
      <c r="M128" s="178" t="s">
        <v>141</v>
      </c>
      <c r="N128" s="178" t="s">
        <v>141</v>
      </c>
      <c r="O128" s="191" t="s">
        <v>142</v>
      </c>
      <c r="P128" s="75" t="s">
        <v>216</v>
      </c>
      <c r="Q128" s="178"/>
    </row>
    <row r="129" spans="2:17" ht="33.6" customHeight="1" x14ac:dyDescent="0.25">
      <c r="B129" s="70" t="s">
        <v>193</v>
      </c>
      <c r="C129" s="191">
        <f t="shared" si="5"/>
        <v>4.6900000000000004</v>
      </c>
      <c r="D129" s="194" t="s">
        <v>303</v>
      </c>
      <c r="E129" s="191">
        <v>59834313</v>
      </c>
      <c r="F129" s="191" t="s">
        <v>175</v>
      </c>
      <c r="G129" s="191" t="s">
        <v>304</v>
      </c>
      <c r="H129" s="205" t="s">
        <v>305</v>
      </c>
      <c r="I129" s="191" t="s">
        <v>141</v>
      </c>
      <c r="J129" s="191" t="s">
        <v>306</v>
      </c>
      <c r="K129" s="181" t="s">
        <v>307</v>
      </c>
      <c r="L129" s="194" t="s">
        <v>308</v>
      </c>
      <c r="M129" s="178" t="s">
        <v>141</v>
      </c>
      <c r="N129" s="178" t="s">
        <v>141</v>
      </c>
      <c r="O129" s="191" t="s">
        <v>142</v>
      </c>
      <c r="P129" s="75" t="s">
        <v>216</v>
      </c>
      <c r="Q129" s="178"/>
    </row>
    <row r="130" spans="2:17" ht="33.6" customHeight="1" x14ac:dyDescent="0.25">
      <c r="B130" s="70" t="s">
        <v>193</v>
      </c>
      <c r="C130" s="191">
        <f t="shared" si="5"/>
        <v>4.6900000000000004</v>
      </c>
      <c r="D130" s="194" t="s">
        <v>303</v>
      </c>
      <c r="E130" s="191">
        <v>59834313</v>
      </c>
      <c r="F130" s="191" t="s">
        <v>175</v>
      </c>
      <c r="G130" s="191" t="s">
        <v>304</v>
      </c>
      <c r="H130" s="205" t="s">
        <v>305</v>
      </c>
      <c r="I130" s="191" t="s">
        <v>141</v>
      </c>
      <c r="J130" s="191" t="s">
        <v>309</v>
      </c>
      <c r="K130" s="181" t="s">
        <v>310</v>
      </c>
      <c r="L130" s="204" t="s">
        <v>311</v>
      </c>
      <c r="M130" s="178" t="s">
        <v>141</v>
      </c>
      <c r="N130" s="178" t="s">
        <v>141</v>
      </c>
      <c r="O130" s="191" t="s">
        <v>142</v>
      </c>
      <c r="P130" s="75" t="s">
        <v>216</v>
      </c>
      <c r="Q130" s="178"/>
    </row>
    <row r="131" spans="2:17" ht="33.6" customHeight="1" x14ac:dyDescent="0.25">
      <c r="B131" s="70" t="s">
        <v>193</v>
      </c>
      <c r="C131" s="191">
        <f t="shared" si="5"/>
        <v>4.6900000000000004</v>
      </c>
      <c r="D131" s="194" t="s">
        <v>303</v>
      </c>
      <c r="E131" s="191">
        <v>59834313</v>
      </c>
      <c r="F131" s="191" t="s">
        <v>175</v>
      </c>
      <c r="G131" s="191" t="s">
        <v>304</v>
      </c>
      <c r="H131" s="205" t="s">
        <v>305</v>
      </c>
      <c r="I131" s="191" t="s">
        <v>141</v>
      </c>
      <c r="J131" s="191" t="s">
        <v>312</v>
      </c>
      <c r="K131" s="181" t="s">
        <v>313</v>
      </c>
      <c r="L131" s="204" t="s">
        <v>311</v>
      </c>
      <c r="M131" s="178" t="s">
        <v>141</v>
      </c>
      <c r="N131" s="178" t="s">
        <v>141</v>
      </c>
      <c r="O131" s="191" t="s">
        <v>142</v>
      </c>
      <c r="P131" s="75" t="s">
        <v>216</v>
      </c>
      <c r="Q131" s="178"/>
    </row>
    <row r="132" spans="2:17" ht="33.6" customHeight="1" x14ac:dyDescent="0.25">
      <c r="B132" s="70" t="s">
        <v>193</v>
      </c>
      <c r="C132" s="191">
        <f t="shared" si="5"/>
        <v>4.6900000000000004</v>
      </c>
      <c r="D132" s="194" t="s">
        <v>303</v>
      </c>
      <c r="E132" s="191">
        <v>59834313</v>
      </c>
      <c r="F132" s="191" t="s">
        <v>175</v>
      </c>
      <c r="G132" s="191" t="s">
        <v>304</v>
      </c>
      <c r="H132" s="205" t="s">
        <v>305</v>
      </c>
      <c r="I132" s="191" t="s">
        <v>141</v>
      </c>
      <c r="J132" s="191" t="s">
        <v>314</v>
      </c>
      <c r="K132" s="181" t="s">
        <v>315</v>
      </c>
      <c r="L132" s="194" t="s">
        <v>175</v>
      </c>
      <c r="M132" s="178" t="s">
        <v>141</v>
      </c>
      <c r="N132" s="178" t="s">
        <v>141</v>
      </c>
      <c r="O132" s="191" t="s">
        <v>142</v>
      </c>
      <c r="P132" s="75" t="s">
        <v>216</v>
      </c>
      <c r="Q132" s="178"/>
    </row>
    <row r="133" spans="2:17" ht="33.6" customHeight="1" x14ac:dyDescent="0.25">
      <c r="B133" s="70" t="s">
        <v>193</v>
      </c>
      <c r="C133" s="191">
        <f t="shared" si="5"/>
        <v>4.6900000000000004</v>
      </c>
      <c r="D133" s="194" t="s">
        <v>316</v>
      </c>
      <c r="E133" s="191">
        <v>59312214</v>
      </c>
      <c r="F133" s="191" t="s">
        <v>175</v>
      </c>
      <c r="G133" s="191" t="s">
        <v>205</v>
      </c>
      <c r="H133" s="180">
        <v>38923</v>
      </c>
      <c r="I133" s="191" t="s">
        <v>141</v>
      </c>
      <c r="J133" s="191" t="s">
        <v>317</v>
      </c>
      <c r="K133" s="181" t="s">
        <v>318</v>
      </c>
      <c r="L133" s="194" t="s">
        <v>175</v>
      </c>
      <c r="M133" s="178" t="s">
        <v>141</v>
      </c>
      <c r="N133" s="178" t="s">
        <v>141</v>
      </c>
      <c r="O133" s="191" t="s">
        <v>142</v>
      </c>
      <c r="P133" s="75" t="s">
        <v>216</v>
      </c>
      <c r="Q133" s="178"/>
    </row>
    <row r="134" spans="2:17" ht="33.6" customHeight="1" x14ac:dyDescent="0.25">
      <c r="B134" s="70" t="s">
        <v>193</v>
      </c>
      <c r="C134" s="191">
        <f t="shared" si="5"/>
        <v>4.6900000000000004</v>
      </c>
      <c r="D134" s="194" t="s">
        <v>316</v>
      </c>
      <c r="E134" s="191">
        <v>59312214</v>
      </c>
      <c r="F134" s="191" t="s">
        <v>175</v>
      </c>
      <c r="G134" s="191" t="s">
        <v>205</v>
      </c>
      <c r="H134" s="180">
        <v>38923</v>
      </c>
      <c r="I134" s="191" t="s">
        <v>141</v>
      </c>
      <c r="J134" s="191" t="s">
        <v>184</v>
      </c>
      <c r="K134" s="181" t="s">
        <v>319</v>
      </c>
      <c r="L134" s="204" t="s">
        <v>320</v>
      </c>
      <c r="M134" s="178" t="s">
        <v>141</v>
      </c>
      <c r="N134" s="178" t="s">
        <v>141</v>
      </c>
      <c r="O134" s="191" t="s">
        <v>142</v>
      </c>
      <c r="P134" s="75" t="s">
        <v>216</v>
      </c>
      <c r="Q134" s="178"/>
    </row>
    <row r="135" spans="2:17" ht="33.6" customHeight="1" x14ac:dyDescent="0.25">
      <c r="B135" s="70" t="s">
        <v>193</v>
      </c>
      <c r="C135" s="191">
        <f t="shared" si="5"/>
        <v>4.6900000000000004</v>
      </c>
      <c r="D135" s="194" t="s">
        <v>321</v>
      </c>
      <c r="E135" s="191">
        <v>1085686937</v>
      </c>
      <c r="F135" s="191" t="s">
        <v>175</v>
      </c>
      <c r="G135" s="191" t="s">
        <v>205</v>
      </c>
      <c r="H135" s="180">
        <v>40648</v>
      </c>
      <c r="I135" s="191" t="s">
        <v>141</v>
      </c>
      <c r="J135" s="191" t="s">
        <v>265</v>
      </c>
      <c r="K135" s="181" t="s">
        <v>322</v>
      </c>
      <c r="L135" s="204" t="s">
        <v>175</v>
      </c>
      <c r="M135" s="178" t="s">
        <v>141</v>
      </c>
      <c r="N135" s="178" t="s">
        <v>141</v>
      </c>
      <c r="O135" s="191" t="s">
        <v>142</v>
      </c>
      <c r="P135" s="75" t="s">
        <v>216</v>
      </c>
      <c r="Q135" s="178"/>
    </row>
    <row r="136" spans="2:17" ht="33.6" customHeight="1" x14ac:dyDescent="0.25">
      <c r="B136" s="70" t="s">
        <v>193</v>
      </c>
      <c r="C136" s="191">
        <f t="shared" si="5"/>
        <v>4.6900000000000004</v>
      </c>
      <c r="D136" s="194" t="s">
        <v>321</v>
      </c>
      <c r="E136" s="191">
        <v>1085686937</v>
      </c>
      <c r="F136" s="191" t="s">
        <v>175</v>
      </c>
      <c r="G136" s="191" t="s">
        <v>205</v>
      </c>
      <c r="H136" s="180">
        <v>40648</v>
      </c>
      <c r="I136" s="191" t="s">
        <v>141</v>
      </c>
      <c r="J136" s="191" t="s">
        <v>323</v>
      </c>
      <c r="K136" s="181" t="s">
        <v>324</v>
      </c>
      <c r="L136" s="204" t="s">
        <v>175</v>
      </c>
      <c r="M136" s="178" t="s">
        <v>141</v>
      </c>
      <c r="N136" s="178" t="s">
        <v>141</v>
      </c>
      <c r="O136" s="191" t="s">
        <v>142</v>
      </c>
      <c r="P136" s="75" t="s">
        <v>216</v>
      </c>
      <c r="Q136" s="178"/>
    </row>
    <row r="137" spans="2:17" ht="33.6" customHeight="1" x14ac:dyDescent="0.25">
      <c r="B137" s="70" t="s">
        <v>193</v>
      </c>
      <c r="C137" s="191">
        <f t="shared" si="5"/>
        <v>4.6900000000000004</v>
      </c>
      <c r="D137" s="194" t="s">
        <v>321</v>
      </c>
      <c r="E137" s="191">
        <v>1085686937</v>
      </c>
      <c r="F137" s="191" t="s">
        <v>175</v>
      </c>
      <c r="G137" s="191" t="s">
        <v>205</v>
      </c>
      <c r="H137" s="180">
        <v>40648</v>
      </c>
      <c r="I137" s="191" t="s">
        <v>141</v>
      </c>
      <c r="J137" s="191" t="s">
        <v>325</v>
      </c>
      <c r="K137" s="181" t="s">
        <v>326</v>
      </c>
      <c r="L137" s="204" t="s">
        <v>175</v>
      </c>
      <c r="M137" s="178" t="s">
        <v>141</v>
      </c>
      <c r="N137" s="178" t="s">
        <v>141</v>
      </c>
      <c r="O137" s="191" t="s">
        <v>142</v>
      </c>
      <c r="P137" s="75" t="s">
        <v>216</v>
      </c>
      <c r="Q137" s="178"/>
    </row>
    <row r="138" spans="2:17" ht="68.25" customHeight="1" x14ac:dyDescent="0.25">
      <c r="B138" s="70" t="s">
        <v>43</v>
      </c>
      <c r="C138" s="191">
        <f t="shared" si="5"/>
        <v>4.6900000000000004</v>
      </c>
      <c r="D138" s="194" t="s">
        <v>328</v>
      </c>
      <c r="E138" s="191">
        <v>59835959</v>
      </c>
      <c r="F138" s="191" t="s">
        <v>329</v>
      </c>
      <c r="G138" s="191" t="s">
        <v>327</v>
      </c>
      <c r="H138" s="180">
        <v>35615</v>
      </c>
      <c r="I138" s="191" t="s">
        <v>141</v>
      </c>
      <c r="J138" s="191"/>
      <c r="K138" s="181"/>
      <c r="L138" s="204"/>
      <c r="M138" s="178" t="s">
        <v>141</v>
      </c>
      <c r="N138" s="178" t="s">
        <v>141</v>
      </c>
      <c r="O138" s="191" t="s">
        <v>142</v>
      </c>
      <c r="P138" s="75" t="s">
        <v>330</v>
      </c>
      <c r="Q138" s="178"/>
    </row>
    <row r="139" spans="2:17" ht="69.75" customHeight="1" x14ac:dyDescent="0.25">
      <c r="B139" s="70" t="s">
        <v>193</v>
      </c>
      <c r="C139" s="191">
        <f t="shared" si="5"/>
        <v>4.6900000000000004</v>
      </c>
      <c r="D139" s="194" t="s">
        <v>331</v>
      </c>
      <c r="E139" s="191">
        <v>1144029986</v>
      </c>
      <c r="F139" s="191" t="s">
        <v>191</v>
      </c>
      <c r="G139" s="191" t="s">
        <v>327</v>
      </c>
      <c r="H139" s="180"/>
      <c r="I139" s="191" t="s">
        <v>142</v>
      </c>
      <c r="J139" s="191" t="s">
        <v>247</v>
      </c>
      <c r="K139" s="181" t="s">
        <v>333</v>
      </c>
      <c r="L139" s="204" t="s">
        <v>334</v>
      </c>
      <c r="M139" s="178" t="s">
        <v>141</v>
      </c>
      <c r="N139" s="178" t="s">
        <v>141</v>
      </c>
      <c r="O139" s="191" t="s">
        <v>142</v>
      </c>
      <c r="P139" s="75" t="s">
        <v>332</v>
      </c>
      <c r="Q139" s="178"/>
    </row>
    <row r="140" spans="2:17" ht="33.6" customHeight="1" x14ac:dyDescent="0.25">
      <c r="B140" s="70" t="s">
        <v>193</v>
      </c>
      <c r="C140" s="191">
        <f t="shared" si="5"/>
        <v>4.6900000000000004</v>
      </c>
      <c r="D140" s="194" t="s">
        <v>335</v>
      </c>
      <c r="E140" s="191">
        <v>98387692</v>
      </c>
      <c r="F140" s="191" t="s">
        <v>191</v>
      </c>
      <c r="G140" s="191" t="s">
        <v>205</v>
      </c>
      <c r="H140" s="180">
        <v>38212</v>
      </c>
      <c r="I140" s="191" t="s">
        <v>141</v>
      </c>
      <c r="J140" s="191" t="s">
        <v>337</v>
      </c>
      <c r="K140" s="181" t="s">
        <v>338</v>
      </c>
      <c r="L140" s="204" t="s">
        <v>339</v>
      </c>
      <c r="M140" s="178" t="s">
        <v>141</v>
      </c>
      <c r="N140" s="178" t="s">
        <v>141</v>
      </c>
      <c r="O140" s="191" t="s">
        <v>142</v>
      </c>
      <c r="P140" s="75" t="s">
        <v>336</v>
      </c>
      <c r="Q140" s="178"/>
    </row>
    <row r="141" spans="2:17" ht="33.6" customHeight="1" x14ac:dyDescent="0.25">
      <c r="B141" s="70" t="s">
        <v>193</v>
      </c>
      <c r="C141" s="191">
        <f t="shared" si="5"/>
        <v>4.6900000000000004</v>
      </c>
      <c r="D141" s="194" t="s">
        <v>335</v>
      </c>
      <c r="E141" s="191">
        <v>98387692</v>
      </c>
      <c r="F141" s="191" t="s">
        <v>191</v>
      </c>
      <c r="G141" s="191" t="s">
        <v>205</v>
      </c>
      <c r="H141" s="180">
        <v>38212</v>
      </c>
      <c r="I141" s="191" t="s">
        <v>141</v>
      </c>
      <c r="J141" s="191" t="s">
        <v>340</v>
      </c>
      <c r="K141" s="181" t="s">
        <v>341</v>
      </c>
      <c r="L141" s="204" t="s">
        <v>342</v>
      </c>
      <c r="M141" s="178" t="s">
        <v>141</v>
      </c>
      <c r="N141" s="178" t="s">
        <v>141</v>
      </c>
      <c r="O141" s="191" t="s">
        <v>142</v>
      </c>
      <c r="P141" s="75" t="s">
        <v>336</v>
      </c>
      <c r="Q141" s="178"/>
    </row>
    <row r="142" spans="2:17" ht="33.6" customHeight="1" x14ac:dyDescent="0.25">
      <c r="B142" s="70" t="s">
        <v>193</v>
      </c>
      <c r="C142" s="191">
        <f t="shared" si="5"/>
        <v>4.6900000000000004</v>
      </c>
      <c r="D142" s="194" t="s">
        <v>335</v>
      </c>
      <c r="E142" s="191">
        <v>98387692</v>
      </c>
      <c r="F142" s="191" t="s">
        <v>191</v>
      </c>
      <c r="G142" s="191" t="s">
        <v>205</v>
      </c>
      <c r="H142" s="180">
        <v>38212</v>
      </c>
      <c r="I142" s="191" t="s">
        <v>141</v>
      </c>
      <c r="J142" s="191" t="s">
        <v>343</v>
      </c>
      <c r="K142" s="181" t="s">
        <v>344</v>
      </c>
      <c r="L142" s="204" t="s">
        <v>342</v>
      </c>
      <c r="M142" s="178" t="s">
        <v>141</v>
      </c>
      <c r="N142" s="178" t="s">
        <v>141</v>
      </c>
      <c r="O142" s="191" t="s">
        <v>142</v>
      </c>
      <c r="P142" s="75" t="s">
        <v>336</v>
      </c>
      <c r="Q142" s="178"/>
    </row>
    <row r="143" spans="2:17" ht="33.6" customHeight="1" x14ac:dyDescent="0.25">
      <c r="B143" s="201"/>
      <c r="C143" s="201"/>
      <c r="D143" s="202"/>
      <c r="E143" s="203"/>
      <c r="F143" s="203"/>
      <c r="G143" s="203"/>
      <c r="H143" s="184"/>
      <c r="I143" s="203"/>
      <c r="J143" s="203"/>
      <c r="K143" s="187"/>
      <c r="L143" s="188"/>
      <c r="M143" s="10"/>
      <c r="N143" s="10"/>
      <c r="O143" s="10"/>
      <c r="P143" s="189"/>
      <c r="Q143" s="189"/>
    </row>
    <row r="144" spans="2:17" ht="72.75" customHeight="1" x14ac:dyDescent="0.25">
      <c r="B144" s="124" t="s">
        <v>0</v>
      </c>
      <c r="C144" s="124" t="s">
        <v>39</v>
      </c>
      <c r="D144" s="124" t="s">
        <v>40</v>
      </c>
      <c r="E144" s="124" t="s">
        <v>117</v>
      </c>
      <c r="F144" s="124" t="s">
        <v>119</v>
      </c>
      <c r="G144" s="124" t="s">
        <v>120</v>
      </c>
      <c r="H144" s="124" t="s">
        <v>121</v>
      </c>
      <c r="I144" s="124" t="s">
        <v>118</v>
      </c>
      <c r="J144" s="175" t="s">
        <v>122</v>
      </c>
      <c r="K144" s="177"/>
      <c r="L144" s="176"/>
      <c r="M144" s="124" t="s">
        <v>126</v>
      </c>
      <c r="N144" s="124" t="s">
        <v>41</v>
      </c>
      <c r="O144" s="124" t="s">
        <v>42</v>
      </c>
      <c r="P144" s="175" t="s">
        <v>3</v>
      </c>
      <c r="Q144" s="176"/>
    </row>
    <row r="145" spans="2:17" ht="30" x14ac:dyDescent="0.25">
      <c r="B145" s="125" t="s">
        <v>43</v>
      </c>
      <c r="C145" s="208">
        <f>+(126+36)/200+(985/300)</f>
        <v>4.0933333333333337</v>
      </c>
      <c r="D145" s="125" t="s">
        <v>345</v>
      </c>
      <c r="E145" s="125">
        <v>27549052</v>
      </c>
      <c r="F145" s="70" t="s">
        <v>346</v>
      </c>
      <c r="G145" s="125" t="s">
        <v>205</v>
      </c>
      <c r="H145" s="198">
        <v>37351</v>
      </c>
      <c r="I145" s="125" t="s">
        <v>142</v>
      </c>
      <c r="J145" s="125" t="s">
        <v>347</v>
      </c>
      <c r="K145" s="125" t="s">
        <v>348</v>
      </c>
      <c r="L145" s="125" t="s">
        <v>349</v>
      </c>
      <c r="M145" s="125" t="s">
        <v>141</v>
      </c>
      <c r="N145" s="125" t="s">
        <v>141</v>
      </c>
      <c r="O145" s="125" t="s">
        <v>141</v>
      </c>
      <c r="P145" s="125" t="s">
        <v>198</v>
      </c>
      <c r="Q145" s="125"/>
    </row>
    <row r="146" spans="2:17" ht="30" x14ac:dyDescent="0.25">
      <c r="B146" s="125" t="s">
        <v>43</v>
      </c>
      <c r="C146" s="208">
        <f>+(126+36)/200+(985/300)</f>
        <v>4.0933333333333337</v>
      </c>
      <c r="D146" s="125" t="s">
        <v>345</v>
      </c>
      <c r="E146" s="125">
        <v>27549052</v>
      </c>
      <c r="F146" s="70" t="s">
        <v>346</v>
      </c>
      <c r="G146" s="125" t="s">
        <v>205</v>
      </c>
      <c r="H146" s="198">
        <v>37351</v>
      </c>
      <c r="I146" s="125" t="s">
        <v>142</v>
      </c>
      <c r="J146" s="125" t="s">
        <v>169</v>
      </c>
      <c r="K146" s="125" t="s">
        <v>351</v>
      </c>
      <c r="L146" s="125" t="s">
        <v>350</v>
      </c>
      <c r="M146" s="125" t="s">
        <v>141</v>
      </c>
      <c r="N146" s="125" t="s">
        <v>141</v>
      </c>
      <c r="O146" s="125" t="s">
        <v>141</v>
      </c>
      <c r="P146" s="125" t="s">
        <v>198</v>
      </c>
      <c r="Q146" s="125"/>
    </row>
    <row r="147" spans="2:17" x14ac:dyDescent="0.25">
      <c r="B147" s="70" t="s">
        <v>193</v>
      </c>
      <c r="C147" s="208">
        <f>+(126+36)/200+(985/300)*2</f>
        <v>7.3766666666666669</v>
      </c>
      <c r="D147" s="125" t="s">
        <v>352</v>
      </c>
      <c r="E147" s="125">
        <v>27090403</v>
      </c>
      <c r="F147" s="125" t="s">
        <v>191</v>
      </c>
      <c r="G147" s="125" t="s">
        <v>209</v>
      </c>
      <c r="H147" s="198">
        <v>41545</v>
      </c>
      <c r="I147" s="125" t="s">
        <v>141</v>
      </c>
      <c r="J147" s="125" t="s">
        <v>353</v>
      </c>
      <c r="K147" s="125" t="s">
        <v>354</v>
      </c>
      <c r="L147" s="198" t="s">
        <v>44</v>
      </c>
      <c r="M147" s="125" t="s">
        <v>141</v>
      </c>
      <c r="N147" s="125" t="s">
        <v>141</v>
      </c>
      <c r="O147" s="125" t="s">
        <v>141</v>
      </c>
      <c r="P147" s="125"/>
      <c r="Q147" s="125"/>
    </row>
    <row r="148" spans="2:17" ht="45" x14ac:dyDescent="0.25">
      <c r="B148" s="125" t="s">
        <v>43</v>
      </c>
      <c r="C148" s="208">
        <f t="shared" ref="C148:C153" si="6">+(126+36)/200+(985/300)</f>
        <v>4.0933333333333337</v>
      </c>
      <c r="D148" s="125" t="s">
        <v>355</v>
      </c>
      <c r="E148" s="125">
        <v>59823390</v>
      </c>
      <c r="F148" s="125" t="s">
        <v>191</v>
      </c>
      <c r="G148" s="125" t="s">
        <v>205</v>
      </c>
      <c r="H148" s="125"/>
      <c r="I148" s="125" t="s">
        <v>142</v>
      </c>
      <c r="J148" s="70" t="s">
        <v>357</v>
      </c>
      <c r="K148" s="125" t="s">
        <v>358</v>
      </c>
      <c r="L148" s="70" t="s">
        <v>359</v>
      </c>
      <c r="M148" s="125" t="s">
        <v>141</v>
      </c>
      <c r="N148" s="125" t="s">
        <v>141</v>
      </c>
      <c r="O148" s="125" t="s">
        <v>141</v>
      </c>
      <c r="P148" s="70" t="s">
        <v>356</v>
      </c>
      <c r="Q148" s="125"/>
    </row>
    <row r="149" spans="2:17" ht="30" x14ac:dyDescent="0.25">
      <c r="B149" s="125" t="s">
        <v>43</v>
      </c>
      <c r="C149" s="208">
        <f t="shared" si="6"/>
        <v>4.0933333333333337</v>
      </c>
      <c r="D149" s="125" t="s">
        <v>355</v>
      </c>
      <c r="E149" s="125">
        <v>59823390</v>
      </c>
      <c r="F149" s="125" t="s">
        <v>191</v>
      </c>
      <c r="G149" s="125" t="s">
        <v>205</v>
      </c>
      <c r="H149" s="125"/>
      <c r="I149" s="125" t="s">
        <v>142</v>
      </c>
      <c r="J149" s="125" t="s">
        <v>360</v>
      </c>
      <c r="K149" s="125" t="s">
        <v>361</v>
      </c>
      <c r="L149" s="125" t="s">
        <v>175</v>
      </c>
      <c r="M149" s="125" t="s">
        <v>141</v>
      </c>
      <c r="N149" s="125" t="s">
        <v>141</v>
      </c>
      <c r="O149" s="125" t="s">
        <v>141</v>
      </c>
      <c r="P149" s="70" t="s">
        <v>356</v>
      </c>
      <c r="Q149" s="125"/>
    </row>
    <row r="150" spans="2:17" ht="30" x14ac:dyDescent="0.25">
      <c r="B150" s="125" t="s">
        <v>43</v>
      </c>
      <c r="C150" s="208">
        <f t="shared" si="6"/>
        <v>4.0933333333333337</v>
      </c>
      <c r="D150" s="125" t="s">
        <v>355</v>
      </c>
      <c r="E150" s="125">
        <v>59823390</v>
      </c>
      <c r="F150" s="125" t="s">
        <v>191</v>
      </c>
      <c r="G150" s="125" t="s">
        <v>205</v>
      </c>
      <c r="H150" s="125"/>
      <c r="I150" s="125" t="s">
        <v>142</v>
      </c>
      <c r="J150" s="125" t="s">
        <v>169</v>
      </c>
      <c r="K150" s="125" t="s">
        <v>362</v>
      </c>
      <c r="L150" s="125" t="s">
        <v>363</v>
      </c>
      <c r="M150" s="125" t="s">
        <v>141</v>
      </c>
      <c r="N150" s="125" t="s">
        <v>141</v>
      </c>
      <c r="O150" s="125" t="s">
        <v>141</v>
      </c>
      <c r="P150" s="70" t="s">
        <v>356</v>
      </c>
      <c r="Q150" s="125"/>
    </row>
    <row r="151" spans="2:17" ht="30" x14ac:dyDescent="0.25">
      <c r="B151" s="125" t="s">
        <v>43</v>
      </c>
      <c r="C151" s="208">
        <f t="shared" si="6"/>
        <v>4.0933333333333337</v>
      </c>
      <c r="D151" s="125" t="s">
        <v>364</v>
      </c>
      <c r="E151" s="125">
        <v>59862522</v>
      </c>
      <c r="F151" s="70" t="s">
        <v>365</v>
      </c>
      <c r="G151" s="125" t="s">
        <v>205</v>
      </c>
      <c r="H151" s="198">
        <v>40284</v>
      </c>
      <c r="I151" s="125" t="s">
        <v>142</v>
      </c>
      <c r="J151" s="125" t="s">
        <v>353</v>
      </c>
      <c r="K151" s="198" t="s">
        <v>366</v>
      </c>
      <c r="L151" s="125" t="s">
        <v>367</v>
      </c>
      <c r="M151" s="125" t="s">
        <v>141</v>
      </c>
      <c r="N151" s="125" t="s">
        <v>141</v>
      </c>
      <c r="O151" s="125" t="s">
        <v>141</v>
      </c>
      <c r="P151" s="125" t="s">
        <v>198</v>
      </c>
      <c r="Q151" s="125"/>
    </row>
    <row r="152" spans="2:17" ht="30" x14ac:dyDescent="0.25">
      <c r="B152" s="125" t="s">
        <v>43</v>
      </c>
      <c r="C152" s="208">
        <f t="shared" si="6"/>
        <v>4.0933333333333337</v>
      </c>
      <c r="D152" s="125" t="s">
        <v>368</v>
      </c>
      <c r="E152" s="125">
        <v>27219874</v>
      </c>
      <c r="F152" s="70" t="s">
        <v>346</v>
      </c>
      <c r="G152" s="125" t="s">
        <v>219</v>
      </c>
      <c r="H152" s="198">
        <v>37161</v>
      </c>
      <c r="I152" s="125" t="s">
        <v>142</v>
      </c>
      <c r="J152" s="125" t="s">
        <v>369</v>
      </c>
      <c r="K152" s="125" t="s">
        <v>370</v>
      </c>
      <c r="L152" s="125" t="s">
        <v>189</v>
      </c>
      <c r="M152" s="125" t="s">
        <v>141</v>
      </c>
      <c r="N152" s="125" t="s">
        <v>141</v>
      </c>
      <c r="O152" s="125" t="s">
        <v>141</v>
      </c>
      <c r="P152" s="125" t="s">
        <v>198</v>
      </c>
      <c r="Q152" s="125"/>
    </row>
    <row r="153" spans="2:17" ht="30" x14ac:dyDescent="0.25">
      <c r="B153" s="125" t="s">
        <v>43</v>
      </c>
      <c r="C153" s="208">
        <f t="shared" si="6"/>
        <v>4.0933333333333337</v>
      </c>
      <c r="D153" s="125" t="s">
        <v>368</v>
      </c>
      <c r="E153" s="125">
        <v>27219874</v>
      </c>
      <c r="F153" s="70" t="s">
        <v>346</v>
      </c>
      <c r="G153" s="125" t="s">
        <v>219</v>
      </c>
      <c r="H153" s="198">
        <v>37161</v>
      </c>
      <c r="I153" s="125" t="s">
        <v>142</v>
      </c>
      <c r="J153" s="125" t="s">
        <v>169</v>
      </c>
      <c r="K153" s="125" t="s">
        <v>371</v>
      </c>
      <c r="L153" s="125" t="s">
        <v>372</v>
      </c>
      <c r="M153" s="125" t="s">
        <v>141</v>
      </c>
      <c r="N153" s="125" t="s">
        <v>141</v>
      </c>
      <c r="O153" s="125" t="s">
        <v>141</v>
      </c>
      <c r="P153" s="125" t="s">
        <v>198</v>
      </c>
      <c r="Q153" s="125"/>
    </row>
    <row r="154" spans="2:17" ht="42.75" customHeight="1" x14ac:dyDescent="0.25">
      <c r="B154" s="70" t="s">
        <v>193</v>
      </c>
      <c r="C154" s="208">
        <f t="shared" ref="C154:C163" si="7">+(126+36)/200+(985/300)*2</f>
        <v>7.3766666666666669</v>
      </c>
      <c r="D154" s="125" t="s">
        <v>373</v>
      </c>
      <c r="E154" s="125">
        <v>1085292278</v>
      </c>
      <c r="F154" s="125" t="s">
        <v>175</v>
      </c>
      <c r="G154" s="125" t="s">
        <v>374</v>
      </c>
      <c r="H154" s="125"/>
      <c r="I154" s="125" t="s">
        <v>142</v>
      </c>
      <c r="J154" s="125" t="s">
        <v>169</v>
      </c>
      <c r="K154" s="125" t="s">
        <v>376</v>
      </c>
      <c r="L154" s="125" t="s">
        <v>44</v>
      </c>
      <c r="M154" s="125" t="s">
        <v>141</v>
      </c>
      <c r="N154" s="125" t="s">
        <v>141</v>
      </c>
      <c r="O154" s="125" t="s">
        <v>141</v>
      </c>
      <c r="P154" s="70" t="s">
        <v>375</v>
      </c>
      <c r="Q154" s="125"/>
    </row>
    <row r="155" spans="2:17" ht="30" x14ac:dyDescent="0.25">
      <c r="B155" s="70" t="s">
        <v>193</v>
      </c>
      <c r="C155" s="208">
        <f t="shared" si="7"/>
        <v>7.3766666666666669</v>
      </c>
      <c r="D155" s="125" t="s">
        <v>373</v>
      </c>
      <c r="E155" s="125">
        <v>1085292278</v>
      </c>
      <c r="F155" s="125" t="s">
        <v>175</v>
      </c>
      <c r="G155" s="125" t="s">
        <v>374</v>
      </c>
      <c r="H155" s="125"/>
      <c r="I155" s="125" t="s">
        <v>142</v>
      </c>
      <c r="J155" s="125" t="s">
        <v>377</v>
      </c>
      <c r="K155" s="125" t="s">
        <v>378</v>
      </c>
      <c r="L155" s="125" t="s">
        <v>379</v>
      </c>
      <c r="M155" s="125" t="s">
        <v>141</v>
      </c>
      <c r="N155" s="125" t="s">
        <v>141</v>
      </c>
      <c r="O155" s="125" t="s">
        <v>141</v>
      </c>
      <c r="P155" s="70" t="s">
        <v>375</v>
      </c>
      <c r="Q155" s="125"/>
    </row>
    <row r="156" spans="2:17" x14ac:dyDescent="0.25">
      <c r="B156" s="70" t="s">
        <v>193</v>
      </c>
      <c r="C156" s="208">
        <f t="shared" si="7"/>
        <v>7.3766666666666669</v>
      </c>
      <c r="D156" s="125" t="s">
        <v>380</v>
      </c>
      <c r="E156" s="125">
        <v>59651673</v>
      </c>
      <c r="F156" s="125" t="s">
        <v>175</v>
      </c>
      <c r="G156" s="125" t="s">
        <v>196</v>
      </c>
      <c r="H156" s="198">
        <v>41258</v>
      </c>
      <c r="I156" s="125" t="s">
        <v>142</v>
      </c>
      <c r="J156" s="125" t="s">
        <v>169</v>
      </c>
      <c r="K156" s="125" t="s">
        <v>381</v>
      </c>
      <c r="L156" s="125" t="s">
        <v>382</v>
      </c>
      <c r="M156" s="125" t="s">
        <v>141</v>
      </c>
      <c r="N156" s="125" t="s">
        <v>141</v>
      </c>
      <c r="O156" s="125" t="s">
        <v>141</v>
      </c>
      <c r="P156" s="125" t="s">
        <v>198</v>
      </c>
      <c r="Q156" s="125"/>
    </row>
    <row r="157" spans="2:17" x14ac:dyDescent="0.25">
      <c r="B157" s="70" t="s">
        <v>193</v>
      </c>
      <c r="C157" s="208">
        <f t="shared" si="7"/>
        <v>7.3766666666666669</v>
      </c>
      <c r="D157" s="125" t="s">
        <v>380</v>
      </c>
      <c r="E157" s="125">
        <v>59651673</v>
      </c>
      <c r="F157" s="125" t="s">
        <v>175</v>
      </c>
      <c r="G157" s="125" t="s">
        <v>196</v>
      </c>
      <c r="H157" s="198">
        <v>41258</v>
      </c>
      <c r="I157" s="125" t="s">
        <v>142</v>
      </c>
      <c r="J157" s="125" t="s">
        <v>383</v>
      </c>
      <c r="K157" s="125" t="s">
        <v>384</v>
      </c>
      <c r="L157" s="125" t="s">
        <v>385</v>
      </c>
      <c r="M157" s="125" t="s">
        <v>141</v>
      </c>
      <c r="N157" s="125" t="s">
        <v>141</v>
      </c>
      <c r="O157" s="125" t="s">
        <v>141</v>
      </c>
      <c r="P157" s="125" t="s">
        <v>198</v>
      </c>
      <c r="Q157" s="125"/>
    </row>
    <row r="158" spans="2:17" x14ac:dyDescent="0.25">
      <c r="B158" s="70" t="s">
        <v>193</v>
      </c>
      <c r="C158" s="208">
        <f t="shared" si="7"/>
        <v>7.3766666666666669</v>
      </c>
      <c r="D158" s="125" t="s">
        <v>386</v>
      </c>
      <c r="E158" s="125">
        <v>27461558</v>
      </c>
      <c r="F158" s="125" t="s">
        <v>175</v>
      </c>
      <c r="G158" s="125" t="s">
        <v>196</v>
      </c>
      <c r="H158" s="198">
        <v>38695</v>
      </c>
      <c r="I158" s="125" t="s">
        <v>141</v>
      </c>
      <c r="J158" s="125" t="s">
        <v>169</v>
      </c>
      <c r="K158" s="125" t="s">
        <v>387</v>
      </c>
      <c r="L158" s="125" t="s">
        <v>388</v>
      </c>
      <c r="M158" s="125" t="s">
        <v>141</v>
      </c>
      <c r="N158" s="125" t="s">
        <v>142</v>
      </c>
      <c r="O158" s="125" t="s">
        <v>141</v>
      </c>
      <c r="P158" s="125" t="s">
        <v>389</v>
      </c>
      <c r="Q158" s="125"/>
    </row>
    <row r="159" spans="2:17" x14ac:dyDescent="0.25">
      <c r="B159" s="70" t="s">
        <v>193</v>
      </c>
      <c r="C159" s="208">
        <f t="shared" si="7"/>
        <v>7.3766666666666669</v>
      </c>
      <c r="D159" s="125" t="s">
        <v>390</v>
      </c>
      <c r="E159" s="125">
        <v>37087773</v>
      </c>
      <c r="F159" s="125" t="s">
        <v>175</v>
      </c>
      <c r="G159" s="125" t="s">
        <v>205</v>
      </c>
      <c r="H159" s="198">
        <v>40161</v>
      </c>
      <c r="I159" s="125" t="s">
        <v>142</v>
      </c>
      <c r="J159" s="125" t="s">
        <v>391</v>
      </c>
      <c r="K159" s="125" t="s">
        <v>392</v>
      </c>
      <c r="L159" s="125" t="s">
        <v>393</v>
      </c>
      <c r="M159" s="125" t="s">
        <v>141</v>
      </c>
      <c r="N159" s="125" t="s">
        <v>141</v>
      </c>
      <c r="O159" s="125" t="s">
        <v>141</v>
      </c>
      <c r="P159" s="125" t="s">
        <v>198</v>
      </c>
      <c r="Q159" s="125"/>
    </row>
    <row r="160" spans="2:17" x14ac:dyDescent="0.25">
      <c r="B160" s="70" t="s">
        <v>193</v>
      </c>
      <c r="C160" s="208">
        <f t="shared" si="7"/>
        <v>7.3766666666666669</v>
      </c>
      <c r="D160" s="125" t="s">
        <v>390</v>
      </c>
      <c r="E160" s="125">
        <v>37087773</v>
      </c>
      <c r="F160" s="125" t="s">
        <v>175</v>
      </c>
      <c r="G160" s="125" t="s">
        <v>205</v>
      </c>
      <c r="H160" s="198">
        <v>40161</v>
      </c>
      <c r="I160" s="125" t="s">
        <v>142</v>
      </c>
      <c r="J160" s="125" t="s">
        <v>169</v>
      </c>
      <c r="K160" s="125" t="s">
        <v>376</v>
      </c>
      <c r="L160" s="125" t="s">
        <v>44</v>
      </c>
      <c r="M160" s="125" t="s">
        <v>141</v>
      </c>
      <c r="N160" s="125" t="s">
        <v>141</v>
      </c>
      <c r="O160" s="125" t="s">
        <v>141</v>
      </c>
      <c r="P160" s="125" t="s">
        <v>198</v>
      </c>
      <c r="Q160" s="125"/>
    </row>
    <row r="161" spans="2:17" x14ac:dyDescent="0.25">
      <c r="B161" s="70" t="s">
        <v>193</v>
      </c>
      <c r="C161" s="208">
        <f t="shared" si="7"/>
        <v>7.3766666666666669</v>
      </c>
      <c r="D161" s="125" t="s">
        <v>394</v>
      </c>
      <c r="E161" s="125">
        <v>36933056</v>
      </c>
      <c r="F161" s="125" t="s">
        <v>175</v>
      </c>
      <c r="G161" s="125" t="s">
        <v>219</v>
      </c>
      <c r="H161" s="198">
        <v>39430</v>
      </c>
      <c r="I161" s="125" t="s">
        <v>142</v>
      </c>
      <c r="J161" s="125" t="s">
        <v>395</v>
      </c>
      <c r="K161" s="125" t="s">
        <v>396</v>
      </c>
      <c r="L161" s="125" t="s">
        <v>397</v>
      </c>
      <c r="M161" s="125" t="s">
        <v>141</v>
      </c>
      <c r="N161" s="125" t="s">
        <v>141</v>
      </c>
      <c r="O161" s="125" t="s">
        <v>141</v>
      </c>
      <c r="P161" s="125" t="s">
        <v>198</v>
      </c>
      <c r="Q161" s="125"/>
    </row>
    <row r="162" spans="2:17" x14ac:dyDescent="0.25">
      <c r="B162" s="70" t="s">
        <v>193</v>
      </c>
      <c r="C162" s="208">
        <f t="shared" si="7"/>
        <v>7.3766666666666669</v>
      </c>
      <c r="D162" s="125" t="s">
        <v>394</v>
      </c>
      <c r="E162" s="125">
        <v>36933056</v>
      </c>
      <c r="F162" s="125" t="s">
        <v>175</v>
      </c>
      <c r="G162" s="125" t="s">
        <v>219</v>
      </c>
      <c r="H162" s="198">
        <v>39430</v>
      </c>
      <c r="I162" s="125" t="s">
        <v>142</v>
      </c>
      <c r="J162" s="125" t="s">
        <v>398</v>
      </c>
      <c r="K162" s="125" t="s">
        <v>399</v>
      </c>
      <c r="L162" s="125" t="s">
        <v>175</v>
      </c>
      <c r="M162" s="125" t="s">
        <v>141</v>
      </c>
      <c r="N162" s="125" t="s">
        <v>141</v>
      </c>
      <c r="O162" s="125" t="s">
        <v>141</v>
      </c>
      <c r="P162" s="125" t="s">
        <v>198</v>
      </c>
      <c r="Q162" s="125"/>
    </row>
    <row r="163" spans="2:17" x14ac:dyDescent="0.25">
      <c r="B163" s="70" t="s">
        <v>193</v>
      </c>
      <c r="C163" s="208">
        <f t="shared" si="7"/>
        <v>7.3766666666666669</v>
      </c>
      <c r="D163" s="125" t="s">
        <v>400</v>
      </c>
      <c r="E163" s="125">
        <v>1085263768</v>
      </c>
      <c r="F163" s="125" t="s">
        <v>191</v>
      </c>
      <c r="G163" s="125" t="s">
        <v>401</v>
      </c>
      <c r="H163" s="198">
        <v>41629</v>
      </c>
      <c r="I163" s="125" t="s">
        <v>142</v>
      </c>
      <c r="J163" s="125" t="s">
        <v>402</v>
      </c>
      <c r="K163" s="125" t="s">
        <v>403</v>
      </c>
      <c r="L163" s="125" t="s">
        <v>404</v>
      </c>
      <c r="M163" s="125" t="s">
        <v>141</v>
      </c>
      <c r="N163" s="125" t="s">
        <v>141</v>
      </c>
      <c r="O163" s="125" t="s">
        <v>141</v>
      </c>
      <c r="P163" s="125" t="s">
        <v>198</v>
      </c>
      <c r="Q163" s="125"/>
    </row>
    <row r="164" spans="2:17" x14ac:dyDescent="0.25">
      <c r="B164" s="201"/>
      <c r="C164" s="209"/>
      <c r="D164" s="10"/>
      <c r="E164" s="10"/>
      <c r="F164" s="10"/>
      <c r="G164" s="10"/>
      <c r="H164" s="210"/>
      <c r="I164" s="10"/>
      <c r="J164" s="10"/>
      <c r="K164" s="10"/>
      <c r="L164" s="10"/>
      <c r="M164" s="10"/>
      <c r="N164" s="10"/>
      <c r="O164" s="10"/>
      <c r="P164" s="10"/>
      <c r="Q164" s="10"/>
    </row>
    <row r="165" spans="2:17" ht="72.75" customHeight="1" x14ac:dyDescent="0.25">
      <c r="B165" s="124" t="s">
        <v>0</v>
      </c>
      <c r="C165" s="124" t="s">
        <v>39</v>
      </c>
      <c r="D165" s="124" t="s">
        <v>40</v>
      </c>
      <c r="E165" s="124" t="s">
        <v>117</v>
      </c>
      <c r="F165" s="124" t="s">
        <v>119</v>
      </c>
      <c r="G165" s="124" t="s">
        <v>120</v>
      </c>
      <c r="H165" s="124" t="s">
        <v>121</v>
      </c>
      <c r="I165" s="124" t="s">
        <v>118</v>
      </c>
      <c r="J165" s="175" t="s">
        <v>122</v>
      </c>
      <c r="K165" s="177"/>
      <c r="L165" s="176"/>
      <c r="M165" s="124" t="s">
        <v>126</v>
      </c>
      <c r="N165" s="124" t="s">
        <v>41</v>
      </c>
      <c r="O165" s="124" t="s">
        <v>42</v>
      </c>
      <c r="P165" s="175" t="s">
        <v>3</v>
      </c>
      <c r="Q165" s="176"/>
    </row>
    <row r="166" spans="2:17" ht="54.75" customHeight="1" x14ac:dyDescent="0.25">
      <c r="B166" s="70" t="s">
        <v>43</v>
      </c>
      <c r="C166" s="208">
        <f>+(120+96)/200+450/300</f>
        <v>2.58</v>
      </c>
      <c r="D166" s="125" t="s">
        <v>418</v>
      </c>
      <c r="E166" s="125">
        <v>36951096</v>
      </c>
      <c r="F166" s="125" t="s">
        <v>175</v>
      </c>
      <c r="G166" s="125" t="s">
        <v>209</v>
      </c>
      <c r="H166" s="198">
        <v>38451</v>
      </c>
      <c r="I166" s="125" t="s">
        <v>142</v>
      </c>
      <c r="J166" s="125" t="s">
        <v>419</v>
      </c>
      <c r="K166" s="125" t="s">
        <v>420</v>
      </c>
      <c r="L166" s="125" t="s">
        <v>191</v>
      </c>
      <c r="M166" s="125" t="s">
        <v>141</v>
      </c>
      <c r="N166" s="125" t="s">
        <v>141</v>
      </c>
      <c r="O166" s="125" t="s">
        <v>142</v>
      </c>
      <c r="P166" s="75" t="s">
        <v>293</v>
      </c>
      <c r="Q166" s="125"/>
    </row>
    <row r="167" spans="2:17" ht="54.75" customHeight="1" x14ac:dyDescent="0.25">
      <c r="B167" s="70" t="s">
        <v>43</v>
      </c>
      <c r="C167" s="208">
        <f t="shared" ref="C167:C173" si="8">+(120+96)/200+450/300</f>
        <v>2.58</v>
      </c>
      <c r="D167" s="125" t="s">
        <v>418</v>
      </c>
      <c r="E167" s="125">
        <v>36951096</v>
      </c>
      <c r="F167" s="125" t="s">
        <v>175</v>
      </c>
      <c r="G167" s="125" t="s">
        <v>209</v>
      </c>
      <c r="H167" s="198">
        <v>38451</v>
      </c>
      <c r="I167" s="125" t="s">
        <v>142</v>
      </c>
      <c r="J167" s="125" t="s">
        <v>421</v>
      </c>
      <c r="K167" s="125" t="s">
        <v>422</v>
      </c>
      <c r="L167" s="125" t="s">
        <v>423</v>
      </c>
      <c r="M167" s="125" t="s">
        <v>141</v>
      </c>
      <c r="N167" s="125" t="s">
        <v>141</v>
      </c>
      <c r="O167" s="125" t="s">
        <v>142</v>
      </c>
      <c r="P167" s="75" t="s">
        <v>293</v>
      </c>
      <c r="Q167" s="125"/>
    </row>
    <row r="168" spans="2:17" ht="54.75" customHeight="1" x14ac:dyDescent="0.25">
      <c r="B168" s="70" t="s">
        <v>43</v>
      </c>
      <c r="C168" s="208">
        <f t="shared" si="8"/>
        <v>2.58</v>
      </c>
      <c r="D168" s="125" t="s">
        <v>418</v>
      </c>
      <c r="E168" s="125">
        <v>36951096</v>
      </c>
      <c r="F168" s="125" t="s">
        <v>175</v>
      </c>
      <c r="G168" s="125" t="s">
        <v>209</v>
      </c>
      <c r="H168" s="198">
        <v>38451</v>
      </c>
      <c r="I168" s="125" t="s">
        <v>142</v>
      </c>
      <c r="J168" s="125" t="s">
        <v>424</v>
      </c>
      <c r="K168" s="125" t="s">
        <v>425</v>
      </c>
      <c r="L168" s="125" t="s">
        <v>191</v>
      </c>
      <c r="M168" s="125" t="s">
        <v>141</v>
      </c>
      <c r="N168" s="125" t="s">
        <v>141</v>
      </c>
      <c r="O168" s="125" t="s">
        <v>142</v>
      </c>
      <c r="P168" s="75" t="s">
        <v>293</v>
      </c>
      <c r="Q168" s="125"/>
    </row>
    <row r="169" spans="2:17" x14ac:dyDescent="0.25">
      <c r="B169" s="70" t="s">
        <v>43</v>
      </c>
      <c r="C169" s="208">
        <f t="shared" si="8"/>
        <v>2.58</v>
      </c>
      <c r="D169" s="125" t="s">
        <v>426</v>
      </c>
      <c r="E169" s="125">
        <v>36754861</v>
      </c>
      <c r="F169" s="125" t="s">
        <v>427</v>
      </c>
      <c r="G169" s="125" t="s">
        <v>209</v>
      </c>
      <c r="H169" s="198" t="s">
        <v>428</v>
      </c>
      <c r="I169" s="125"/>
      <c r="J169" s="125" t="s">
        <v>429</v>
      </c>
      <c r="K169" s="125" t="s">
        <v>430</v>
      </c>
      <c r="L169" s="125" t="s">
        <v>189</v>
      </c>
      <c r="M169" s="125" t="s">
        <v>141</v>
      </c>
      <c r="N169" s="125" t="s">
        <v>141</v>
      </c>
      <c r="O169" s="125" t="s">
        <v>142</v>
      </c>
      <c r="P169" s="75" t="s">
        <v>216</v>
      </c>
      <c r="Q169" s="125"/>
    </row>
    <row r="170" spans="2:17" x14ac:dyDescent="0.25">
      <c r="B170" s="70" t="s">
        <v>43</v>
      </c>
      <c r="C170" s="208">
        <f t="shared" si="8"/>
        <v>2.58</v>
      </c>
      <c r="D170" s="125" t="s">
        <v>426</v>
      </c>
      <c r="E170" s="125">
        <v>36754861</v>
      </c>
      <c r="F170" s="125" t="s">
        <v>427</v>
      </c>
      <c r="G170" s="125" t="s">
        <v>209</v>
      </c>
      <c r="H170" s="198" t="s">
        <v>428</v>
      </c>
      <c r="I170" s="125"/>
      <c r="J170" s="125" t="s">
        <v>431</v>
      </c>
      <c r="K170" s="125" t="s">
        <v>432</v>
      </c>
      <c r="L170" s="125" t="s">
        <v>433</v>
      </c>
      <c r="M170" s="125" t="s">
        <v>141</v>
      </c>
      <c r="N170" s="125" t="s">
        <v>141</v>
      </c>
      <c r="O170" s="125" t="s">
        <v>142</v>
      </c>
      <c r="P170" s="75" t="s">
        <v>216</v>
      </c>
      <c r="Q170" s="125"/>
    </row>
    <row r="171" spans="2:17" ht="30" x14ac:dyDescent="0.25">
      <c r="B171" s="70" t="s">
        <v>43</v>
      </c>
      <c r="C171" s="208">
        <f t="shared" si="8"/>
        <v>2.58</v>
      </c>
      <c r="D171" s="125" t="s">
        <v>434</v>
      </c>
      <c r="E171" s="125">
        <v>59310940</v>
      </c>
      <c r="F171" s="125" t="s">
        <v>175</v>
      </c>
      <c r="G171" s="125" t="s">
        <v>374</v>
      </c>
      <c r="H171" s="198">
        <v>39171</v>
      </c>
      <c r="I171" s="125" t="s">
        <v>142</v>
      </c>
      <c r="J171" s="9" t="s">
        <v>264</v>
      </c>
      <c r="K171" s="125" t="s">
        <v>262</v>
      </c>
      <c r="L171" s="125" t="s">
        <v>437</v>
      </c>
      <c r="M171" s="125" t="s">
        <v>141</v>
      </c>
      <c r="N171" s="125" t="s">
        <v>141</v>
      </c>
      <c r="O171" s="125" t="s">
        <v>142</v>
      </c>
      <c r="P171" s="70" t="s">
        <v>293</v>
      </c>
      <c r="Q171" s="125"/>
    </row>
    <row r="172" spans="2:17" ht="30" x14ac:dyDescent="0.25">
      <c r="B172" s="70" t="s">
        <v>43</v>
      </c>
      <c r="C172" s="208">
        <f t="shared" si="8"/>
        <v>2.58</v>
      </c>
      <c r="D172" s="125" t="s">
        <v>434</v>
      </c>
      <c r="E172" s="125">
        <v>59310940</v>
      </c>
      <c r="F172" s="125" t="s">
        <v>175</v>
      </c>
      <c r="G172" s="125" t="s">
        <v>374</v>
      </c>
      <c r="H172" s="198">
        <v>39171</v>
      </c>
      <c r="I172" s="125" t="s">
        <v>142</v>
      </c>
      <c r="J172" s="125" t="s">
        <v>435</v>
      </c>
      <c r="K172" s="125" t="s">
        <v>436</v>
      </c>
      <c r="L172" s="125" t="s">
        <v>437</v>
      </c>
      <c r="M172" s="125" t="s">
        <v>141</v>
      </c>
      <c r="N172" s="125" t="s">
        <v>141</v>
      </c>
      <c r="O172" s="125" t="s">
        <v>142</v>
      </c>
      <c r="P172" s="70" t="s">
        <v>293</v>
      </c>
      <c r="Q172" s="125"/>
    </row>
    <row r="173" spans="2:17" ht="30" x14ac:dyDescent="0.25">
      <c r="B173" s="70" t="s">
        <v>43</v>
      </c>
      <c r="C173" s="208">
        <f t="shared" si="8"/>
        <v>2.58</v>
      </c>
      <c r="D173" s="125" t="s">
        <v>434</v>
      </c>
      <c r="E173" s="125">
        <v>59310940</v>
      </c>
      <c r="F173" s="125" t="s">
        <v>175</v>
      </c>
      <c r="G173" s="125" t="s">
        <v>374</v>
      </c>
      <c r="H173" s="198">
        <v>39171</v>
      </c>
      <c r="I173" s="125" t="s">
        <v>142</v>
      </c>
      <c r="J173" s="125" t="s">
        <v>265</v>
      </c>
      <c r="K173" s="125" t="s">
        <v>438</v>
      </c>
      <c r="L173" s="125" t="s">
        <v>439</v>
      </c>
      <c r="M173" s="125" t="s">
        <v>141</v>
      </c>
      <c r="N173" s="125" t="s">
        <v>141</v>
      </c>
      <c r="O173" s="125" t="s">
        <v>142</v>
      </c>
      <c r="P173" s="70" t="s">
        <v>293</v>
      </c>
      <c r="Q173" s="125"/>
    </row>
    <row r="174" spans="2:17" x14ac:dyDescent="0.25">
      <c r="B174" s="201"/>
      <c r="C174" s="209"/>
      <c r="D174" s="10"/>
      <c r="E174" s="10"/>
      <c r="F174" s="10"/>
      <c r="G174" s="10"/>
      <c r="H174" s="210"/>
      <c r="I174" s="10"/>
      <c r="J174" s="10"/>
      <c r="K174" s="10"/>
      <c r="L174" s="10"/>
      <c r="M174" s="10"/>
      <c r="N174" s="10"/>
      <c r="O174" s="10"/>
      <c r="P174" s="10"/>
      <c r="Q174" s="10"/>
    </row>
    <row r="175" spans="2:17" x14ac:dyDescent="0.25">
      <c r="B175" s="201"/>
      <c r="C175" s="209"/>
      <c r="D175" s="10"/>
      <c r="E175" s="10"/>
      <c r="F175" s="10"/>
      <c r="G175" s="10"/>
      <c r="H175" s="210"/>
      <c r="I175" s="10"/>
      <c r="J175" s="10"/>
      <c r="K175" s="10"/>
      <c r="L175" s="10"/>
      <c r="M175" s="10"/>
      <c r="N175" s="10"/>
      <c r="O175" s="10"/>
      <c r="P175" s="10"/>
      <c r="Q175" s="10"/>
    </row>
    <row r="176" spans="2:17" x14ac:dyDescent="0.25">
      <c r="B176" s="201"/>
      <c r="C176" s="209"/>
      <c r="D176" s="10"/>
      <c r="E176" s="10"/>
      <c r="F176" s="10"/>
      <c r="G176" s="10"/>
      <c r="H176" s="210"/>
      <c r="I176" s="10"/>
      <c r="J176" s="10"/>
      <c r="K176" s="10"/>
      <c r="L176" s="10"/>
      <c r="M176" s="10"/>
      <c r="N176" s="10"/>
      <c r="O176" s="10"/>
      <c r="P176" s="10"/>
      <c r="Q176" s="10"/>
    </row>
    <row r="177" spans="2:17" x14ac:dyDescent="0.25">
      <c r="B177" s="201"/>
      <c r="C177" s="209"/>
      <c r="D177" s="10"/>
      <c r="E177" s="10"/>
      <c r="F177" s="10"/>
      <c r="G177" s="10"/>
      <c r="H177" s="210"/>
      <c r="I177" s="10"/>
      <c r="J177" s="10"/>
      <c r="K177" s="10"/>
      <c r="L177" s="10"/>
      <c r="M177" s="10"/>
      <c r="N177" s="10"/>
      <c r="O177" s="10"/>
      <c r="P177" s="10"/>
      <c r="Q177" s="10"/>
    </row>
    <row r="178" spans="2:17" x14ac:dyDescent="0.25">
      <c r="B178" s="201"/>
      <c r="C178" s="209"/>
      <c r="D178" s="10"/>
      <c r="E178" s="10"/>
      <c r="F178" s="10"/>
      <c r="G178" s="10"/>
      <c r="H178" s="210"/>
      <c r="I178" s="10"/>
      <c r="J178" s="10"/>
      <c r="K178" s="10"/>
      <c r="L178" s="10"/>
      <c r="M178" s="10"/>
      <c r="N178" s="10"/>
      <c r="O178" s="10"/>
      <c r="P178" s="10"/>
      <c r="Q178" s="10"/>
    </row>
    <row r="179" spans="2:17" x14ac:dyDescent="0.25">
      <c r="B179" s="201"/>
      <c r="C179" s="209"/>
      <c r="D179" s="10"/>
      <c r="E179" s="10"/>
      <c r="F179" s="10"/>
      <c r="G179" s="10"/>
      <c r="H179" s="210"/>
      <c r="I179" s="10"/>
      <c r="J179" s="10"/>
      <c r="K179" s="10"/>
      <c r="L179" s="10"/>
      <c r="M179" s="10"/>
      <c r="N179" s="10"/>
      <c r="O179" s="10"/>
      <c r="P179" s="10"/>
      <c r="Q179" s="10"/>
    </row>
    <row r="180" spans="2:17" x14ac:dyDescent="0.25">
      <c r="B180" s="201"/>
      <c r="C180" s="209"/>
      <c r="D180" s="10"/>
      <c r="E180" s="10"/>
      <c r="F180" s="10"/>
      <c r="G180" s="10"/>
      <c r="H180" s="210"/>
      <c r="I180" s="10"/>
      <c r="J180" s="10"/>
      <c r="K180" s="10"/>
      <c r="L180" s="10"/>
      <c r="M180" s="10"/>
      <c r="N180" s="10"/>
      <c r="O180" s="10"/>
      <c r="P180" s="10"/>
      <c r="Q180" s="10"/>
    </row>
    <row r="181" spans="2:17" x14ac:dyDescent="0.25">
      <c r="B181" s="201"/>
      <c r="C181" s="209"/>
      <c r="D181" s="10"/>
      <c r="E181" s="10"/>
      <c r="F181" s="10"/>
      <c r="G181" s="10"/>
      <c r="H181" s="210"/>
      <c r="I181" s="10"/>
      <c r="J181" s="10"/>
      <c r="K181" s="10"/>
      <c r="L181" s="10"/>
      <c r="M181" s="10"/>
      <c r="N181" s="10"/>
      <c r="O181" s="10"/>
      <c r="P181" s="10"/>
      <c r="Q181" s="10"/>
    </row>
    <row r="182" spans="2:17" x14ac:dyDescent="0.25">
      <c r="B182" s="201"/>
      <c r="C182" s="209"/>
      <c r="D182" s="10"/>
      <c r="E182" s="10"/>
      <c r="F182" s="10"/>
      <c r="G182" s="10"/>
      <c r="H182" s="210"/>
      <c r="I182" s="10"/>
      <c r="J182" s="10"/>
      <c r="K182" s="10"/>
      <c r="L182" s="10"/>
      <c r="M182" s="10"/>
      <c r="N182" s="10"/>
      <c r="O182" s="10"/>
      <c r="P182" s="10"/>
      <c r="Q182" s="10"/>
    </row>
    <row r="183" spans="2:17" x14ac:dyDescent="0.25">
      <c r="B183" s="201"/>
      <c r="C183" s="209"/>
      <c r="D183" s="10"/>
      <c r="E183" s="10"/>
      <c r="F183" s="10"/>
      <c r="G183" s="10"/>
      <c r="H183" s="210"/>
      <c r="I183" s="10"/>
      <c r="J183" s="10"/>
      <c r="K183" s="10"/>
      <c r="L183" s="10"/>
      <c r="M183" s="10"/>
      <c r="N183" s="10"/>
      <c r="O183" s="10"/>
      <c r="P183" s="10"/>
      <c r="Q183" s="10"/>
    </row>
    <row r="184" spans="2:17" x14ac:dyDescent="0.25">
      <c r="B184" s="201"/>
      <c r="C184" s="209"/>
      <c r="D184" s="10"/>
      <c r="E184" s="10"/>
      <c r="F184" s="10"/>
      <c r="G184" s="10"/>
      <c r="H184" s="210"/>
      <c r="I184" s="10"/>
      <c r="J184" s="10"/>
      <c r="K184" s="10"/>
      <c r="L184" s="10"/>
      <c r="M184" s="10"/>
      <c r="N184" s="10"/>
      <c r="O184" s="10"/>
      <c r="P184" s="10"/>
      <c r="Q184" s="10"/>
    </row>
    <row r="185" spans="2:17" x14ac:dyDescent="0.25">
      <c r="B185" s="201"/>
      <c r="C185" s="209"/>
      <c r="D185" s="10"/>
      <c r="E185" s="10"/>
      <c r="F185" s="10"/>
      <c r="G185" s="10"/>
      <c r="H185" s="210"/>
      <c r="I185" s="10"/>
      <c r="J185" s="10"/>
      <c r="K185" s="10"/>
      <c r="L185" s="10"/>
      <c r="M185" s="10"/>
      <c r="N185" s="10"/>
      <c r="O185" s="10"/>
      <c r="P185" s="10"/>
      <c r="Q185" s="10"/>
    </row>
    <row r="186" spans="2:17" x14ac:dyDescent="0.25">
      <c r="B186" s="201"/>
      <c r="C186" s="209"/>
      <c r="D186" s="10"/>
      <c r="E186" s="10"/>
      <c r="F186" s="10"/>
      <c r="G186" s="10"/>
      <c r="H186" s="210"/>
      <c r="I186" s="10"/>
      <c r="J186" s="10"/>
      <c r="K186" s="10"/>
      <c r="L186" s="10"/>
      <c r="M186" s="10"/>
      <c r="N186" s="10"/>
      <c r="O186" s="10"/>
      <c r="P186" s="10"/>
      <c r="Q186" s="10"/>
    </row>
    <row r="187" spans="2:17" x14ac:dyDescent="0.25">
      <c r="B187" s="201"/>
      <c r="C187" s="209"/>
      <c r="D187" s="10"/>
      <c r="E187" s="10"/>
      <c r="F187" s="10"/>
      <c r="G187" s="10"/>
      <c r="H187" s="210"/>
      <c r="I187" s="10"/>
      <c r="J187" s="10"/>
      <c r="K187" s="10"/>
      <c r="L187" s="10"/>
      <c r="M187" s="10"/>
      <c r="N187" s="10"/>
      <c r="O187" s="10"/>
      <c r="P187" s="10"/>
      <c r="Q187" s="10"/>
    </row>
    <row r="188" spans="2:17" ht="15.75" thickBot="1" x14ac:dyDescent="0.3"/>
    <row r="189" spans="2:17" ht="27" thickBot="1" x14ac:dyDescent="0.3">
      <c r="B189" s="245" t="s">
        <v>46</v>
      </c>
      <c r="C189" s="246"/>
      <c r="D189" s="246"/>
      <c r="E189" s="246"/>
      <c r="F189" s="246"/>
      <c r="G189" s="246"/>
      <c r="H189" s="246"/>
      <c r="I189" s="246"/>
      <c r="J189" s="246"/>
      <c r="K189" s="246"/>
      <c r="L189" s="246"/>
      <c r="M189" s="246"/>
      <c r="N189" s="247"/>
    </row>
    <row r="192" spans="2:17" ht="46.15" customHeight="1" x14ac:dyDescent="0.25">
      <c r="B192" s="69" t="s">
        <v>33</v>
      </c>
      <c r="C192" s="69" t="s">
        <v>47</v>
      </c>
      <c r="D192" s="251" t="s">
        <v>3</v>
      </c>
      <c r="E192" s="252"/>
    </row>
    <row r="193" spans="1:26" ht="77.25" customHeight="1" x14ac:dyDescent="0.25">
      <c r="B193" s="70" t="s">
        <v>127</v>
      </c>
      <c r="C193" s="172" t="s">
        <v>142</v>
      </c>
      <c r="D193" s="253" t="s">
        <v>173</v>
      </c>
      <c r="E193" s="254"/>
    </row>
    <row r="196" spans="1:26" ht="26.25" x14ac:dyDescent="0.25">
      <c r="B196" s="243" t="s">
        <v>64</v>
      </c>
      <c r="C196" s="244"/>
      <c r="D196" s="244"/>
      <c r="E196" s="244"/>
      <c r="F196" s="244"/>
      <c r="G196" s="244"/>
      <c r="H196" s="244"/>
      <c r="I196" s="244"/>
      <c r="J196" s="244"/>
      <c r="K196" s="244"/>
      <c r="L196" s="244"/>
      <c r="M196" s="244"/>
      <c r="N196" s="244"/>
      <c r="O196" s="244"/>
      <c r="P196" s="244"/>
    </row>
    <row r="198" spans="1:26" ht="15.75" thickBot="1" x14ac:dyDescent="0.3"/>
    <row r="199" spans="1:26" ht="27" thickBot="1" x14ac:dyDescent="0.3">
      <c r="B199" s="245" t="s">
        <v>54</v>
      </c>
      <c r="C199" s="246"/>
      <c r="D199" s="246"/>
      <c r="E199" s="246"/>
      <c r="F199" s="246"/>
      <c r="G199" s="246"/>
      <c r="H199" s="246"/>
      <c r="I199" s="246"/>
      <c r="J199" s="246"/>
      <c r="K199" s="246"/>
      <c r="L199" s="246"/>
      <c r="M199" s="246"/>
      <c r="N199" s="247"/>
    </row>
    <row r="201" spans="1:26" ht="15.75" thickBot="1" x14ac:dyDescent="0.3">
      <c r="M201" s="66"/>
      <c r="N201" s="66"/>
    </row>
    <row r="202" spans="1:26" s="111" customFormat="1" ht="109.5" customHeight="1" x14ac:dyDescent="0.25">
      <c r="B202" s="122" t="s">
        <v>150</v>
      </c>
      <c r="C202" s="122" t="s">
        <v>151</v>
      </c>
      <c r="D202" s="122" t="s">
        <v>152</v>
      </c>
      <c r="E202" s="122" t="s">
        <v>45</v>
      </c>
      <c r="F202" s="122" t="s">
        <v>22</v>
      </c>
      <c r="G202" s="122" t="s">
        <v>104</v>
      </c>
      <c r="H202" s="122" t="s">
        <v>17</v>
      </c>
      <c r="I202" s="122" t="s">
        <v>10</v>
      </c>
      <c r="J202" s="122" t="s">
        <v>31</v>
      </c>
      <c r="K202" s="122" t="s">
        <v>61</v>
      </c>
      <c r="L202" s="122" t="s">
        <v>20</v>
      </c>
      <c r="M202" s="107" t="s">
        <v>26</v>
      </c>
      <c r="N202" s="122" t="s">
        <v>153</v>
      </c>
      <c r="O202" s="122" t="s">
        <v>36</v>
      </c>
      <c r="P202" s="123" t="s">
        <v>11</v>
      </c>
      <c r="Q202" s="123" t="s">
        <v>19</v>
      </c>
    </row>
    <row r="203" spans="1:26" s="117" customFormat="1" x14ac:dyDescent="0.25">
      <c r="A203" s="47">
        <v>1</v>
      </c>
      <c r="B203" s="118" t="s">
        <v>511</v>
      </c>
      <c r="C203" s="119"/>
      <c r="D203" s="118" t="s">
        <v>518</v>
      </c>
      <c r="E203" s="113" t="s">
        <v>544</v>
      </c>
      <c r="F203" s="114" t="s">
        <v>141</v>
      </c>
      <c r="G203" s="157"/>
      <c r="H203" s="121">
        <v>41295</v>
      </c>
      <c r="I203" s="115">
        <v>41639</v>
      </c>
      <c r="J203" s="115"/>
      <c r="K203" s="115" t="s">
        <v>514</v>
      </c>
      <c r="L203" s="115" t="s">
        <v>515</v>
      </c>
      <c r="M203" s="106">
        <v>2422</v>
      </c>
      <c r="N203" s="106">
        <v>2422</v>
      </c>
      <c r="O203" s="27"/>
      <c r="P203" s="27">
        <v>117</v>
      </c>
      <c r="Q203" s="158"/>
      <c r="R203" s="229" t="s">
        <v>520</v>
      </c>
      <c r="S203" s="116"/>
      <c r="T203" s="116"/>
      <c r="U203" s="116"/>
      <c r="V203" s="116"/>
      <c r="W203" s="116"/>
      <c r="X203" s="116"/>
      <c r="Y203" s="116"/>
      <c r="Z203" s="116"/>
    </row>
    <row r="204" spans="1:26" s="117" customFormat="1" x14ac:dyDescent="0.25">
      <c r="A204" s="47">
        <f>+A203+1</f>
        <v>2</v>
      </c>
      <c r="B204" s="118" t="s">
        <v>511</v>
      </c>
      <c r="C204" s="119"/>
      <c r="D204" s="118" t="s">
        <v>518</v>
      </c>
      <c r="E204" s="113" t="s">
        <v>546</v>
      </c>
      <c r="F204" s="114" t="s">
        <v>141</v>
      </c>
      <c r="G204" s="114"/>
      <c r="H204" s="121">
        <v>41663</v>
      </c>
      <c r="I204" s="115">
        <v>41912</v>
      </c>
      <c r="J204" s="115"/>
      <c r="K204" s="115" t="s">
        <v>545</v>
      </c>
      <c r="L204" s="115" t="s">
        <v>522</v>
      </c>
      <c r="M204" s="106">
        <v>1779</v>
      </c>
      <c r="N204" s="106">
        <v>1779</v>
      </c>
      <c r="O204" s="27"/>
      <c r="P204" s="27">
        <v>118</v>
      </c>
      <c r="Q204" s="158"/>
      <c r="R204" s="229" t="s">
        <v>520</v>
      </c>
      <c r="S204" s="116"/>
      <c r="T204" s="116"/>
      <c r="U204" s="116"/>
      <c r="V204" s="116"/>
      <c r="W204" s="116"/>
      <c r="X204" s="116"/>
      <c r="Y204" s="116"/>
      <c r="Z204" s="116"/>
    </row>
    <row r="205" spans="1:26" s="117" customFormat="1" x14ac:dyDescent="0.25">
      <c r="A205" s="47">
        <f t="shared" ref="A205:A210" si="9">+A204+1</f>
        <v>3</v>
      </c>
      <c r="B205" s="118"/>
      <c r="C205" s="119"/>
      <c r="D205" s="118"/>
      <c r="E205" s="113"/>
      <c r="F205" s="114"/>
      <c r="G205" s="114"/>
      <c r="H205" s="114"/>
      <c r="I205" s="115"/>
      <c r="J205" s="115"/>
      <c r="K205" s="115"/>
      <c r="L205" s="115"/>
      <c r="M205" s="106"/>
      <c r="N205" s="106"/>
      <c r="O205" s="27"/>
      <c r="P205" s="27"/>
      <c r="Q205" s="158"/>
      <c r="R205" s="116"/>
      <c r="S205" s="116"/>
      <c r="T205" s="116"/>
      <c r="U205" s="116"/>
      <c r="V205" s="116"/>
      <c r="W205" s="116"/>
      <c r="X205" s="116"/>
      <c r="Y205" s="116"/>
      <c r="Z205" s="116"/>
    </row>
    <row r="206" spans="1:26" s="117" customFormat="1" x14ac:dyDescent="0.25">
      <c r="A206" s="47">
        <f t="shared" si="9"/>
        <v>4</v>
      </c>
      <c r="B206" s="118"/>
      <c r="C206" s="119"/>
      <c r="D206" s="118"/>
      <c r="E206" s="113"/>
      <c r="F206" s="114"/>
      <c r="G206" s="114"/>
      <c r="H206" s="114"/>
      <c r="I206" s="115"/>
      <c r="J206" s="115"/>
      <c r="K206" s="115"/>
      <c r="L206" s="115"/>
      <c r="M206" s="106"/>
      <c r="N206" s="106"/>
      <c r="O206" s="27"/>
      <c r="P206" s="27"/>
      <c r="Q206" s="158"/>
      <c r="R206" s="116"/>
      <c r="S206" s="116"/>
      <c r="T206" s="116"/>
      <c r="U206" s="116"/>
      <c r="V206" s="116"/>
      <c r="W206" s="116"/>
      <c r="X206" s="116"/>
      <c r="Y206" s="116"/>
      <c r="Z206" s="116"/>
    </row>
    <row r="207" spans="1:26" s="117" customFormat="1" x14ac:dyDescent="0.25">
      <c r="A207" s="47">
        <f t="shared" si="9"/>
        <v>5</v>
      </c>
      <c r="B207" s="118"/>
      <c r="C207" s="119"/>
      <c r="D207" s="118"/>
      <c r="E207" s="113"/>
      <c r="F207" s="114"/>
      <c r="G207" s="114"/>
      <c r="H207" s="114"/>
      <c r="I207" s="115"/>
      <c r="J207" s="115"/>
      <c r="K207" s="115"/>
      <c r="L207" s="115"/>
      <c r="M207" s="106"/>
      <c r="N207" s="106"/>
      <c r="O207" s="27"/>
      <c r="P207" s="27"/>
      <c r="Q207" s="158"/>
      <c r="R207" s="116"/>
      <c r="S207" s="116"/>
      <c r="T207" s="116"/>
      <c r="U207" s="116"/>
      <c r="V207" s="116"/>
      <c r="W207" s="116"/>
      <c r="X207" s="116"/>
      <c r="Y207" s="116"/>
      <c r="Z207" s="116"/>
    </row>
    <row r="208" spans="1:26" s="117" customFormat="1" x14ac:dyDescent="0.25">
      <c r="A208" s="47">
        <f t="shared" si="9"/>
        <v>6</v>
      </c>
      <c r="B208" s="118"/>
      <c r="C208" s="119"/>
      <c r="D208" s="118"/>
      <c r="E208" s="113"/>
      <c r="F208" s="114"/>
      <c r="G208" s="114"/>
      <c r="H208" s="114"/>
      <c r="I208" s="115"/>
      <c r="J208" s="115"/>
      <c r="K208" s="115"/>
      <c r="L208" s="115"/>
      <c r="M208" s="106"/>
      <c r="N208" s="106"/>
      <c r="O208" s="27"/>
      <c r="P208" s="27"/>
      <c r="Q208" s="158"/>
      <c r="R208" s="116"/>
      <c r="S208" s="116"/>
      <c r="T208" s="116"/>
      <c r="U208" s="116"/>
      <c r="V208" s="116"/>
      <c r="W208" s="116"/>
      <c r="X208" s="116"/>
      <c r="Y208" s="116"/>
      <c r="Z208" s="116"/>
    </row>
    <row r="209" spans="1:26" s="117" customFormat="1" x14ac:dyDescent="0.25">
      <c r="A209" s="47">
        <f t="shared" si="9"/>
        <v>7</v>
      </c>
      <c r="B209" s="118"/>
      <c r="C209" s="119"/>
      <c r="D209" s="118"/>
      <c r="E209" s="113"/>
      <c r="F209" s="114"/>
      <c r="G209" s="114"/>
      <c r="H209" s="114"/>
      <c r="I209" s="115"/>
      <c r="J209" s="115"/>
      <c r="K209" s="115"/>
      <c r="L209" s="115"/>
      <c r="M209" s="106"/>
      <c r="N209" s="106"/>
      <c r="O209" s="27"/>
      <c r="P209" s="27"/>
      <c r="Q209" s="158"/>
      <c r="R209" s="116"/>
      <c r="S209" s="116"/>
      <c r="T209" s="116"/>
      <c r="U209" s="116"/>
      <c r="V209" s="116"/>
      <c r="W209" s="116"/>
      <c r="X209" s="116"/>
      <c r="Y209" s="116"/>
      <c r="Z209" s="116"/>
    </row>
    <row r="210" spans="1:26" s="117" customFormat="1" x14ac:dyDescent="0.25">
      <c r="A210" s="47">
        <f t="shared" si="9"/>
        <v>8</v>
      </c>
      <c r="B210" s="118"/>
      <c r="C210" s="119"/>
      <c r="D210" s="118"/>
      <c r="E210" s="113"/>
      <c r="F210" s="114"/>
      <c r="G210" s="114"/>
      <c r="H210" s="114"/>
      <c r="I210" s="115"/>
      <c r="J210" s="115"/>
      <c r="K210" s="115"/>
      <c r="L210" s="115"/>
      <c r="M210" s="106"/>
      <c r="N210" s="106"/>
      <c r="O210" s="27"/>
      <c r="P210" s="27"/>
      <c r="Q210" s="158"/>
      <c r="R210" s="116"/>
      <c r="S210" s="116"/>
      <c r="T210" s="116"/>
      <c r="U210" s="116"/>
      <c r="V210" s="116"/>
      <c r="W210" s="116"/>
      <c r="X210" s="116"/>
      <c r="Y210" s="116"/>
      <c r="Z210" s="116"/>
    </row>
    <row r="211" spans="1:26" s="117" customFormat="1" x14ac:dyDescent="0.25">
      <c r="A211" s="47"/>
      <c r="B211" s="50" t="s">
        <v>16</v>
      </c>
      <c r="C211" s="119"/>
      <c r="D211" s="118"/>
      <c r="E211" s="113"/>
      <c r="F211" s="114"/>
      <c r="G211" s="114"/>
      <c r="H211" s="114"/>
      <c r="I211" s="115"/>
      <c r="J211" s="115"/>
      <c r="K211" s="120" t="s">
        <v>547</v>
      </c>
      <c r="L211" s="120">
        <f t="shared" ref="L211:N211" si="10">SUM(L203:L210)</f>
        <v>0</v>
      </c>
      <c r="M211" s="156">
        <f t="shared" si="10"/>
        <v>4201</v>
      </c>
      <c r="N211" s="120">
        <f t="shared" si="10"/>
        <v>4201</v>
      </c>
      <c r="O211" s="27"/>
      <c r="P211" s="27"/>
      <c r="Q211" s="159"/>
    </row>
    <row r="212" spans="1:26" x14ac:dyDescent="0.25">
      <c r="B212" s="30"/>
      <c r="C212" s="30"/>
      <c r="D212" s="30"/>
      <c r="E212" s="31"/>
      <c r="F212" s="30"/>
      <c r="G212" s="30"/>
      <c r="H212" s="30"/>
      <c r="I212" s="30"/>
      <c r="J212" s="30"/>
      <c r="K212" s="30"/>
      <c r="L212" s="30"/>
      <c r="M212" s="30"/>
      <c r="N212" s="30"/>
      <c r="O212" s="30"/>
      <c r="P212" s="30"/>
    </row>
    <row r="213" spans="1:26" ht="18.75" x14ac:dyDescent="0.25">
      <c r="B213" s="60" t="s">
        <v>32</v>
      </c>
      <c r="C213" s="74" t="str">
        <f>+K211</f>
        <v>17 meses y 17 días</v>
      </c>
      <c r="H213" s="32"/>
      <c r="I213" s="32"/>
      <c r="J213" s="32"/>
      <c r="K213" s="32"/>
      <c r="L213" s="32"/>
      <c r="M213" s="32"/>
      <c r="N213" s="30"/>
      <c r="O213" s="30"/>
      <c r="P213" s="30"/>
    </row>
    <row r="215" spans="1:26" ht="15.75" thickBot="1" x14ac:dyDescent="0.3"/>
    <row r="216" spans="1:26" ht="37.15" customHeight="1" thickBot="1" x14ac:dyDescent="0.3">
      <c r="B216" s="77" t="s">
        <v>49</v>
      </c>
      <c r="C216" s="78" t="s">
        <v>50</v>
      </c>
      <c r="D216" s="77" t="s">
        <v>51</v>
      </c>
      <c r="E216" s="78" t="s">
        <v>55</v>
      </c>
    </row>
    <row r="217" spans="1:26" ht="41.45" customHeight="1" x14ac:dyDescent="0.25">
      <c r="B217" s="68" t="s">
        <v>128</v>
      </c>
      <c r="C217" s="71">
        <v>20</v>
      </c>
      <c r="D217" s="71">
        <v>0</v>
      </c>
      <c r="E217" s="248">
        <f>+D217+D218+D219</f>
        <v>30</v>
      </c>
    </row>
    <row r="218" spans="1:26" x14ac:dyDescent="0.25">
      <c r="B218" s="68" t="s">
        <v>129</v>
      </c>
      <c r="C218" s="58">
        <v>30</v>
      </c>
      <c r="D218" s="72">
        <v>30</v>
      </c>
      <c r="E218" s="249"/>
    </row>
    <row r="219" spans="1:26" ht="15.75" thickBot="1" x14ac:dyDescent="0.3">
      <c r="B219" s="68" t="s">
        <v>130</v>
      </c>
      <c r="C219" s="73">
        <v>40</v>
      </c>
      <c r="D219" s="73">
        <v>0</v>
      </c>
      <c r="E219" s="250"/>
    </row>
    <row r="221" spans="1:26" ht="15.75" thickBot="1" x14ac:dyDescent="0.3"/>
    <row r="222" spans="1:26" ht="27" thickBot="1" x14ac:dyDescent="0.3">
      <c r="B222" s="245" t="s">
        <v>52</v>
      </c>
      <c r="C222" s="246"/>
      <c r="D222" s="246"/>
      <c r="E222" s="246"/>
      <c r="F222" s="246"/>
      <c r="G222" s="246"/>
      <c r="H222" s="246"/>
      <c r="I222" s="246"/>
      <c r="J222" s="246"/>
      <c r="K222" s="246"/>
      <c r="L222" s="246"/>
      <c r="M222" s="246"/>
      <c r="N222" s="247"/>
    </row>
    <row r="224" spans="1:26" ht="76.5" customHeight="1" x14ac:dyDescent="0.25">
      <c r="B224" s="57" t="s">
        <v>0</v>
      </c>
      <c r="C224" s="57" t="s">
        <v>39</v>
      </c>
      <c r="D224" s="57" t="s">
        <v>40</v>
      </c>
      <c r="E224" s="57" t="s">
        <v>117</v>
      </c>
      <c r="F224" s="57" t="s">
        <v>119</v>
      </c>
      <c r="G224" s="57" t="s">
        <v>120</v>
      </c>
      <c r="H224" s="57" t="s">
        <v>121</v>
      </c>
      <c r="I224" s="57" t="s">
        <v>118</v>
      </c>
      <c r="J224" s="251" t="s">
        <v>122</v>
      </c>
      <c r="K224" s="268"/>
      <c r="L224" s="252"/>
      <c r="M224" s="57" t="s">
        <v>126</v>
      </c>
      <c r="N224" s="57" t="s">
        <v>41</v>
      </c>
      <c r="O224" s="57" t="s">
        <v>42</v>
      </c>
      <c r="P224" s="251" t="s">
        <v>3</v>
      </c>
      <c r="Q224" s="252"/>
    </row>
    <row r="225" spans="2:17" ht="60.75" customHeight="1" x14ac:dyDescent="0.25">
      <c r="B225" s="93" t="s">
        <v>134</v>
      </c>
      <c r="C225" s="93"/>
      <c r="D225" s="3"/>
      <c r="E225" s="3"/>
      <c r="F225" s="3"/>
      <c r="G225" s="3"/>
      <c r="H225" s="3"/>
      <c r="I225" s="5"/>
      <c r="J225" s="1" t="s">
        <v>123</v>
      </c>
      <c r="K225" s="101" t="s">
        <v>124</v>
      </c>
      <c r="L225" s="100" t="s">
        <v>125</v>
      </c>
      <c r="M225" s="64"/>
      <c r="N225" s="64"/>
      <c r="O225" s="64"/>
      <c r="P225" s="269"/>
      <c r="Q225" s="269"/>
    </row>
    <row r="226" spans="2:17" ht="60.75" customHeight="1" x14ac:dyDescent="0.25">
      <c r="B226" s="93" t="s">
        <v>135</v>
      </c>
      <c r="C226" s="93"/>
      <c r="D226" s="3"/>
      <c r="E226" s="3"/>
      <c r="F226" s="3"/>
      <c r="G226" s="3"/>
      <c r="H226" s="3"/>
      <c r="I226" s="5"/>
      <c r="J226" s="1"/>
      <c r="K226" s="101"/>
      <c r="L226" s="100"/>
      <c r="M226" s="64"/>
      <c r="N226" s="64"/>
      <c r="O226" s="64"/>
      <c r="P226" s="94"/>
      <c r="Q226" s="94"/>
    </row>
    <row r="227" spans="2:17" ht="33.6" customHeight="1" x14ac:dyDescent="0.25">
      <c r="B227" s="93" t="s">
        <v>136</v>
      </c>
      <c r="C227" s="93"/>
      <c r="D227" s="3"/>
      <c r="E227" s="3"/>
      <c r="F227" s="3"/>
      <c r="G227" s="3"/>
      <c r="H227" s="3"/>
      <c r="I227" s="5"/>
      <c r="J227" s="1"/>
      <c r="K227" s="100"/>
      <c r="L227" s="100"/>
      <c r="M227" s="64"/>
      <c r="N227" s="64"/>
      <c r="O227" s="64"/>
      <c r="P227" s="269"/>
      <c r="Q227" s="269"/>
    </row>
    <row r="230" spans="2:17" ht="15.75" thickBot="1" x14ac:dyDescent="0.3"/>
    <row r="231" spans="2:17" ht="54" customHeight="1" x14ac:dyDescent="0.25">
      <c r="B231" s="76" t="s">
        <v>33</v>
      </c>
      <c r="C231" s="76" t="s">
        <v>49</v>
      </c>
      <c r="D231" s="57" t="s">
        <v>50</v>
      </c>
      <c r="E231" s="76" t="s">
        <v>51</v>
      </c>
      <c r="F231" s="78" t="s">
        <v>56</v>
      </c>
      <c r="G231" s="97"/>
    </row>
    <row r="232" spans="2:17" ht="120.75" customHeight="1" x14ac:dyDescent="0.2">
      <c r="B232" s="237" t="s">
        <v>53</v>
      </c>
      <c r="C232" s="6" t="s">
        <v>131</v>
      </c>
      <c r="D232" s="72">
        <v>25</v>
      </c>
      <c r="E232" s="72"/>
      <c r="F232" s="238">
        <f>+E232+E233+E234</f>
        <v>0</v>
      </c>
      <c r="G232" s="98"/>
    </row>
    <row r="233" spans="2:17" ht="76.150000000000006" customHeight="1" x14ac:dyDescent="0.2">
      <c r="B233" s="237"/>
      <c r="C233" s="6" t="s">
        <v>132</v>
      </c>
      <c r="D233" s="75">
        <v>25</v>
      </c>
      <c r="E233" s="72"/>
      <c r="F233" s="239"/>
      <c r="G233" s="98"/>
    </row>
    <row r="234" spans="2:17" ht="69" customHeight="1" x14ac:dyDescent="0.2">
      <c r="B234" s="237"/>
      <c r="C234" s="6" t="s">
        <v>133</v>
      </c>
      <c r="D234" s="72">
        <v>10</v>
      </c>
      <c r="E234" s="72"/>
      <c r="F234" s="240"/>
      <c r="G234" s="98"/>
    </row>
    <row r="235" spans="2:17" x14ac:dyDescent="0.25">
      <c r="C235"/>
    </row>
    <row r="238" spans="2:17" x14ac:dyDescent="0.25">
      <c r="B238" s="67" t="s">
        <v>57</v>
      </c>
    </row>
    <row r="241" spans="2:5" x14ac:dyDescent="0.25">
      <c r="B241" s="79" t="s">
        <v>33</v>
      </c>
      <c r="C241" s="79" t="s">
        <v>58</v>
      </c>
      <c r="D241" s="76" t="s">
        <v>51</v>
      </c>
      <c r="E241" s="76" t="s">
        <v>16</v>
      </c>
    </row>
    <row r="242" spans="2:5" ht="28.5" x14ac:dyDescent="0.25">
      <c r="B242" s="2" t="s">
        <v>59</v>
      </c>
      <c r="C242" s="7">
        <v>40</v>
      </c>
      <c r="D242" s="72">
        <f>+E217</f>
        <v>30</v>
      </c>
      <c r="E242" s="241">
        <f>+D242+D243</f>
        <v>30</v>
      </c>
    </row>
    <row r="243" spans="2:5" ht="42.75" x14ac:dyDescent="0.25">
      <c r="B243" s="2" t="s">
        <v>60</v>
      </c>
      <c r="C243" s="7">
        <v>60</v>
      </c>
      <c r="D243" s="72">
        <f>+F232</f>
        <v>0</v>
      </c>
      <c r="E243" s="242"/>
    </row>
  </sheetData>
  <customSheetViews>
    <customSheetView guid="{40E552B3-9E29-44C0-A4FF-1D2AABD8B768}" scale="75" hiddenColumns="1" topLeftCell="B160">
      <selection activeCell="B193" sqref="B193"/>
      <pageMargins left="0.7" right="0.7" top="0.75" bottom="0.75" header="0.3" footer="0.3"/>
      <pageSetup orientation="portrait" horizontalDpi="4294967295" verticalDpi="4294967295" r:id="rId1"/>
    </customSheetView>
    <customSheetView guid="{EFAC7AB1-A2DB-49AB-8828-810AB144C864}" scale="70" hiddenColumns="1" topLeftCell="B85">
      <selection activeCell="B98" sqref="B98:P98"/>
      <pageMargins left="0.7" right="0.7" top="0.75" bottom="0.75" header="0.3" footer="0.3"/>
      <pageSetup orientation="portrait" horizontalDpi="4294967295" verticalDpi="4294967295" r:id="rId2"/>
    </customSheetView>
    <customSheetView guid="{7E8FC9E1-8CD1-44A1-8575-E71EEF76F9C5}" scale="70" hiddenColumns="1" topLeftCell="B127">
      <selection activeCell="C148" sqref="C148"/>
      <pageMargins left="0.7" right="0.7" top="0.75" bottom="0.75" header="0.3" footer="0.3"/>
      <pageSetup orientation="portrait" horizontalDpi="4294967295" verticalDpi="4294967295" r:id="rId3"/>
    </customSheetView>
    <customSheetView guid="{7BBFB866-F210-4140-8CB9-BA0B5378B912}" scale="70" hiddenColumns="1" topLeftCell="A193">
      <selection activeCell="B201" sqref="B201"/>
      <pageMargins left="0.7" right="0.7" top="0.75" bottom="0.75" header="0.3" footer="0.3"/>
      <pageSetup orientation="portrait" horizontalDpi="4294967295" verticalDpi="4294967295" r:id="rId4"/>
    </customSheetView>
    <customSheetView guid="{1742C5C4-AAF0-4817-A357-AA383D8D0FA6}" scale="75" hiddenColumns="1" topLeftCell="B160">
      <selection activeCell="B167" sqref="B167"/>
      <pageMargins left="0.7" right="0.7" top="0.75" bottom="0.75" header="0.3" footer="0.3"/>
      <pageSetup orientation="portrait" horizontalDpi="4294967295" verticalDpi="4294967295" r:id="rId5"/>
    </customSheetView>
  </customSheetViews>
  <mergeCells count="41">
    <mergeCell ref="J224:L224"/>
    <mergeCell ref="P224:Q224"/>
    <mergeCell ref="P225:Q225"/>
    <mergeCell ref="P227:Q227"/>
    <mergeCell ref="J86:L86"/>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232:B234"/>
    <mergeCell ref="F232:F234"/>
    <mergeCell ref="E242:E243"/>
    <mergeCell ref="B2:P2"/>
    <mergeCell ref="B196:P196"/>
    <mergeCell ref="B222:N222"/>
    <mergeCell ref="E217:E219"/>
    <mergeCell ref="B189:N189"/>
    <mergeCell ref="D192:E192"/>
    <mergeCell ref="D193:E193"/>
    <mergeCell ref="B199:N199"/>
    <mergeCell ref="P86:Q86"/>
    <mergeCell ref="B81:N81"/>
    <mergeCell ref="E40:E41"/>
    <mergeCell ref="O68:P68"/>
  </mergeCells>
  <dataValidations count="2">
    <dataValidation type="decimal" allowBlank="1" showInputMessage="1" showErrorMessage="1" sqref="WVH983159 WLL983159 C65655 IV65655 SR65655 ACN65655 AMJ65655 AWF65655 BGB65655 BPX65655 BZT65655 CJP65655 CTL65655 DDH65655 DND65655 DWZ65655 EGV65655 EQR65655 FAN65655 FKJ65655 FUF65655 GEB65655 GNX65655 GXT65655 HHP65655 HRL65655 IBH65655 ILD65655 IUZ65655 JEV65655 JOR65655 JYN65655 KIJ65655 KSF65655 LCB65655 LLX65655 LVT65655 MFP65655 MPL65655 MZH65655 NJD65655 NSZ65655 OCV65655 OMR65655 OWN65655 PGJ65655 PQF65655 QAB65655 QJX65655 QTT65655 RDP65655 RNL65655 RXH65655 SHD65655 SQZ65655 TAV65655 TKR65655 TUN65655 UEJ65655 UOF65655 UYB65655 VHX65655 VRT65655 WBP65655 WLL65655 WVH65655 C131191 IV131191 SR131191 ACN131191 AMJ131191 AWF131191 BGB131191 BPX131191 BZT131191 CJP131191 CTL131191 DDH131191 DND131191 DWZ131191 EGV131191 EQR131191 FAN131191 FKJ131191 FUF131191 GEB131191 GNX131191 GXT131191 HHP131191 HRL131191 IBH131191 ILD131191 IUZ131191 JEV131191 JOR131191 JYN131191 KIJ131191 KSF131191 LCB131191 LLX131191 LVT131191 MFP131191 MPL131191 MZH131191 NJD131191 NSZ131191 OCV131191 OMR131191 OWN131191 PGJ131191 PQF131191 QAB131191 QJX131191 QTT131191 RDP131191 RNL131191 RXH131191 SHD131191 SQZ131191 TAV131191 TKR131191 TUN131191 UEJ131191 UOF131191 UYB131191 VHX131191 VRT131191 WBP131191 WLL131191 WVH131191 C196727 IV196727 SR196727 ACN196727 AMJ196727 AWF196727 BGB196727 BPX196727 BZT196727 CJP196727 CTL196727 DDH196727 DND196727 DWZ196727 EGV196727 EQR196727 FAN196727 FKJ196727 FUF196727 GEB196727 GNX196727 GXT196727 HHP196727 HRL196727 IBH196727 ILD196727 IUZ196727 JEV196727 JOR196727 JYN196727 KIJ196727 KSF196727 LCB196727 LLX196727 LVT196727 MFP196727 MPL196727 MZH196727 NJD196727 NSZ196727 OCV196727 OMR196727 OWN196727 PGJ196727 PQF196727 QAB196727 QJX196727 QTT196727 RDP196727 RNL196727 RXH196727 SHD196727 SQZ196727 TAV196727 TKR196727 TUN196727 UEJ196727 UOF196727 UYB196727 VHX196727 VRT196727 WBP196727 WLL196727 WVH196727 C262263 IV262263 SR262263 ACN262263 AMJ262263 AWF262263 BGB262263 BPX262263 BZT262263 CJP262263 CTL262263 DDH262263 DND262263 DWZ262263 EGV262263 EQR262263 FAN262263 FKJ262263 FUF262263 GEB262263 GNX262263 GXT262263 HHP262263 HRL262263 IBH262263 ILD262263 IUZ262263 JEV262263 JOR262263 JYN262263 KIJ262263 KSF262263 LCB262263 LLX262263 LVT262263 MFP262263 MPL262263 MZH262263 NJD262263 NSZ262263 OCV262263 OMR262263 OWN262263 PGJ262263 PQF262263 QAB262263 QJX262263 QTT262263 RDP262263 RNL262263 RXH262263 SHD262263 SQZ262263 TAV262263 TKR262263 TUN262263 UEJ262263 UOF262263 UYB262263 VHX262263 VRT262263 WBP262263 WLL262263 WVH262263 C327799 IV327799 SR327799 ACN327799 AMJ327799 AWF327799 BGB327799 BPX327799 BZT327799 CJP327799 CTL327799 DDH327799 DND327799 DWZ327799 EGV327799 EQR327799 FAN327799 FKJ327799 FUF327799 GEB327799 GNX327799 GXT327799 HHP327799 HRL327799 IBH327799 ILD327799 IUZ327799 JEV327799 JOR327799 JYN327799 KIJ327799 KSF327799 LCB327799 LLX327799 LVT327799 MFP327799 MPL327799 MZH327799 NJD327799 NSZ327799 OCV327799 OMR327799 OWN327799 PGJ327799 PQF327799 QAB327799 QJX327799 QTT327799 RDP327799 RNL327799 RXH327799 SHD327799 SQZ327799 TAV327799 TKR327799 TUN327799 UEJ327799 UOF327799 UYB327799 VHX327799 VRT327799 WBP327799 WLL327799 WVH327799 C393335 IV393335 SR393335 ACN393335 AMJ393335 AWF393335 BGB393335 BPX393335 BZT393335 CJP393335 CTL393335 DDH393335 DND393335 DWZ393335 EGV393335 EQR393335 FAN393335 FKJ393335 FUF393335 GEB393335 GNX393335 GXT393335 HHP393335 HRL393335 IBH393335 ILD393335 IUZ393335 JEV393335 JOR393335 JYN393335 KIJ393335 KSF393335 LCB393335 LLX393335 LVT393335 MFP393335 MPL393335 MZH393335 NJD393335 NSZ393335 OCV393335 OMR393335 OWN393335 PGJ393335 PQF393335 QAB393335 QJX393335 QTT393335 RDP393335 RNL393335 RXH393335 SHD393335 SQZ393335 TAV393335 TKR393335 TUN393335 UEJ393335 UOF393335 UYB393335 VHX393335 VRT393335 WBP393335 WLL393335 WVH393335 C458871 IV458871 SR458871 ACN458871 AMJ458871 AWF458871 BGB458871 BPX458871 BZT458871 CJP458871 CTL458871 DDH458871 DND458871 DWZ458871 EGV458871 EQR458871 FAN458871 FKJ458871 FUF458871 GEB458871 GNX458871 GXT458871 HHP458871 HRL458871 IBH458871 ILD458871 IUZ458871 JEV458871 JOR458871 JYN458871 KIJ458871 KSF458871 LCB458871 LLX458871 LVT458871 MFP458871 MPL458871 MZH458871 NJD458871 NSZ458871 OCV458871 OMR458871 OWN458871 PGJ458871 PQF458871 QAB458871 QJX458871 QTT458871 RDP458871 RNL458871 RXH458871 SHD458871 SQZ458871 TAV458871 TKR458871 TUN458871 UEJ458871 UOF458871 UYB458871 VHX458871 VRT458871 WBP458871 WLL458871 WVH458871 C524407 IV524407 SR524407 ACN524407 AMJ524407 AWF524407 BGB524407 BPX524407 BZT524407 CJP524407 CTL524407 DDH524407 DND524407 DWZ524407 EGV524407 EQR524407 FAN524407 FKJ524407 FUF524407 GEB524407 GNX524407 GXT524407 HHP524407 HRL524407 IBH524407 ILD524407 IUZ524407 JEV524407 JOR524407 JYN524407 KIJ524407 KSF524407 LCB524407 LLX524407 LVT524407 MFP524407 MPL524407 MZH524407 NJD524407 NSZ524407 OCV524407 OMR524407 OWN524407 PGJ524407 PQF524407 QAB524407 QJX524407 QTT524407 RDP524407 RNL524407 RXH524407 SHD524407 SQZ524407 TAV524407 TKR524407 TUN524407 UEJ524407 UOF524407 UYB524407 VHX524407 VRT524407 WBP524407 WLL524407 WVH524407 C589943 IV589943 SR589943 ACN589943 AMJ589943 AWF589943 BGB589943 BPX589943 BZT589943 CJP589943 CTL589943 DDH589943 DND589943 DWZ589943 EGV589943 EQR589943 FAN589943 FKJ589943 FUF589943 GEB589943 GNX589943 GXT589943 HHP589943 HRL589943 IBH589943 ILD589943 IUZ589943 JEV589943 JOR589943 JYN589943 KIJ589943 KSF589943 LCB589943 LLX589943 LVT589943 MFP589943 MPL589943 MZH589943 NJD589943 NSZ589943 OCV589943 OMR589943 OWN589943 PGJ589943 PQF589943 QAB589943 QJX589943 QTT589943 RDP589943 RNL589943 RXH589943 SHD589943 SQZ589943 TAV589943 TKR589943 TUN589943 UEJ589943 UOF589943 UYB589943 VHX589943 VRT589943 WBP589943 WLL589943 WVH589943 C655479 IV655479 SR655479 ACN655479 AMJ655479 AWF655479 BGB655479 BPX655479 BZT655479 CJP655479 CTL655479 DDH655479 DND655479 DWZ655479 EGV655479 EQR655479 FAN655479 FKJ655479 FUF655479 GEB655479 GNX655479 GXT655479 HHP655479 HRL655479 IBH655479 ILD655479 IUZ655479 JEV655479 JOR655479 JYN655479 KIJ655479 KSF655479 LCB655479 LLX655479 LVT655479 MFP655479 MPL655479 MZH655479 NJD655479 NSZ655479 OCV655479 OMR655479 OWN655479 PGJ655479 PQF655479 QAB655479 QJX655479 QTT655479 RDP655479 RNL655479 RXH655479 SHD655479 SQZ655479 TAV655479 TKR655479 TUN655479 UEJ655479 UOF655479 UYB655479 VHX655479 VRT655479 WBP655479 WLL655479 WVH655479 C721015 IV721015 SR721015 ACN721015 AMJ721015 AWF721015 BGB721015 BPX721015 BZT721015 CJP721015 CTL721015 DDH721015 DND721015 DWZ721015 EGV721015 EQR721015 FAN721015 FKJ721015 FUF721015 GEB721015 GNX721015 GXT721015 HHP721015 HRL721015 IBH721015 ILD721015 IUZ721015 JEV721015 JOR721015 JYN721015 KIJ721015 KSF721015 LCB721015 LLX721015 LVT721015 MFP721015 MPL721015 MZH721015 NJD721015 NSZ721015 OCV721015 OMR721015 OWN721015 PGJ721015 PQF721015 QAB721015 QJX721015 QTT721015 RDP721015 RNL721015 RXH721015 SHD721015 SQZ721015 TAV721015 TKR721015 TUN721015 UEJ721015 UOF721015 UYB721015 VHX721015 VRT721015 WBP721015 WLL721015 WVH721015 C786551 IV786551 SR786551 ACN786551 AMJ786551 AWF786551 BGB786551 BPX786551 BZT786551 CJP786551 CTL786551 DDH786551 DND786551 DWZ786551 EGV786551 EQR786551 FAN786551 FKJ786551 FUF786551 GEB786551 GNX786551 GXT786551 HHP786551 HRL786551 IBH786551 ILD786551 IUZ786551 JEV786551 JOR786551 JYN786551 KIJ786551 KSF786551 LCB786551 LLX786551 LVT786551 MFP786551 MPL786551 MZH786551 NJD786551 NSZ786551 OCV786551 OMR786551 OWN786551 PGJ786551 PQF786551 QAB786551 QJX786551 QTT786551 RDP786551 RNL786551 RXH786551 SHD786551 SQZ786551 TAV786551 TKR786551 TUN786551 UEJ786551 UOF786551 UYB786551 VHX786551 VRT786551 WBP786551 WLL786551 WVH786551 C852087 IV852087 SR852087 ACN852087 AMJ852087 AWF852087 BGB852087 BPX852087 BZT852087 CJP852087 CTL852087 DDH852087 DND852087 DWZ852087 EGV852087 EQR852087 FAN852087 FKJ852087 FUF852087 GEB852087 GNX852087 GXT852087 HHP852087 HRL852087 IBH852087 ILD852087 IUZ852087 JEV852087 JOR852087 JYN852087 KIJ852087 KSF852087 LCB852087 LLX852087 LVT852087 MFP852087 MPL852087 MZH852087 NJD852087 NSZ852087 OCV852087 OMR852087 OWN852087 PGJ852087 PQF852087 QAB852087 QJX852087 QTT852087 RDP852087 RNL852087 RXH852087 SHD852087 SQZ852087 TAV852087 TKR852087 TUN852087 UEJ852087 UOF852087 UYB852087 VHX852087 VRT852087 WBP852087 WLL852087 WVH852087 C917623 IV917623 SR917623 ACN917623 AMJ917623 AWF917623 BGB917623 BPX917623 BZT917623 CJP917623 CTL917623 DDH917623 DND917623 DWZ917623 EGV917623 EQR917623 FAN917623 FKJ917623 FUF917623 GEB917623 GNX917623 GXT917623 HHP917623 HRL917623 IBH917623 ILD917623 IUZ917623 JEV917623 JOR917623 JYN917623 KIJ917623 KSF917623 LCB917623 LLX917623 LVT917623 MFP917623 MPL917623 MZH917623 NJD917623 NSZ917623 OCV917623 OMR917623 OWN917623 PGJ917623 PQF917623 QAB917623 QJX917623 QTT917623 RDP917623 RNL917623 RXH917623 SHD917623 SQZ917623 TAV917623 TKR917623 TUN917623 UEJ917623 UOF917623 UYB917623 VHX917623 VRT917623 WBP917623 WLL917623 WVH917623 C983159 IV983159 SR983159 ACN983159 AMJ983159 AWF983159 BGB983159 BPX983159 BZT983159 CJP983159 CTL983159 DDH983159 DND983159 DWZ983159 EGV983159 EQR983159 FAN983159 FKJ983159 FUF983159 GEB983159 GNX983159 GXT983159 HHP983159 HRL983159 IBH983159 ILD983159 IUZ983159 JEV983159 JOR983159 JYN983159 KIJ983159 KSF983159 LCB983159 LLX983159 LVT983159 MFP983159 MPL983159 MZH983159 NJD983159 NSZ983159 OCV983159 OMR983159 OWN983159 PGJ983159 PQF983159 QAB983159 QJX983159 QTT983159 RDP983159 RNL983159 RXH983159 SHD983159 SQZ983159 TAV983159 TKR983159 TUN983159 UEJ983159 UOF983159 UYB983159 VHX983159 VRT983159 WBP9831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59 A65655 IS65655 SO65655 ACK65655 AMG65655 AWC65655 BFY65655 BPU65655 BZQ65655 CJM65655 CTI65655 DDE65655 DNA65655 DWW65655 EGS65655 EQO65655 FAK65655 FKG65655 FUC65655 GDY65655 GNU65655 GXQ65655 HHM65655 HRI65655 IBE65655 ILA65655 IUW65655 JES65655 JOO65655 JYK65655 KIG65655 KSC65655 LBY65655 LLU65655 LVQ65655 MFM65655 MPI65655 MZE65655 NJA65655 NSW65655 OCS65655 OMO65655 OWK65655 PGG65655 PQC65655 PZY65655 QJU65655 QTQ65655 RDM65655 RNI65655 RXE65655 SHA65655 SQW65655 TAS65655 TKO65655 TUK65655 UEG65655 UOC65655 UXY65655 VHU65655 VRQ65655 WBM65655 WLI65655 WVE65655 A131191 IS131191 SO131191 ACK131191 AMG131191 AWC131191 BFY131191 BPU131191 BZQ131191 CJM131191 CTI131191 DDE131191 DNA131191 DWW131191 EGS131191 EQO131191 FAK131191 FKG131191 FUC131191 GDY131191 GNU131191 GXQ131191 HHM131191 HRI131191 IBE131191 ILA131191 IUW131191 JES131191 JOO131191 JYK131191 KIG131191 KSC131191 LBY131191 LLU131191 LVQ131191 MFM131191 MPI131191 MZE131191 NJA131191 NSW131191 OCS131191 OMO131191 OWK131191 PGG131191 PQC131191 PZY131191 QJU131191 QTQ131191 RDM131191 RNI131191 RXE131191 SHA131191 SQW131191 TAS131191 TKO131191 TUK131191 UEG131191 UOC131191 UXY131191 VHU131191 VRQ131191 WBM131191 WLI131191 WVE131191 A196727 IS196727 SO196727 ACK196727 AMG196727 AWC196727 BFY196727 BPU196727 BZQ196727 CJM196727 CTI196727 DDE196727 DNA196727 DWW196727 EGS196727 EQO196727 FAK196727 FKG196727 FUC196727 GDY196727 GNU196727 GXQ196727 HHM196727 HRI196727 IBE196727 ILA196727 IUW196727 JES196727 JOO196727 JYK196727 KIG196727 KSC196727 LBY196727 LLU196727 LVQ196727 MFM196727 MPI196727 MZE196727 NJA196727 NSW196727 OCS196727 OMO196727 OWK196727 PGG196727 PQC196727 PZY196727 QJU196727 QTQ196727 RDM196727 RNI196727 RXE196727 SHA196727 SQW196727 TAS196727 TKO196727 TUK196727 UEG196727 UOC196727 UXY196727 VHU196727 VRQ196727 WBM196727 WLI196727 WVE196727 A262263 IS262263 SO262263 ACK262263 AMG262263 AWC262263 BFY262263 BPU262263 BZQ262263 CJM262263 CTI262263 DDE262263 DNA262263 DWW262263 EGS262263 EQO262263 FAK262263 FKG262263 FUC262263 GDY262263 GNU262263 GXQ262263 HHM262263 HRI262263 IBE262263 ILA262263 IUW262263 JES262263 JOO262263 JYK262263 KIG262263 KSC262263 LBY262263 LLU262263 LVQ262263 MFM262263 MPI262263 MZE262263 NJA262263 NSW262263 OCS262263 OMO262263 OWK262263 PGG262263 PQC262263 PZY262263 QJU262263 QTQ262263 RDM262263 RNI262263 RXE262263 SHA262263 SQW262263 TAS262263 TKO262263 TUK262263 UEG262263 UOC262263 UXY262263 VHU262263 VRQ262263 WBM262263 WLI262263 WVE262263 A327799 IS327799 SO327799 ACK327799 AMG327799 AWC327799 BFY327799 BPU327799 BZQ327799 CJM327799 CTI327799 DDE327799 DNA327799 DWW327799 EGS327799 EQO327799 FAK327799 FKG327799 FUC327799 GDY327799 GNU327799 GXQ327799 HHM327799 HRI327799 IBE327799 ILA327799 IUW327799 JES327799 JOO327799 JYK327799 KIG327799 KSC327799 LBY327799 LLU327799 LVQ327799 MFM327799 MPI327799 MZE327799 NJA327799 NSW327799 OCS327799 OMO327799 OWK327799 PGG327799 PQC327799 PZY327799 QJU327799 QTQ327799 RDM327799 RNI327799 RXE327799 SHA327799 SQW327799 TAS327799 TKO327799 TUK327799 UEG327799 UOC327799 UXY327799 VHU327799 VRQ327799 WBM327799 WLI327799 WVE327799 A393335 IS393335 SO393335 ACK393335 AMG393335 AWC393335 BFY393335 BPU393335 BZQ393335 CJM393335 CTI393335 DDE393335 DNA393335 DWW393335 EGS393335 EQO393335 FAK393335 FKG393335 FUC393335 GDY393335 GNU393335 GXQ393335 HHM393335 HRI393335 IBE393335 ILA393335 IUW393335 JES393335 JOO393335 JYK393335 KIG393335 KSC393335 LBY393335 LLU393335 LVQ393335 MFM393335 MPI393335 MZE393335 NJA393335 NSW393335 OCS393335 OMO393335 OWK393335 PGG393335 PQC393335 PZY393335 QJU393335 QTQ393335 RDM393335 RNI393335 RXE393335 SHA393335 SQW393335 TAS393335 TKO393335 TUK393335 UEG393335 UOC393335 UXY393335 VHU393335 VRQ393335 WBM393335 WLI393335 WVE393335 A458871 IS458871 SO458871 ACK458871 AMG458871 AWC458871 BFY458871 BPU458871 BZQ458871 CJM458871 CTI458871 DDE458871 DNA458871 DWW458871 EGS458871 EQO458871 FAK458871 FKG458871 FUC458871 GDY458871 GNU458871 GXQ458871 HHM458871 HRI458871 IBE458871 ILA458871 IUW458871 JES458871 JOO458871 JYK458871 KIG458871 KSC458871 LBY458871 LLU458871 LVQ458871 MFM458871 MPI458871 MZE458871 NJA458871 NSW458871 OCS458871 OMO458871 OWK458871 PGG458871 PQC458871 PZY458871 QJU458871 QTQ458871 RDM458871 RNI458871 RXE458871 SHA458871 SQW458871 TAS458871 TKO458871 TUK458871 UEG458871 UOC458871 UXY458871 VHU458871 VRQ458871 WBM458871 WLI458871 WVE458871 A524407 IS524407 SO524407 ACK524407 AMG524407 AWC524407 BFY524407 BPU524407 BZQ524407 CJM524407 CTI524407 DDE524407 DNA524407 DWW524407 EGS524407 EQO524407 FAK524407 FKG524407 FUC524407 GDY524407 GNU524407 GXQ524407 HHM524407 HRI524407 IBE524407 ILA524407 IUW524407 JES524407 JOO524407 JYK524407 KIG524407 KSC524407 LBY524407 LLU524407 LVQ524407 MFM524407 MPI524407 MZE524407 NJA524407 NSW524407 OCS524407 OMO524407 OWK524407 PGG524407 PQC524407 PZY524407 QJU524407 QTQ524407 RDM524407 RNI524407 RXE524407 SHA524407 SQW524407 TAS524407 TKO524407 TUK524407 UEG524407 UOC524407 UXY524407 VHU524407 VRQ524407 WBM524407 WLI524407 WVE524407 A589943 IS589943 SO589943 ACK589943 AMG589943 AWC589943 BFY589943 BPU589943 BZQ589943 CJM589943 CTI589943 DDE589943 DNA589943 DWW589943 EGS589943 EQO589943 FAK589943 FKG589943 FUC589943 GDY589943 GNU589943 GXQ589943 HHM589943 HRI589943 IBE589943 ILA589943 IUW589943 JES589943 JOO589943 JYK589943 KIG589943 KSC589943 LBY589943 LLU589943 LVQ589943 MFM589943 MPI589943 MZE589943 NJA589943 NSW589943 OCS589943 OMO589943 OWK589943 PGG589943 PQC589943 PZY589943 QJU589943 QTQ589943 RDM589943 RNI589943 RXE589943 SHA589943 SQW589943 TAS589943 TKO589943 TUK589943 UEG589943 UOC589943 UXY589943 VHU589943 VRQ589943 WBM589943 WLI589943 WVE589943 A655479 IS655479 SO655479 ACK655479 AMG655479 AWC655479 BFY655479 BPU655479 BZQ655479 CJM655479 CTI655479 DDE655479 DNA655479 DWW655479 EGS655479 EQO655479 FAK655479 FKG655479 FUC655479 GDY655479 GNU655479 GXQ655479 HHM655479 HRI655479 IBE655479 ILA655479 IUW655479 JES655479 JOO655479 JYK655479 KIG655479 KSC655479 LBY655479 LLU655479 LVQ655479 MFM655479 MPI655479 MZE655479 NJA655479 NSW655479 OCS655479 OMO655479 OWK655479 PGG655479 PQC655479 PZY655479 QJU655479 QTQ655479 RDM655479 RNI655479 RXE655479 SHA655479 SQW655479 TAS655479 TKO655479 TUK655479 UEG655479 UOC655479 UXY655479 VHU655479 VRQ655479 WBM655479 WLI655479 WVE655479 A721015 IS721015 SO721015 ACK721015 AMG721015 AWC721015 BFY721015 BPU721015 BZQ721015 CJM721015 CTI721015 DDE721015 DNA721015 DWW721015 EGS721015 EQO721015 FAK721015 FKG721015 FUC721015 GDY721015 GNU721015 GXQ721015 HHM721015 HRI721015 IBE721015 ILA721015 IUW721015 JES721015 JOO721015 JYK721015 KIG721015 KSC721015 LBY721015 LLU721015 LVQ721015 MFM721015 MPI721015 MZE721015 NJA721015 NSW721015 OCS721015 OMO721015 OWK721015 PGG721015 PQC721015 PZY721015 QJU721015 QTQ721015 RDM721015 RNI721015 RXE721015 SHA721015 SQW721015 TAS721015 TKO721015 TUK721015 UEG721015 UOC721015 UXY721015 VHU721015 VRQ721015 WBM721015 WLI721015 WVE721015 A786551 IS786551 SO786551 ACK786551 AMG786551 AWC786551 BFY786551 BPU786551 BZQ786551 CJM786551 CTI786551 DDE786551 DNA786551 DWW786551 EGS786551 EQO786551 FAK786551 FKG786551 FUC786551 GDY786551 GNU786551 GXQ786551 HHM786551 HRI786551 IBE786551 ILA786551 IUW786551 JES786551 JOO786551 JYK786551 KIG786551 KSC786551 LBY786551 LLU786551 LVQ786551 MFM786551 MPI786551 MZE786551 NJA786551 NSW786551 OCS786551 OMO786551 OWK786551 PGG786551 PQC786551 PZY786551 QJU786551 QTQ786551 RDM786551 RNI786551 RXE786551 SHA786551 SQW786551 TAS786551 TKO786551 TUK786551 UEG786551 UOC786551 UXY786551 VHU786551 VRQ786551 WBM786551 WLI786551 WVE786551 A852087 IS852087 SO852087 ACK852087 AMG852087 AWC852087 BFY852087 BPU852087 BZQ852087 CJM852087 CTI852087 DDE852087 DNA852087 DWW852087 EGS852087 EQO852087 FAK852087 FKG852087 FUC852087 GDY852087 GNU852087 GXQ852087 HHM852087 HRI852087 IBE852087 ILA852087 IUW852087 JES852087 JOO852087 JYK852087 KIG852087 KSC852087 LBY852087 LLU852087 LVQ852087 MFM852087 MPI852087 MZE852087 NJA852087 NSW852087 OCS852087 OMO852087 OWK852087 PGG852087 PQC852087 PZY852087 QJU852087 QTQ852087 RDM852087 RNI852087 RXE852087 SHA852087 SQW852087 TAS852087 TKO852087 TUK852087 UEG852087 UOC852087 UXY852087 VHU852087 VRQ852087 WBM852087 WLI852087 WVE852087 A917623 IS917623 SO917623 ACK917623 AMG917623 AWC917623 BFY917623 BPU917623 BZQ917623 CJM917623 CTI917623 DDE917623 DNA917623 DWW917623 EGS917623 EQO917623 FAK917623 FKG917623 FUC917623 GDY917623 GNU917623 GXQ917623 HHM917623 HRI917623 IBE917623 ILA917623 IUW917623 JES917623 JOO917623 JYK917623 KIG917623 KSC917623 LBY917623 LLU917623 LVQ917623 MFM917623 MPI917623 MZE917623 NJA917623 NSW917623 OCS917623 OMO917623 OWK917623 PGG917623 PQC917623 PZY917623 QJU917623 QTQ917623 RDM917623 RNI917623 RXE917623 SHA917623 SQW917623 TAS917623 TKO917623 TUK917623 UEG917623 UOC917623 UXY917623 VHU917623 VRQ917623 WBM917623 WLI917623 WVE917623 A983159 IS983159 SO983159 ACK983159 AMG983159 AWC983159 BFY983159 BPU983159 BZQ983159 CJM983159 CTI983159 DDE983159 DNA983159 DWW983159 EGS983159 EQO983159 FAK983159 FKG983159 FUC983159 GDY983159 GNU983159 GXQ983159 HHM983159 HRI983159 IBE983159 ILA983159 IUW983159 JES983159 JOO983159 JYK983159 KIG983159 KSC983159 LBY983159 LLU983159 LVQ983159 MFM983159 MPI983159 MZE983159 NJA983159 NSW983159 OCS983159 OMO983159 OWK983159 PGG983159 PQC983159 PZY983159 QJU983159 QTQ983159 RDM983159 RNI983159 RXE983159 SHA983159 SQW983159 TAS983159 TKO983159 TUK983159 UEG983159 UOC983159 UXY983159 VHU983159 VRQ983159 WBM983159 WLI9831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52"/>
  <sheetViews>
    <sheetView topLeftCell="A229" zoomScale="75" zoomScaleNormal="75" workbookViewId="0">
      <selection activeCell="G242" sqref="G242"/>
    </sheetView>
  </sheetViews>
  <sheetFormatPr baseColWidth="10" defaultRowHeight="15" x14ac:dyDescent="0.25"/>
  <cols>
    <col min="1" max="1" width="3.140625" style="9" bestFit="1" customWidth="1"/>
    <col min="2" max="2" width="102.7109375" style="9" bestFit="1" customWidth="1"/>
    <col min="3" max="3" width="31.140625" style="9" customWidth="1"/>
    <col min="4" max="4" width="37.5703125" style="9" customWidth="1"/>
    <col min="5" max="5" width="25" style="9" customWidth="1"/>
    <col min="6" max="6" width="29.7109375" style="9" customWidth="1"/>
    <col min="7" max="7" width="37.85546875" style="9" customWidth="1"/>
    <col min="8" max="8" width="14.28515625" style="9" customWidth="1"/>
    <col min="9" max="9" width="21.28515625" style="9" customWidth="1"/>
    <col min="10" max="10" width="23.5703125" style="9" customWidth="1"/>
    <col min="11" max="11" width="17" style="9" customWidth="1"/>
    <col min="12" max="12" width="21" style="9" customWidth="1"/>
    <col min="13" max="13" width="18.7109375" style="9" customWidth="1"/>
    <col min="14" max="14" width="22.140625" style="9" customWidth="1"/>
    <col min="15" max="15" width="24" style="9" customWidth="1"/>
    <col min="16" max="16" width="71.140625" style="9" customWidth="1"/>
    <col min="17" max="17" width="14.5703125" style="9" customWidth="1"/>
    <col min="18" max="18" width="49"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3" t="s">
        <v>63</v>
      </c>
      <c r="C2" s="244"/>
      <c r="D2" s="244"/>
      <c r="E2" s="244"/>
      <c r="F2" s="244"/>
      <c r="G2" s="244"/>
      <c r="H2" s="244"/>
      <c r="I2" s="244"/>
      <c r="J2" s="244"/>
      <c r="K2" s="244"/>
      <c r="L2" s="244"/>
      <c r="M2" s="244"/>
      <c r="N2" s="244"/>
      <c r="O2" s="244"/>
      <c r="P2" s="244"/>
    </row>
    <row r="4" spans="2:16" ht="26.25" x14ac:dyDescent="0.25">
      <c r="B4" s="243" t="s">
        <v>48</v>
      </c>
      <c r="C4" s="244"/>
      <c r="D4" s="244"/>
      <c r="E4" s="244"/>
      <c r="F4" s="244"/>
      <c r="G4" s="244"/>
      <c r="H4" s="244"/>
      <c r="I4" s="244"/>
      <c r="J4" s="244"/>
      <c r="K4" s="244"/>
      <c r="L4" s="244"/>
      <c r="M4" s="244"/>
      <c r="N4" s="244"/>
      <c r="O4" s="244"/>
      <c r="P4" s="244"/>
    </row>
    <row r="5" spans="2:16" ht="15.75" thickBot="1" x14ac:dyDescent="0.3"/>
    <row r="6" spans="2:16" ht="21.75" thickBot="1" x14ac:dyDescent="0.3">
      <c r="B6" s="11" t="s">
        <v>4</v>
      </c>
      <c r="C6" s="264" t="s">
        <v>511</v>
      </c>
      <c r="D6" s="264"/>
      <c r="E6" s="264"/>
      <c r="F6" s="264"/>
      <c r="G6" s="264"/>
      <c r="H6" s="264"/>
      <c r="I6" s="264"/>
      <c r="J6" s="264"/>
      <c r="K6" s="264"/>
      <c r="L6" s="264"/>
      <c r="M6" s="264"/>
      <c r="N6" s="265"/>
    </row>
    <row r="7" spans="2:16" ht="16.5" thickBot="1" x14ac:dyDescent="0.3">
      <c r="B7" s="12" t="s">
        <v>5</v>
      </c>
      <c r="C7" s="264" t="s">
        <v>220</v>
      </c>
      <c r="D7" s="264"/>
      <c r="E7" s="264"/>
      <c r="F7" s="264"/>
      <c r="G7" s="264"/>
      <c r="H7" s="264"/>
      <c r="I7" s="264"/>
      <c r="J7" s="264"/>
      <c r="K7" s="264"/>
      <c r="L7" s="264"/>
      <c r="M7" s="264"/>
      <c r="N7" s="265"/>
    </row>
    <row r="8" spans="2:16" ht="16.5" thickBot="1" x14ac:dyDescent="0.3">
      <c r="B8" s="12" t="s">
        <v>6</v>
      </c>
      <c r="C8" s="264" t="s">
        <v>512</v>
      </c>
      <c r="D8" s="264"/>
      <c r="E8" s="264"/>
      <c r="F8" s="264"/>
      <c r="G8" s="264"/>
      <c r="H8" s="264"/>
      <c r="I8" s="264"/>
      <c r="J8" s="264"/>
      <c r="K8" s="264"/>
      <c r="L8" s="264"/>
      <c r="M8" s="264"/>
      <c r="N8" s="265"/>
    </row>
    <row r="9" spans="2:16" ht="16.5" thickBot="1" x14ac:dyDescent="0.3">
      <c r="B9" s="12" t="s">
        <v>7</v>
      </c>
      <c r="C9" s="264"/>
      <c r="D9" s="264"/>
      <c r="E9" s="264"/>
      <c r="F9" s="264"/>
      <c r="G9" s="264"/>
      <c r="H9" s="264"/>
      <c r="I9" s="264"/>
      <c r="J9" s="264"/>
      <c r="K9" s="264"/>
      <c r="L9" s="264"/>
      <c r="M9" s="264"/>
      <c r="N9" s="265"/>
    </row>
    <row r="10" spans="2:16" ht="16.5" thickBot="1" x14ac:dyDescent="0.3">
      <c r="B10" s="12" t="s">
        <v>8</v>
      </c>
      <c r="C10" s="266"/>
      <c r="D10" s="266"/>
      <c r="E10" s="267"/>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7" t="s">
        <v>102</v>
      </c>
      <c r="C14" s="257"/>
      <c r="D14" s="218" t="s">
        <v>12</v>
      </c>
      <c r="E14" s="218" t="s">
        <v>13</v>
      </c>
      <c r="F14" s="218" t="s">
        <v>29</v>
      </c>
      <c r="G14" s="95"/>
      <c r="I14" s="38"/>
      <c r="J14" s="38"/>
      <c r="K14" s="38"/>
      <c r="L14" s="38"/>
      <c r="M14" s="38"/>
      <c r="N14" s="112"/>
    </row>
    <row r="15" spans="2:16" x14ac:dyDescent="0.25">
      <c r="B15" s="257"/>
      <c r="C15" s="257"/>
      <c r="D15" s="218">
        <v>19</v>
      </c>
      <c r="E15" s="36">
        <v>2671954168</v>
      </c>
      <c r="F15" s="230">
        <f>331+607</f>
        <v>938</v>
      </c>
      <c r="G15" s="96"/>
      <c r="I15" s="39"/>
      <c r="J15" s="39"/>
      <c r="K15" s="39"/>
      <c r="L15" s="39"/>
      <c r="M15" s="39"/>
      <c r="N15" s="112"/>
    </row>
    <row r="16" spans="2:16" x14ac:dyDescent="0.25">
      <c r="B16" s="257"/>
      <c r="C16" s="257"/>
      <c r="D16" s="218"/>
      <c r="E16" s="36"/>
      <c r="F16" s="36"/>
      <c r="G16" s="96"/>
      <c r="I16" s="39"/>
      <c r="J16" s="39"/>
      <c r="K16" s="39"/>
      <c r="L16" s="39"/>
      <c r="M16" s="39"/>
      <c r="N16" s="112"/>
    </row>
    <row r="17" spans="1:14" x14ac:dyDescent="0.25">
      <c r="B17" s="257"/>
      <c r="C17" s="257"/>
      <c r="D17" s="218"/>
      <c r="E17" s="36"/>
      <c r="F17" s="36"/>
      <c r="G17" s="96"/>
      <c r="I17" s="39"/>
      <c r="J17" s="39"/>
      <c r="K17" s="39"/>
      <c r="L17" s="39"/>
      <c r="M17" s="39"/>
      <c r="N17" s="112"/>
    </row>
    <row r="18" spans="1:14" x14ac:dyDescent="0.25">
      <c r="B18" s="257"/>
      <c r="C18" s="257"/>
      <c r="D18" s="218"/>
      <c r="E18" s="37"/>
      <c r="F18" s="36"/>
      <c r="G18" s="96"/>
      <c r="H18" s="22"/>
      <c r="I18" s="39"/>
      <c r="J18" s="39"/>
      <c r="K18" s="39"/>
      <c r="L18" s="39"/>
      <c r="M18" s="39"/>
      <c r="N18" s="20"/>
    </row>
    <row r="19" spans="1:14" x14ac:dyDescent="0.25">
      <c r="B19" s="257"/>
      <c r="C19" s="257"/>
      <c r="D19" s="218"/>
      <c r="E19" s="37"/>
      <c r="F19" s="36"/>
      <c r="G19" s="96"/>
      <c r="H19" s="22"/>
      <c r="I19" s="41"/>
      <c r="J19" s="41"/>
      <c r="K19" s="41"/>
      <c r="L19" s="41"/>
      <c r="M19" s="41"/>
      <c r="N19" s="20"/>
    </row>
    <row r="20" spans="1:14" x14ac:dyDescent="0.25">
      <c r="B20" s="257"/>
      <c r="C20" s="257"/>
      <c r="D20" s="218"/>
      <c r="E20" s="37"/>
      <c r="F20" s="36"/>
      <c r="G20" s="96"/>
      <c r="H20" s="22"/>
      <c r="I20" s="111"/>
      <c r="J20" s="111"/>
      <c r="K20" s="111"/>
      <c r="L20" s="111"/>
      <c r="M20" s="111"/>
      <c r="N20" s="20"/>
    </row>
    <row r="21" spans="1:14" x14ac:dyDescent="0.25">
      <c r="B21" s="257"/>
      <c r="C21" s="257"/>
      <c r="D21" s="218"/>
      <c r="E21" s="37"/>
      <c r="F21" s="36"/>
      <c r="G21" s="96"/>
      <c r="H21" s="22"/>
      <c r="I21" s="111"/>
      <c r="J21" s="111"/>
      <c r="K21" s="111"/>
      <c r="L21" s="111"/>
      <c r="M21" s="111"/>
      <c r="N21" s="20"/>
    </row>
    <row r="22" spans="1:14" ht="15.75" thickBot="1" x14ac:dyDescent="0.3">
      <c r="B22" s="262" t="s">
        <v>14</v>
      </c>
      <c r="C22" s="263"/>
      <c r="D22" s="218"/>
      <c r="E22" s="65"/>
      <c r="F22" s="36"/>
      <c r="G22" s="96"/>
      <c r="H22" s="22"/>
      <c r="I22" s="111"/>
      <c r="J22" s="111"/>
      <c r="K22" s="111"/>
      <c r="L22" s="111"/>
      <c r="M22" s="111"/>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750.40000000000009</v>
      </c>
      <c r="D24" s="42"/>
      <c r="E24" s="45">
        <f>E15</f>
        <v>2671954168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140</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141</v>
      </c>
      <c r="D29" s="129" t="s">
        <v>142</v>
      </c>
      <c r="E29" s="108"/>
      <c r="F29" s="108"/>
      <c r="G29" s="108"/>
      <c r="H29" s="108"/>
      <c r="I29" s="111"/>
      <c r="J29" s="111"/>
      <c r="K29" s="111"/>
      <c r="L29" s="111"/>
      <c r="M29" s="111"/>
      <c r="N29" s="112"/>
    </row>
    <row r="30" spans="1:14" x14ac:dyDescent="0.25">
      <c r="A30" s="103"/>
      <c r="B30" s="125" t="s">
        <v>143</v>
      </c>
      <c r="C30" s="221" t="s">
        <v>406</v>
      </c>
      <c r="D30" s="125"/>
      <c r="E30" s="108"/>
      <c r="F30" s="108"/>
      <c r="G30" s="108"/>
      <c r="H30" s="108"/>
      <c r="I30" s="111"/>
      <c r="J30" s="111"/>
      <c r="K30" s="111"/>
      <c r="L30" s="111"/>
      <c r="M30" s="111"/>
      <c r="N30" s="112"/>
    </row>
    <row r="31" spans="1:14" x14ac:dyDescent="0.25">
      <c r="A31" s="103"/>
      <c r="B31" s="125" t="s">
        <v>144</v>
      </c>
      <c r="C31" s="221" t="s">
        <v>406</v>
      </c>
      <c r="D31" s="125"/>
      <c r="E31" s="108"/>
      <c r="F31" s="108"/>
      <c r="G31" s="108"/>
      <c r="H31" s="108"/>
      <c r="I31" s="111"/>
      <c r="J31" s="111"/>
      <c r="K31" s="111"/>
      <c r="L31" s="111"/>
      <c r="M31" s="111"/>
      <c r="N31" s="112"/>
    </row>
    <row r="32" spans="1:14" x14ac:dyDescent="0.25">
      <c r="A32" s="103"/>
      <c r="B32" s="125" t="s">
        <v>145</v>
      </c>
      <c r="C32" s="125"/>
      <c r="D32" s="215" t="s">
        <v>406</v>
      </c>
      <c r="E32" s="108"/>
      <c r="F32" s="108"/>
      <c r="G32" s="108"/>
      <c r="H32" s="108"/>
      <c r="I32" s="111"/>
      <c r="J32" s="111"/>
      <c r="K32" s="111"/>
      <c r="L32" s="111"/>
      <c r="M32" s="111"/>
      <c r="N32" s="112"/>
    </row>
    <row r="33" spans="1:17" x14ac:dyDescent="0.25">
      <c r="A33" s="103"/>
      <c r="B33" s="125" t="s">
        <v>146</v>
      </c>
      <c r="C33" s="125"/>
      <c r="D33" s="215" t="s">
        <v>406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147</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148</v>
      </c>
      <c r="C40" s="110">
        <v>40</v>
      </c>
      <c r="D40" s="215">
        <v>0</v>
      </c>
      <c r="E40" s="241">
        <f>+D40+D41</f>
        <v>0</v>
      </c>
      <c r="F40" s="108"/>
      <c r="G40" s="108"/>
      <c r="H40" s="108"/>
      <c r="I40" s="111"/>
      <c r="J40" s="111"/>
      <c r="K40" s="111"/>
      <c r="L40" s="111"/>
      <c r="M40" s="111"/>
      <c r="N40" s="112"/>
    </row>
    <row r="41" spans="1:17" ht="42.75" x14ac:dyDescent="0.25">
      <c r="A41" s="103"/>
      <c r="B41" s="109" t="s">
        <v>149</v>
      </c>
      <c r="C41" s="110">
        <v>60</v>
      </c>
      <c r="D41" s="215">
        <f>+F251</f>
        <v>0</v>
      </c>
      <c r="E41" s="242"/>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59" t="s">
        <v>35</v>
      </c>
      <c r="N45" s="259"/>
    </row>
    <row r="46" spans="1:17" x14ac:dyDescent="0.25">
      <c r="B46" s="126" t="s">
        <v>30</v>
      </c>
      <c r="M46" s="66"/>
      <c r="N46" s="66"/>
    </row>
    <row r="47" spans="1:17" ht="15.75" thickBot="1" x14ac:dyDescent="0.3">
      <c r="M47" s="66"/>
      <c r="N47" s="66"/>
    </row>
    <row r="48" spans="1:17" s="111" customFormat="1" ht="109.5" customHeight="1" x14ac:dyDescent="0.25">
      <c r="B48" s="122" t="s">
        <v>150</v>
      </c>
      <c r="C48" s="122" t="s">
        <v>151</v>
      </c>
      <c r="D48" s="122" t="s">
        <v>152</v>
      </c>
      <c r="E48" s="122" t="s">
        <v>45</v>
      </c>
      <c r="F48" s="122" t="s">
        <v>22</v>
      </c>
      <c r="G48" s="122" t="s">
        <v>104</v>
      </c>
      <c r="H48" s="122" t="s">
        <v>17</v>
      </c>
      <c r="I48" s="122" t="s">
        <v>10</v>
      </c>
      <c r="J48" s="122" t="s">
        <v>31</v>
      </c>
      <c r="K48" s="122" t="s">
        <v>61</v>
      </c>
      <c r="L48" s="122" t="s">
        <v>20</v>
      </c>
      <c r="M48" s="107" t="s">
        <v>26</v>
      </c>
      <c r="N48" s="122" t="s">
        <v>153</v>
      </c>
      <c r="O48" s="122" t="s">
        <v>36</v>
      </c>
      <c r="P48" s="123" t="s">
        <v>11</v>
      </c>
      <c r="Q48" s="123" t="s">
        <v>19</v>
      </c>
    </row>
    <row r="49" spans="1:26" s="117" customFormat="1" x14ac:dyDescent="0.25">
      <c r="A49" s="47">
        <v>1</v>
      </c>
      <c r="B49" s="118" t="s">
        <v>511</v>
      </c>
      <c r="C49" s="119"/>
      <c r="D49" s="118" t="s">
        <v>518</v>
      </c>
      <c r="E49" s="113" t="s">
        <v>525</v>
      </c>
      <c r="F49" s="114" t="s">
        <v>141</v>
      </c>
      <c r="G49" s="157"/>
      <c r="H49" s="121">
        <v>41295</v>
      </c>
      <c r="I49" s="115">
        <v>41629</v>
      </c>
      <c r="J49" s="115"/>
      <c r="K49" s="115" t="s">
        <v>526</v>
      </c>
      <c r="L49" s="115" t="s">
        <v>515</v>
      </c>
      <c r="M49" s="106">
        <v>2196</v>
      </c>
      <c r="N49" s="106">
        <v>2196</v>
      </c>
      <c r="O49" s="27"/>
      <c r="P49" s="27">
        <v>109</v>
      </c>
      <c r="Q49" s="158"/>
      <c r="R49" s="229" t="s">
        <v>520</v>
      </c>
      <c r="S49" s="116"/>
      <c r="T49" s="116"/>
      <c r="U49" s="116"/>
      <c r="V49" s="116"/>
      <c r="W49" s="116"/>
      <c r="X49" s="116"/>
      <c r="Y49" s="116"/>
      <c r="Z49" s="116"/>
    </row>
    <row r="50" spans="1:26" s="117" customFormat="1" x14ac:dyDescent="0.25">
      <c r="A50" s="47">
        <f>+A49+1</f>
        <v>2</v>
      </c>
      <c r="B50" s="118" t="s">
        <v>511</v>
      </c>
      <c r="C50" s="119" t="s">
        <v>169</v>
      </c>
      <c r="D50" s="118" t="s">
        <v>518</v>
      </c>
      <c r="E50" s="113" t="s">
        <v>527</v>
      </c>
      <c r="F50" s="114" t="s">
        <v>141</v>
      </c>
      <c r="G50" s="114"/>
      <c r="H50" s="121">
        <v>41663</v>
      </c>
      <c r="I50" s="115">
        <v>41912</v>
      </c>
      <c r="J50" s="115"/>
      <c r="K50" s="115" t="s">
        <v>528</v>
      </c>
      <c r="L50" s="115" t="s">
        <v>515</v>
      </c>
      <c r="M50" s="106">
        <v>1535</v>
      </c>
      <c r="N50" s="106">
        <v>1535</v>
      </c>
      <c r="O50" s="27">
        <v>1377749840</v>
      </c>
      <c r="P50" s="27">
        <v>110</v>
      </c>
      <c r="Q50" s="158"/>
      <c r="R50" s="116" t="s">
        <v>556</v>
      </c>
      <c r="S50" s="116"/>
      <c r="T50" s="116"/>
      <c r="U50" s="116"/>
      <c r="V50" s="116"/>
      <c r="W50" s="116"/>
      <c r="X50" s="116"/>
      <c r="Y50" s="116"/>
      <c r="Z50" s="116"/>
    </row>
    <row r="51" spans="1:26" s="117" customFormat="1" x14ac:dyDescent="0.25">
      <c r="A51" s="47">
        <f t="shared" ref="A51:A56" si="0">+A50+1</f>
        <v>3</v>
      </c>
      <c r="B51" s="118" t="s">
        <v>511</v>
      </c>
      <c r="C51" s="119"/>
      <c r="D51" s="118" t="s">
        <v>518</v>
      </c>
      <c r="E51" s="113" t="s">
        <v>529</v>
      </c>
      <c r="F51" s="114" t="s">
        <v>141</v>
      </c>
      <c r="G51" s="114"/>
      <c r="H51" s="121">
        <v>41089</v>
      </c>
      <c r="I51" s="115">
        <v>41274</v>
      </c>
      <c r="J51" s="115"/>
      <c r="K51" s="115" t="s">
        <v>530</v>
      </c>
      <c r="L51" s="115" t="s">
        <v>515</v>
      </c>
      <c r="M51" s="106">
        <v>84</v>
      </c>
      <c r="N51" s="106">
        <v>84</v>
      </c>
      <c r="O51" s="27"/>
      <c r="P51" s="27">
        <v>110</v>
      </c>
      <c r="Q51" s="158"/>
      <c r="R51" s="229" t="s">
        <v>520</v>
      </c>
      <c r="S51" s="116"/>
      <c r="T51" s="116"/>
      <c r="U51" s="116"/>
      <c r="V51" s="116"/>
      <c r="W51" s="116"/>
      <c r="X51" s="116"/>
      <c r="Y51" s="116"/>
      <c r="Z51" s="116"/>
    </row>
    <row r="52" spans="1:26" s="117" customFormat="1" x14ac:dyDescent="0.25">
      <c r="A52" s="47">
        <f t="shared" si="0"/>
        <v>4</v>
      </c>
      <c r="B52" s="118"/>
      <c r="C52" s="119"/>
      <c r="D52" s="118"/>
      <c r="E52" s="113"/>
      <c r="F52" s="114"/>
      <c r="G52" s="114"/>
      <c r="H52" s="114"/>
      <c r="I52" s="115"/>
      <c r="J52" s="115"/>
      <c r="K52" s="115"/>
      <c r="L52" s="115"/>
      <c r="M52" s="106"/>
      <c r="N52" s="106"/>
      <c r="O52" s="27"/>
      <c r="P52" s="27"/>
      <c r="Q52" s="158"/>
      <c r="R52" s="116"/>
      <c r="S52" s="116"/>
      <c r="T52" s="116"/>
      <c r="U52" s="116"/>
      <c r="V52" s="116"/>
      <c r="W52" s="116"/>
      <c r="X52" s="116"/>
      <c r="Y52" s="116"/>
      <c r="Z52" s="116"/>
    </row>
    <row r="53" spans="1:26" s="117" customFormat="1" x14ac:dyDescent="0.25">
      <c r="A53" s="47">
        <f t="shared" si="0"/>
        <v>5</v>
      </c>
      <c r="B53" s="118"/>
      <c r="C53" s="119"/>
      <c r="D53" s="118"/>
      <c r="E53" s="113"/>
      <c r="F53" s="114"/>
      <c r="G53" s="114"/>
      <c r="H53" s="114"/>
      <c r="I53" s="115"/>
      <c r="J53" s="115"/>
      <c r="K53" s="115"/>
      <c r="L53" s="115"/>
      <c r="M53" s="106"/>
      <c r="N53" s="106"/>
      <c r="O53" s="27"/>
      <c r="P53" s="27"/>
      <c r="Q53" s="158"/>
      <c r="R53" s="116"/>
      <c r="S53" s="116"/>
      <c r="T53" s="116"/>
      <c r="U53" s="116"/>
      <c r="V53" s="116"/>
      <c r="W53" s="116"/>
      <c r="X53" s="116"/>
      <c r="Y53" s="116"/>
      <c r="Z53" s="116"/>
    </row>
    <row r="54" spans="1:26" s="117" customFormat="1" x14ac:dyDescent="0.25">
      <c r="A54" s="47">
        <f t="shared" si="0"/>
        <v>6</v>
      </c>
      <c r="B54" s="118"/>
      <c r="C54" s="119"/>
      <c r="D54" s="118"/>
      <c r="E54" s="113"/>
      <c r="F54" s="114"/>
      <c r="G54" s="114"/>
      <c r="H54" s="114"/>
      <c r="I54" s="115"/>
      <c r="J54" s="115"/>
      <c r="K54" s="115"/>
      <c r="L54" s="115"/>
      <c r="M54" s="106"/>
      <c r="N54" s="106"/>
      <c r="O54" s="27"/>
      <c r="P54" s="27"/>
      <c r="Q54" s="158"/>
      <c r="R54" s="116"/>
      <c r="S54" s="116"/>
      <c r="T54" s="116"/>
      <c r="U54" s="116"/>
      <c r="V54" s="116"/>
      <c r="W54" s="116"/>
      <c r="X54" s="116"/>
      <c r="Y54" s="116"/>
      <c r="Z54" s="116"/>
    </row>
    <row r="55" spans="1:26" s="117" customFormat="1" x14ac:dyDescent="0.25">
      <c r="A55" s="47">
        <f t="shared" si="0"/>
        <v>7</v>
      </c>
      <c r="B55" s="118"/>
      <c r="C55" s="119"/>
      <c r="D55" s="118"/>
      <c r="E55" s="113"/>
      <c r="F55" s="114"/>
      <c r="G55" s="114"/>
      <c r="H55" s="114"/>
      <c r="I55" s="115"/>
      <c r="J55" s="115"/>
      <c r="K55" s="115"/>
      <c r="L55" s="115"/>
      <c r="M55" s="106"/>
      <c r="N55" s="106"/>
      <c r="O55" s="27"/>
      <c r="P55" s="27"/>
      <c r="Q55" s="158"/>
      <c r="R55" s="116"/>
      <c r="S55" s="116"/>
      <c r="T55" s="116"/>
      <c r="U55" s="116"/>
      <c r="V55" s="116"/>
      <c r="W55" s="116"/>
      <c r="X55" s="116"/>
      <c r="Y55" s="116"/>
      <c r="Z55" s="116"/>
    </row>
    <row r="56" spans="1:26" s="117" customFormat="1" x14ac:dyDescent="0.25">
      <c r="A56" s="47">
        <f t="shared" si="0"/>
        <v>8</v>
      </c>
      <c r="B56" s="118"/>
      <c r="C56" s="119"/>
      <c r="D56" s="118"/>
      <c r="E56" s="113"/>
      <c r="F56" s="114"/>
      <c r="G56" s="114"/>
      <c r="H56" s="114"/>
      <c r="I56" s="115"/>
      <c r="J56" s="115"/>
      <c r="K56" s="115"/>
      <c r="L56" s="115"/>
      <c r="M56" s="106"/>
      <c r="N56" s="106"/>
      <c r="O56" s="27"/>
      <c r="P56" s="27"/>
      <c r="Q56" s="158"/>
      <c r="R56" s="116"/>
      <c r="S56" s="116"/>
      <c r="T56" s="116"/>
      <c r="U56" s="116"/>
      <c r="V56" s="116"/>
      <c r="W56" s="116"/>
      <c r="X56" s="116"/>
      <c r="Y56" s="116"/>
      <c r="Z56" s="116"/>
    </row>
    <row r="57" spans="1:26" s="117" customFormat="1" ht="32.25" customHeight="1" x14ac:dyDescent="0.25">
      <c r="A57" s="47"/>
      <c r="B57" s="50" t="s">
        <v>16</v>
      </c>
      <c r="C57" s="119"/>
      <c r="D57" s="118"/>
      <c r="E57" s="113"/>
      <c r="F57" s="114"/>
      <c r="G57" s="114"/>
      <c r="H57" s="114"/>
      <c r="I57" s="115"/>
      <c r="J57" s="115"/>
      <c r="K57" s="120" t="s">
        <v>532</v>
      </c>
      <c r="L57" s="120">
        <f t="shared" ref="L57" si="1">SUM(L49:L56)</f>
        <v>0</v>
      </c>
      <c r="M57" s="156">
        <v>2196</v>
      </c>
      <c r="N57" s="120" t="s">
        <v>531</v>
      </c>
      <c r="O57" s="27"/>
      <c r="P57" s="27"/>
      <c r="Q57" s="159"/>
    </row>
    <row r="58" spans="1:26" s="30" customFormat="1" x14ac:dyDescent="0.25">
      <c r="E58" s="31"/>
    </row>
    <row r="59" spans="1:26" s="30" customFormat="1" x14ac:dyDescent="0.25">
      <c r="B59" s="260" t="s">
        <v>28</v>
      </c>
      <c r="C59" s="260" t="s">
        <v>27</v>
      </c>
      <c r="D59" s="258" t="s">
        <v>34</v>
      </c>
      <c r="E59" s="258"/>
    </row>
    <row r="60" spans="1:26" s="30" customFormat="1" x14ac:dyDescent="0.25">
      <c r="B60" s="261"/>
      <c r="C60" s="261"/>
      <c r="D60" s="219" t="s">
        <v>23</v>
      </c>
      <c r="E60" s="63" t="s">
        <v>24</v>
      </c>
    </row>
    <row r="61" spans="1:26" s="30" customFormat="1" ht="30.6" customHeight="1" x14ac:dyDescent="0.25">
      <c r="B61" s="60" t="s">
        <v>21</v>
      </c>
      <c r="C61" s="61" t="str">
        <f>+K57</f>
        <v>25 meses y 9 días</v>
      </c>
      <c r="D61" s="58" t="s">
        <v>406</v>
      </c>
      <c r="E61" s="59"/>
      <c r="F61" s="32"/>
      <c r="G61" s="32"/>
      <c r="H61" s="32"/>
      <c r="I61" s="32"/>
      <c r="J61" s="32"/>
      <c r="K61" s="32"/>
      <c r="L61" s="32"/>
      <c r="M61" s="32"/>
    </row>
    <row r="62" spans="1:26" s="30" customFormat="1" ht="30" customHeight="1" x14ac:dyDescent="0.25">
      <c r="B62" s="60" t="s">
        <v>25</v>
      </c>
      <c r="C62" s="61">
        <f>+M57</f>
        <v>2196</v>
      </c>
      <c r="D62" s="58" t="s">
        <v>406</v>
      </c>
      <c r="E62" s="59"/>
    </row>
    <row r="63" spans="1:26" s="30" customFormat="1" x14ac:dyDescent="0.25">
      <c r="B63" s="33"/>
      <c r="C63" s="256"/>
      <c r="D63" s="256"/>
      <c r="E63" s="256"/>
      <c r="F63" s="256"/>
      <c r="G63" s="256"/>
      <c r="H63" s="256"/>
      <c r="I63" s="256"/>
      <c r="J63" s="256"/>
      <c r="K63" s="256"/>
      <c r="L63" s="256"/>
      <c r="M63" s="256"/>
      <c r="N63" s="256"/>
    </row>
    <row r="64" spans="1:26" ht="28.15" customHeight="1" thickBot="1" x14ac:dyDescent="0.3"/>
    <row r="65" spans="2:17" ht="27" thickBot="1" x14ac:dyDescent="0.3">
      <c r="B65" s="255" t="s">
        <v>105</v>
      </c>
      <c r="C65" s="255"/>
      <c r="D65" s="255"/>
      <c r="E65" s="255"/>
      <c r="F65" s="255"/>
      <c r="G65" s="255"/>
      <c r="H65" s="255"/>
      <c r="I65" s="255"/>
      <c r="J65" s="255"/>
      <c r="K65" s="255"/>
      <c r="L65" s="255"/>
      <c r="M65" s="255"/>
      <c r="N65" s="255"/>
    </row>
    <row r="68" spans="2:17" ht="109.5" customHeight="1" x14ac:dyDescent="0.25">
      <c r="B68" s="124" t="s">
        <v>154</v>
      </c>
      <c r="C68" s="69" t="s">
        <v>2</v>
      </c>
      <c r="D68" s="69" t="s">
        <v>107</v>
      </c>
      <c r="E68" s="69" t="s">
        <v>106</v>
      </c>
      <c r="F68" s="69" t="s">
        <v>108</v>
      </c>
      <c r="G68" s="69" t="s">
        <v>109</v>
      </c>
      <c r="H68" s="69" t="s">
        <v>110</v>
      </c>
      <c r="I68" s="69" t="s">
        <v>111</v>
      </c>
      <c r="J68" s="69" t="s">
        <v>112</v>
      </c>
      <c r="K68" s="69" t="s">
        <v>113</v>
      </c>
      <c r="L68" s="69" t="s">
        <v>114</v>
      </c>
      <c r="M68" s="99" t="s">
        <v>115</v>
      </c>
      <c r="N68" s="99" t="s">
        <v>116</v>
      </c>
      <c r="O68" s="251" t="s">
        <v>3</v>
      </c>
      <c r="P68" s="252"/>
      <c r="Q68" s="69" t="s">
        <v>18</v>
      </c>
    </row>
    <row r="69" spans="2:17" x14ac:dyDescent="0.25">
      <c r="B69" s="222" t="s">
        <v>443</v>
      </c>
      <c r="C69" s="222" t="s">
        <v>444</v>
      </c>
      <c r="D69" s="222" t="s">
        <v>453</v>
      </c>
      <c r="E69" s="223">
        <v>78</v>
      </c>
      <c r="F69" s="4"/>
      <c r="G69" s="4" t="s">
        <v>141</v>
      </c>
      <c r="H69" s="4"/>
      <c r="I69" s="100"/>
      <c r="J69" s="100" t="s">
        <v>141</v>
      </c>
      <c r="K69" s="100" t="s">
        <v>141</v>
      </c>
      <c r="L69" s="100" t="s">
        <v>141</v>
      </c>
      <c r="M69" s="100" t="s">
        <v>141</v>
      </c>
      <c r="N69" s="100" t="s">
        <v>141</v>
      </c>
      <c r="O69" s="235"/>
      <c r="P69" s="236"/>
      <c r="Q69" s="125" t="s">
        <v>141</v>
      </c>
    </row>
    <row r="70" spans="2:17" x14ac:dyDescent="0.25">
      <c r="B70" s="222" t="s">
        <v>443</v>
      </c>
      <c r="C70" s="222" t="s">
        <v>445</v>
      </c>
      <c r="D70" s="222" t="s">
        <v>454</v>
      </c>
      <c r="E70" s="223">
        <v>100</v>
      </c>
      <c r="F70" s="4"/>
      <c r="G70" s="4" t="s">
        <v>141</v>
      </c>
      <c r="H70" s="4"/>
      <c r="I70" s="100"/>
      <c r="J70" s="100" t="s">
        <v>141</v>
      </c>
      <c r="K70" s="100" t="s">
        <v>141</v>
      </c>
      <c r="L70" s="100" t="s">
        <v>141</v>
      </c>
      <c r="M70" s="100" t="s">
        <v>141</v>
      </c>
      <c r="N70" s="100" t="s">
        <v>141</v>
      </c>
      <c r="O70" s="216"/>
      <c r="P70" s="217"/>
      <c r="Q70" s="125" t="s">
        <v>141</v>
      </c>
    </row>
    <row r="71" spans="2:17" ht="30" x14ac:dyDescent="0.25">
      <c r="B71" s="222" t="s">
        <v>443</v>
      </c>
      <c r="C71" s="222" t="s">
        <v>446</v>
      </c>
      <c r="D71" s="222" t="s">
        <v>455</v>
      </c>
      <c r="E71" s="223">
        <v>157</v>
      </c>
      <c r="F71" s="4"/>
      <c r="G71" s="4" t="s">
        <v>142</v>
      </c>
      <c r="H71" s="4"/>
      <c r="I71" s="100"/>
      <c r="J71" s="100" t="s">
        <v>141</v>
      </c>
      <c r="K71" s="100" t="s">
        <v>141</v>
      </c>
      <c r="L71" s="100" t="s">
        <v>141</v>
      </c>
      <c r="M71" s="100" t="s">
        <v>141</v>
      </c>
      <c r="N71" s="100" t="s">
        <v>141</v>
      </c>
      <c r="O71" s="216" t="s">
        <v>461</v>
      </c>
      <c r="P71" s="217"/>
      <c r="Q71" s="125" t="s">
        <v>142</v>
      </c>
    </row>
    <row r="72" spans="2:17" ht="30" x14ac:dyDescent="0.25">
      <c r="B72" s="222" t="s">
        <v>443</v>
      </c>
      <c r="C72" s="222" t="s">
        <v>447</v>
      </c>
      <c r="D72" s="222" t="s">
        <v>456</v>
      </c>
      <c r="E72" s="223">
        <v>48</v>
      </c>
      <c r="F72" s="4"/>
      <c r="G72" s="4" t="s">
        <v>142</v>
      </c>
      <c r="H72" s="4"/>
      <c r="I72" s="100"/>
      <c r="J72" s="100" t="s">
        <v>141</v>
      </c>
      <c r="K72" s="100" t="s">
        <v>141</v>
      </c>
      <c r="L72" s="100" t="s">
        <v>141</v>
      </c>
      <c r="M72" s="100" t="s">
        <v>141</v>
      </c>
      <c r="N72" s="100" t="s">
        <v>141</v>
      </c>
      <c r="O72" s="216" t="s">
        <v>461</v>
      </c>
      <c r="P72" s="217"/>
      <c r="Q72" s="125" t="s">
        <v>142</v>
      </c>
    </row>
    <row r="73" spans="2:17" x14ac:dyDescent="0.25">
      <c r="B73" s="222" t="s">
        <v>443</v>
      </c>
      <c r="C73" s="222" t="s">
        <v>448</v>
      </c>
      <c r="D73" s="222" t="s">
        <v>457</v>
      </c>
      <c r="E73" s="223">
        <v>36</v>
      </c>
      <c r="F73" s="4"/>
      <c r="G73" s="4" t="s">
        <v>141</v>
      </c>
      <c r="H73" s="4"/>
      <c r="I73" s="100"/>
      <c r="J73" s="100" t="s">
        <v>141</v>
      </c>
      <c r="K73" s="100" t="s">
        <v>141</v>
      </c>
      <c r="L73" s="100" t="s">
        <v>141</v>
      </c>
      <c r="M73" s="100" t="s">
        <v>141</v>
      </c>
      <c r="N73" s="100" t="s">
        <v>141</v>
      </c>
      <c r="O73" s="216"/>
      <c r="P73" s="217"/>
      <c r="Q73" s="125" t="s">
        <v>141</v>
      </c>
    </row>
    <row r="74" spans="2:17" x14ac:dyDescent="0.25">
      <c r="B74" s="222" t="s">
        <v>443</v>
      </c>
      <c r="C74" s="222" t="s">
        <v>449</v>
      </c>
      <c r="D74" s="222" t="s">
        <v>458</v>
      </c>
      <c r="E74" s="223">
        <v>36</v>
      </c>
      <c r="F74" s="4"/>
      <c r="G74" s="4" t="s">
        <v>141</v>
      </c>
      <c r="H74" s="4"/>
      <c r="I74" s="100"/>
      <c r="J74" s="100" t="s">
        <v>141</v>
      </c>
      <c r="K74" s="100" t="s">
        <v>141</v>
      </c>
      <c r="L74" s="100" t="s">
        <v>141</v>
      </c>
      <c r="M74" s="100" t="s">
        <v>141</v>
      </c>
      <c r="N74" s="100" t="s">
        <v>141</v>
      </c>
      <c r="O74" s="216"/>
      <c r="P74" s="217"/>
      <c r="Q74" s="125" t="s">
        <v>141</v>
      </c>
    </row>
    <row r="75" spans="2:17" x14ac:dyDescent="0.25">
      <c r="B75" s="222" t="s">
        <v>443</v>
      </c>
      <c r="C75" s="222" t="s">
        <v>450</v>
      </c>
      <c r="D75" s="222" t="s">
        <v>458</v>
      </c>
      <c r="E75" s="223">
        <v>36</v>
      </c>
      <c r="F75" s="4"/>
      <c r="G75" s="4" t="s">
        <v>142</v>
      </c>
      <c r="H75" s="4"/>
      <c r="I75" s="100"/>
      <c r="J75" s="100" t="s">
        <v>141</v>
      </c>
      <c r="K75" s="100" t="s">
        <v>141</v>
      </c>
      <c r="L75" s="100" t="s">
        <v>141</v>
      </c>
      <c r="M75" s="100" t="s">
        <v>141</v>
      </c>
      <c r="N75" s="100" t="s">
        <v>141</v>
      </c>
      <c r="O75" s="216" t="s">
        <v>461</v>
      </c>
      <c r="P75" s="217"/>
      <c r="Q75" s="125" t="s">
        <v>142</v>
      </c>
    </row>
    <row r="76" spans="2:17" x14ac:dyDescent="0.25">
      <c r="B76" s="222" t="s">
        <v>443</v>
      </c>
      <c r="C76" s="222" t="s">
        <v>451</v>
      </c>
      <c r="D76" s="222" t="s">
        <v>459</v>
      </c>
      <c r="E76" s="223">
        <v>80</v>
      </c>
      <c r="F76" s="4"/>
      <c r="G76" s="4" t="s">
        <v>142</v>
      </c>
      <c r="H76" s="4"/>
      <c r="I76" s="100"/>
      <c r="J76" s="100" t="s">
        <v>141</v>
      </c>
      <c r="K76" s="100" t="s">
        <v>141</v>
      </c>
      <c r="L76" s="100" t="s">
        <v>141</v>
      </c>
      <c r="M76" s="100" t="s">
        <v>141</v>
      </c>
      <c r="N76" s="100" t="s">
        <v>141</v>
      </c>
      <c r="O76" s="216" t="s">
        <v>461</v>
      </c>
      <c r="P76" s="217"/>
      <c r="Q76" s="125" t="s">
        <v>142</v>
      </c>
    </row>
    <row r="77" spans="2:17" x14ac:dyDescent="0.25">
      <c r="B77" s="222" t="s">
        <v>443</v>
      </c>
      <c r="C77" s="222" t="s">
        <v>452</v>
      </c>
      <c r="D77" s="222" t="s">
        <v>460</v>
      </c>
      <c r="E77" s="223">
        <v>36</v>
      </c>
      <c r="F77" s="4"/>
      <c r="G77" s="4" t="s">
        <v>141</v>
      </c>
      <c r="H77" s="4"/>
      <c r="I77" s="100"/>
      <c r="J77" s="100" t="s">
        <v>141</v>
      </c>
      <c r="K77" s="100" t="s">
        <v>141</v>
      </c>
      <c r="L77" s="100" t="s">
        <v>141</v>
      </c>
      <c r="M77" s="100" t="s">
        <v>141</v>
      </c>
      <c r="N77" s="100" t="s">
        <v>141</v>
      </c>
      <c r="O77" s="216"/>
      <c r="P77" s="217"/>
      <c r="Q77" s="125" t="s">
        <v>141</v>
      </c>
    </row>
    <row r="78" spans="2:17" ht="30" x14ac:dyDescent="0.25">
      <c r="B78" s="222" t="s">
        <v>462</v>
      </c>
      <c r="C78" s="222" t="s">
        <v>463</v>
      </c>
      <c r="D78" s="222" t="s">
        <v>467</v>
      </c>
      <c r="E78" s="223">
        <v>36</v>
      </c>
      <c r="F78" s="4"/>
      <c r="G78" s="4"/>
      <c r="H78" s="4" t="s">
        <v>141</v>
      </c>
      <c r="I78" s="100"/>
      <c r="J78" s="100" t="s">
        <v>141</v>
      </c>
      <c r="K78" s="100" t="s">
        <v>141</v>
      </c>
      <c r="L78" s="100" t="s">
        <v>141</v>
      </c>
      <c r="M78" s="100" t="s">
        <v>141</v>
      </c>
      <c r="N78" s="100" t="s">
        <v>141</v>
      </c>
      <c r="O78" s="216"/>
      <c r="P78" s="217"/>
      <c r="Q78" s="125" t="s">
        <v>141</v>
      </c>
    </row>
    <row r="79" spans="2:17" x14ac:dyDescent="0.25">
      <c r="B79" s="222" t="s">
        <v>462</v>
      </c>
      <c r="C79" s="222" t="s">
        <v>464</v>
      </c>
      <c r="D79" s="222" t="s">
        <v>468</v>
      </c>
      <c r="E79" s="223">
        <v>60</v>
      </c>
      <c r="F79" s="4"/>
      <c r="G79" s="4"/>
      <c r="H79" s="4" t="s">
        <v>141</v>
      </c>
      <c r="I79" s="100"/>
      <c r="J79" s="100" t="s">
        <v>141</v>
      </c>
      <c r="K79" s="100" t="s">
        <v>141</v>
      </c>
      <c r="L79" s="100" t="s">
        <v>141</v>
      </c>
      <c r="M79" s="100" t="s">
        <v>141</v>
      </c>
      <c r="N79" s="100" t="s">
        <v>141</v>
      </c>
      <c r="O79" s="235"/>
      <c r="P79" s="236"/>
      <c r="Q79" s="125" t="s">
        <v>141</v>
      </c>
    </row>
    <row r="80" spans="2:17" ht="30" x14ac:dyDescent="0.25">
      <c r="B80" s="222" t="s">
        <v>462</v>
      </c>
      <c r="C80" s="222" t="s">
        <v>465</v>
      </c>
      <c r="D80" s="222" t="s">
        <v>469</v>
      </c>
      <c r="E80" s="223">
        <v>155</v>
      </c>
      <c r="F80" s="4"/>
      <c r="G80" s="4"/>
      <c r="H80" s="4" t="s">
        <v>141</v>
      </c>
      <c r="I80" s="100"/>
      <c r="J80" s="100" t="s">
        <v>141</v>
      </c>
      <c r="K80" s="100" t="s">
        <v>141</v>
      </c>
      <c r="L80" s="100" t="s">
        <v>141</v>
      </c>
      <c r="M80" s="100" t="s">
        <v>141</v>
      </c>
      <c r="N80" s="100" t="s">
        <v>141</v>
      </c>
      <c r="O80" s="235"/>
      <c r="P80" s="236"/>
      <c r="Q80" s="125" t="s">
        <v>141</v>
      </c>
    </row>
    <row r="81" spans="2:17" ht="30" x14ac:dyDescent="0.25">
      <c r="B81" s="222" t="s">
        <v>462</v>
      </c>
      <c r="C81" s="222" t="s">
        <v>466</v>
      </c>
      <c r="D81" s="47" t="s">
        <v>470</v>
      </c>
      <c r="E81" s="223">
        <v>80</v>
      </c>
      <c r="F81" s="4"/>
      <c r="G81" s="4"/>
      <c r="H81" s="4" t="s">
        <v>141</v>
      </c>
      <c r="I81" s="100"/>
      <c r="J81" s="100" t="s">
        <v>141</v>
      </c>
      <c r="K81" s="100" t="s">
        <v>141</v>
      </c>
      <c r="L81" s="100" t="s">
        <v>141</v>
      </c>
      <c r="M81" s="100" t="s">
        <v>141</v>
      </c>
      <c r="N81" s="100" t="s">
        <v>141</v>
      </c>
      <c r="O81" s="235"/>
      <c r="P81" s="236"/>
      <c r="Q81" s="125" t="s">
        <v>141</v>
      </c>
    </row>
    <row r="82" spans="2:17" x14ac:dyDescent="0.25">
      <c r="B82" s="3"/>
      <c r="C82" s="3"/>
      <c r="D82" s="5"/>
      <c r="E82" s="5"/>
      <c r="F82" s="4"/>
      <c r="G82" s="4"/>
      <c r="H82" s="4"/>
      <c r="I82" s="100"/>
      <c r="J82" s="100"/>
      <c r="K82" s="125"/>
      <c r="L82" s="125"/>
      <c r="M82" s="125"/>
      <c r="N82" s="125"/>
      <c r="O82" s="235"/>
      <c r="P82" s="236"/>
      <c r="Q82" s="125"/>
    </row>
    <row r="83" spans="2:17" x14ac:dyDescent="0.25">
      <c r="B83" s="3"/>
      <c r="C83" s="3"/>
      <c r="D83" s="5"/>
      <c r="E83" s="5"/>
      <c r="F83" s="4"/>
      <c r="G83" s="4"/>
      <c r="H83" s="4"/>
      <c r="I83" s="100"/>
      <c r="J83" s="100"/>
      <c r="K83" s="125"/>
      <c r="L83" s="125"/>
      <c r="M83" s="125"/>
      <c r="N83" s="125"/>
      <c r="O83" s="235"/>
      <c r="P83" s="236"/>
      <c r="Q83" s="125"/>
    </row>
    <row r="84" spans="2:17" x14ac:dyDescent="0.25">
      <c r="B84" s="125"/>
      <c r="C84" s="125"/>
      <c r="D84" s="125"/>
      <c r="E84" s="125"/>
      <c r="F84" s="125"/>
      <c r="G84" s="125"/>
      <c r="H84" s="125"/>
      <c r="I84" s="125"/>
      <c r="J84" s="125"/>
      <c r="K84" s="125"/>
      <c r="L84" s="125"/>
      <c r="M84" s="125"/>
      <c r="N84" s="125"/>
      <c r="O84" s="235"/>
      <c r="P84" s="236"/>
      <c r="Q84" s="125"/>
    </row>
    <row r="85" spans="2:17" x14ac:dyDescent="0.25">
      <c r="B85" s="9" t="s">
        <v>1</v>
      </c>
    </row>
    <row r="86" spans="2:17" x14ac:dyDescent="0.25">
      <c r="B86" s="9" t="s">
        <v>37</v>
      </c>
    </row>
    <row r="87" spans="2:17" x14ac:dyDescent="0.25">
      <c r="B87" s="9" t="s">
        <v>62</v>
      </c>
    </row>
    <row r="89" spans="2:17" ht="15.75" thickBot="1" x14ac:dyDescent="0.3"/>
    <row r="90" spans="2:17" ht="27" thickBot="1" x14ac:dyDescent="0.3">
      <c r="B90" s="245" t="s">
        <v>38</v>
      </c>
      <c r="C90" s="246"/>
      <c r="D90" s="246"/>
      <c r="E90" s="246"/>
      <c r="F90" s="246"/>
      <c r="G90" s="246"/>
      <c r="H90" s="246"/>
      <c r="I90" s="246"/>
      <c r="J90" s="246"/>
      <c r="K90" s="246"/>
      <c r="L90" s="246"/>
      <c r="M90" s="246"/>
      <c r="N90" s="247"/>
    </row>
    <row r="95" spans="2:17" ht="76.5" customHeight="1" x14ac:dyDescent="0.25">
      <c r="B95" s="124" t="s">
        <v>0</v>
      </c>
      <c r="C95" s="124" t="s">
        <v>39</v>
      </c>
      <c r="D95" s="124" t="s">
        <v>40</v>
      </c>
      <c r="E95" s="124" t="s">
        <v>117</v>
      </c>
      <c r="F95" s="124" t="s">
        <v>119</v>
      </c>
      <c r="G95" s="124" t="s">
        <v>120</v>
      </c>
      <c r="H95" s="124" t="s">
        <v>121</v>
      </c>
      <c r="I95" s="124" t="s">
        <v>118</v>
      </c>
      <c r="J95" s="251" t="s">
        <v>122</v>
      </c>
      <c r="K95" s="268"/>
      <c r="L95" s="252"/>
      <c r="M95" s="124" t="s">
        <v>126</v>
      </c>
      <c r="N95" s="124" t="s">
        <v>41</v>
      </c>
      <c r="O95" s="124" t="s">
        <v>42</v>
      </c>
      <c r="P95" s="251" t="s">
        <v>3</v>
      </c>
      <c r="Q95" s="252"/>
    </row>
    <row r="96" spans="2:17" ht="60.75" customHeight="1" x14ac:dyDescent="0.25">
      <c r="B96" s="211" t="s">
        <v>43</v>
      </c>
      <c r="C96" s="211">
        <f>435/300</f>
        <v>1.45</v>
      </c>
      <c r="D96" s="3" t="s">
        <v>174</v>
      </c>
      <c r="E96" s="3">
        <v>24332835</v>
      </c>
      <c r="F96" s="3" t="s">
        <v>175</v>
      </c>
      <c r="G96" s="3" t="s">
        <v>176</v>
      </c>
      <c r="H96" s="3" t="s">
        <v>177</v>
      </c>
      <c r="I96" s="5" t="s">
        <v>141</v>
      </c>
      <c r="J96" s="1" t="s">
        <v>178</v>
      </c>
      <c r="K96" s="179" t="s">
        <v>180</v>
      </c>
      <c r="L96" s="100" t="s">
        <v>179</v>
      </c>
      <c r="M96" s="125" t="s">
        <v>141</v>
      </c>
      <c r="N96" s="125" t="s">
        <v>141</v>
      </c>
      <c r="O96" s="125" t="s">
        <v>215</v>
      </c>
      <c r="P96" s="75" t="s">
        <v>216</v>
      </c>
      <c r="Q96" s="75"/>
    </row>
    <row r="97" spans="2:17" ht="60.75" customHeight="1" x14ac:dyDescent="0.25">
      <c r="B97" s="211" t="s">
        <v>43</v>
      </c>
      <c r="C97" s="211">
        <f t="shared" ref="C97:C99" si="2">435/300</f>
        <v>1.45</v>
      </c>
      <c r="D97" s="3" t="s">
        <v>174</v>
      </c>
      <c r="E97" s="3">
        <v>24332835</v>
      </c>
      <c r="F97" s="3" t="s">
        <v>175</v>
      </c>
      <c r="G97" s="3" t="s">
        <v>176</v>
      </c>
      <c r="H97" s="3" t="s">
        <v>177</v>
      </c>
      <c r="I97" s="5" t="s">
        <v>141</v>
      </c>
      <c r="J97" s="1" t="s">
        <v>184</v>
      </c>
      <c r="K97" s="100" t="s">
        <v>185</v>
      </c>
      <c r="L97" s="100" t="s">
        <v>186</v>
      </c>
      <c r="M97" s="125" t="s">
        <v>141</v>
      </c>
      <c r="N97" s="125" t="s">
        <v>141</v>
      </c>
      <c r="O97" s="125" t="s">
        <v>215</v>
      </c>
      <c r="P97" s="75" t="s">
        <v>216</v>
      </c>
      <c r="Q97" s="75"/>
    </row>
    <row r="98" spans="2:17" ht="60.75" customHeight="1" x14ac:dyDescent="0.25">
      <c r="B98" s="211" t="s">
        <v>43</v>
      </c>
      <c r="C98" s="211">
        <f t="shared" si="2"/>
        <v>1.45</v>
      </c>
      <c r="D98" s="3" t="s">
        <v>174</v>
      </c>
      <c r="E98" s="3">
        <v>24332835</v>
      </c>
      <c r="F98" s="3" t="s">
        <v>175</v>
      </c>
      <c r="G98" s="3" t="s">
        <v>176</v>
      </c>
      <c r="H98" s="3" t="s">
        <v>177</v>
      </c>
      <c r="I98" s="5" t="s">
        <v>141</v>
      </c>
      <c r="J98" s="1" t="s">
        <v>187</v>
      </c>
      <c r="K98" s="179" t="s">
        <v>188</v>
      </c>
      <c r="L98" s="100" t="s">
        <v>189</v>
      </c>
      <c r="M98" s="125" t="s">
        <v>141</v>
      </c>
      <c r="N98" s="125" t="s">
        <v>141</v>
      </c>
      <c r="O98" s="125" t="s">
        <v>215</v>
      </c>
      <c r="P98" s="75" t="s">
        <v>216</v>
      </c>
      <c r="Q98" s="75"/>
    </row>
    <row r="99" spans="2:17" ht="33.6" customHeight="1" x14ac:dyDescent="0.25">
      <c r="B99" s="211" t="s">
        <v>43</v>
      </c>
      <c r="C99" s="211">
        <f t="shared" si="2"/>
        <v>1.45</v>
      </c>
      <c r="D99" s="3" t="s">
        <v>174</v>
      </c>
      <c r="E99" s="3">
        <v>24332835</v>
      </c>
      <c r="F99" s="3" t="s">
        <v>175</v>
      </c>
      <c r="G99" s="3" t="s">
        <v>176</v>
      </c>
      <c r="H99" s="3" t="s">
        <v>177</v>
      </c>
      <c r="I99" s="5" t="s">
        <v>141</v>
      </c>
      <c r="J99" s="1" t="s">
        <v>181</v>
      </c>
      <c r="K99" s="100" t="s">
        <v>182</v>
      </c>
      <c r="L99" s="100" t="s">
        <v>183</v>
      </c>
      <c r="M99" s="125" t="s">
        <v>141</v>
      </c>
      <c r="N99" s="125" t="s">
        <v>141</v>
      </c>
      <c r="O99" s="125" t="s">
        <v>215</v>
      </c>
      <c r="P99" s="75" t="s">
        <v>216</v>
      </c>
      <c r="Q99" s="75"/>
    </row>
    <row r="100" spans="2:17" ht="60.75" customHeight="1" x14ac:dyDescent="0.25">
      <c r="B100" s="211" t="s">
        <v>193</v>
      </c>
      <c r="C100" s="211">
        <f>435/300*2</f>
        <v>2.9</v>
      </c>
      <c r="D100" s="3" t="s">
        <v>190</v>
      </c>
      <c r="E100" s="3">
        <v>12751436</v>
      </c>
      <c r="F100" s="3" t="s">
        <v>191</v>
      </c>
      <c r="G100" s="3" t="s">
        <v>192</v>
      </c>
      <c r="H100" s="180">
        <v>40886</v>
      </c>
      <c r="I100" s="5" t="s">
        <v>141</v>
      </c>
      <c r="J100" s="1"/>
      <c r="K100" s="179"/>
      <c r="L100" s="100"/>
      <c r="M100" s="125" t="s">
        <v>141</v>
      </c>
      <c r="N100" s="125" t="s">
        <v>141</v>
      </c>
      <c r="O100" s="125" t="s">
        <v>215</v>
      </c>
      <c r="P100" s="75" t="s">
        <v>194</v>
      </c>
      <c r="Q100" s="215"/>
    </row>
    <row r="101" spans="2:17" ht="60.75" customHeight="1" x14ac:dyDescent="0.25">
      <c r="B101" s="211" t="s">
        <v>193</v>
      </c>
      <c r="C101" s="211">
        <f t="shared" ref="C101:C105" si="3">435/300*2</f>
        <v>2.9</v>
      </c>
      <c r="D101" s="3" t="s">
        <v>195</v>
      </c>
      <c r="E101" s="3">
        <v>30736576</v>
      </c>
      <c r="F101" s="3" t="s">
        <v>175</v>
      </c>
      <c r="G101" s="3" t="s">
        <v>197</v>
      </c>
      <c r="H101" s="180">
        <v>39256</v>
      </c>
      <c r="I101" s="5" t="s">
        <v>142</v>
      </c>
      <c r="J101" s="211" t="s">
        <v>199</v>
      </c>
      <c r="K101" s="179" t="s">
        <v>200</v>
      </c>
      <c r="L101" s="100" t="s">
        <v>201</v>
      </c>
      <c r="M101" s="125" t="s">
        <v>141</v>
      </c>
      <c r="N101" s="125" t="s">
        <v>141</v>
      </c>
      <c r="O101" s="125" t="s">
        <v>215</v>
      </c>
      <c r="P101" s="215" t="s">
        <v>198</v>
      </c>
      <c r="Q101" s="215"/>
    </row>
    <row r="102" spans="2:17" ht="60.75" customHeight="1" x14ac:dyDescent="0.25">
      <c r="B102" s="211" t="s">
        <v>193</v>
      </c>
      <c r="C102" s="211">
        <f t="shared" si="3"/>
        <v>2.9</v>
      </c>
      <c r="D102" s="3" t="s">
        <v>195</v>
      </c>
      <c r="E102" s="3">
        <v>30736576</v>
      </c>
      <c r="F102" s="3" t="s">
        <v>175</v>
      </c>
      <c r="G102" s="3" t="s">
        <v>197</v>
      </c>
      <c r="H102" s="180">
        <v>39256</v>
      </c>
      <c r="I102" s="5" t="s">
        <v>142</v>
      </c>
      <c r="J102" s="211" t="s">
        <v>202</v>
      </c>
      <c r="K102" s="179" t="s">
        <v>203</v>
      </c>
      <c r="L102" s="100" t="s">
        <v>204</v>
      </c>
      <c r="M102" s="125" t="s">
        <v>141</v>
      </c>
      <c r="N102" s="125" t="s">
        <v>141</v>
      </c>
      <c r="O102" s="125" t="s">
        <v>215</v>
      </c>
      <c r="P102" s="215" t="s">
        <v>198</v>
      </c>
      <c r="Q102" s="215"/>
    </row>
    <row r="103" spans="2:17" ht="33.6" customHeight="1" x14ac:dyDescent="0.25">
      <c r="B103" s="211" t="s">
        <v>193</v>
      </c>
      <c r="C103" s="211">
        <f t="shared" si="3"/>
        <v>2.9</v>
      </c>
      <c r="D103" s="3" t="s">
        <v>195</v>
      </c>
      <c r="E103" s="3">
        <v>30736576</v>
      </c>
      <c r="F103" s="3" t="s">
        <v>175</v>
      </c>
      <c r="G103" s="3" t="s">
        <v>197</v>
      </c>
      <c r="H103" s="180">
        <v>39256</v>
      </c>
      <c r="I103" s="5" t="s">
        <v>142</v>
      </c>
      <c r="J103" s="1" t="s">
        <v>205</v>
      </c>
      <c r="K103" s="181" t="s">
        <v>206</v>
      </c>
      <c r="L103" s="100" t="s">
        <v>207</v>
      </c>
      <c r="M103" s="125" t="s">
        <v>141</v>
      </c>
      <c r="N103" s="125" t="s">
        <v>141</v>
      </c>
      <c r="O103" s="125" t="s">
        <v>215</v>
      </c>
      <c r="P103" s="215" t="s">
        <v>198</v>
      </c>
      <c r="Q103" s="215"/>
    </row>
    <row r="104" spans="2:17" ht="33.6" customHeight="1" x14ac:dyDescent="0.25">
      <c r="B104" s="211" t="s">
        <v>193</v>
      </c>
      <c r="C104" s="211">
        <f t="shared" si="3"/>
        <v>2.9</v>
      </c>
      <c r="D104" s="100" t="s">
        <v>208</v>
      </c>
      <c r="E104" s="100">
        <v>1085274443</v>
      </c>
      <c r="F104" s="100" t="s">
        <v>175</v>
      </c>
      <c r="G104" s="100" t="s">
        <v>209</v>
      </c>
      <c r="H104" s="180">
        <v>41454</v>
      </c>
      <c r="I104" s="5" t="s">
        <v>141</v>
      </c>
      <c r="J104" s="101" t="s">
        <v>210</v>
      </c>
      <c r="K104" s="181" t="s">
        <v>212</v>
      </c>
      <c r="L104" s="100" t="s">
        <v>211</v>
      </c>
      <c r="M104" s="125" t="s">
        <v>141</v>
      </c>
      <c r="N104" s="125" t="s">
        <v>141</v>
      </c>
      <c r="O104" s="125" t="s">
        <v>215</v>
      </c>
      <c r="P104" s="75" t="s">
        <v>216</v>
      </c>
      <c r="Q104" s="215"/>
    </row>
    <row r="105" spans="2:17" ht="33.6" customHeight="1" x14ac:dyDescent="0.25">
      <c r="B105" s="211" t="s">
        <v>193</v>
      </c>
      <c r="C105" s="211">
        <f t="shared" si="3"/>
        <v>2.9</v>
      </c>
      <c r="D105" s="100" t="s">
        <v>208</v>
      </c>
      <c r="E105" s="100">
        <v>1085274443</v>
      </c>
      <c r="F105" s="100" t="s">
        <v>175</v>
      </c>
      <c r="G105" s="100" t="s">
        <v>209</v>
      </c>
      <c r="H105" s="180">
        <v>41454</v>
      </c>
      <c r="I105" s="5" t="s">
        <v>141</v>
      </c>
      <c r="J105" s="101" t="s">
        <v>213</v>
      </c>
      <c r="K105" s="181">
        <v>41913</v>
      </c>
      <c r="L105" s="100" t="s">
        <v>214</v>
      </c>
      <c r="M105" s="125" t="s">
        <v>141</v>
      </c>
      <c r="N105" s="125" t="s">
        <v>141</v>
      </c>
      <c r="O105" s="125" t="s">
        <v>215</v>
      </c>
      <c r="P105" s="75" t="s">
        <v>216</v>
      </c>
      <c r="Q105" s="215"/>
    </row>
    <row r="106" spans="2:17" ht="67.5" customHeight="1" x14ac:dyDescent="0.25">
      <c r="B106" s="211" t="s">
        <v>43</v>
      </c>
      <c r="C106" s="211">
        <f t="shared" ref="C106:C111" si="4">435/300</f>
        <v>1.45</v>
      </c>
      <c r="D106" s="100" t="s">
        <v>217</v>
      </c>
      <c r="E106" s="100">
        <v>59706675</v>
      </c>
      <c r="F106" s="101" t="s">
        <v>218</v>
      </c>
      <c r="G106" s="100" t="s">
        <v>219</v>
      </c>
      <c r="H106" s="180">
        <v>37161</v>
      </c>
      <c r="I106" s="5" t="s">
        <v>142</v>
      </c>
      <c r="J106" s="101" t="s">
        <v>220</v>
      </c>
      <c r="K106" s="181" t="s">
        <v>221</v>
      </c>
      <c r="L106" s="100" t="s">
        <v>189</v>
      </c>
      <c r="M106" s="125" t="s">
        <v>141</v>
      </c>
      <c r="N106" s="125" t="s">
        <v>141</v>
      </c>
      <c r="O106" s="125" t="s">
        <v>215</v>
      </c>
      <c r="P106" s="75" t="s">
        <v>232</v>
      </c>
      <c r="Q106" s="215"/>
    </row>
    <row r="107" spans="2:17" ht="53.25" customHeight="1" x14ac:dyDescent="0.25">
      <c r="B107" s="211" t="s">
        <v>43</v>
      </c>
      <c r="C107" s="211">
        <f t="shared" si="4"/>
        <v>1.45</v>
      </c>
      <c r="D107" s="100" t="s">
        <v>217</v>
      </c>
      <c r="E107" s="100">
        <v>59706675</v>
      </c>
      <c r="F107" s="101" t="s">
        <v>218</v>
      </c>
      <c r="G107" s="100" t="s">
        <v>219</v>
      </c>
      <c r="H107" s="180">
        <v>37161</v>
      </c>
      <c r="I107" s="5" t="s">
        <v>142</v>
      </c>
      <c r="J107" s="101" t="s">
        <v>222</v>
      </c>
      <c r="K107" s="181" t="s">
        <v>223</v>
      </c>
      <c r="L107" s="100" t="s">
        <v>189</v>
      </c>
      <c r="M107" s="125" t="s">
        <v>141</v>
      </c>
      <c r="N107" s="125" t="s">
        <v>141</v>
      </c>
      <c r="O107" s="125" t="s">
        <v>215</v>
      </c>
      <c r="P107" s="75" t="s">
        <v>232</v>
      </c>
      <c r="Q107" s="215"/>
    </row>
    <row r="108" spans="2:17" ht="54.75" customHeight="1" x14ac:dyDescent="0.25">
      <c r="B108" s="211" t="s">
        <v>43</v>
      </c>
      <c r="C108" s="211">
        <f t="shared" si="4"/>
        <v>1.45</v>
      </c>
      <c r="D108" s="100" t="s">
        <v>217</v>
      </c>
      <c r="E108" s="100">
        <v>59706675</v>
      </c>
      <c r="F108" s="101" t="s">
        <v>218</v>
      </c>
      <c r="G108" s="100" t="s">
        <v>219</v>
      </c>
      <c r="H108" s="180">
        <v>37161</v>
      </c>
      <c r="I108" s="5" t="s">
        <v>142</v>
      </c>
      <c r="J108" s="101" t="s">
        <v>222</v>
      </c>
      <c r="K108" s="181" t="s">
        <v>224</v>
      </c>
      <c r="L108" s="100" t="s">
        <v>189</v>
      </c>
      <c r="M108" s="125" t="s">
        <v>141</v>
      </c>
      <c r="N108" s="125" t="s">
        <v>141</v>
      </c>
      <c r="O108" s="125" t="s">
        <v>215</v>
      </c>
      <c r="P108" s="75" t="s">
        <v>232</v>
      </c>
      <c r="Q108" s="215"/>
    </row>
    <row r="109" spans="2:17" ht="67.5" customHeight="1" x14ac:dyDescent="0.25">
      <c r="B109" s="211" t="s">
        <v>43</v>
      </c>
      <c r="C109" s="211">
        <f t="shared" si="4"/>
        <v>1.45</v>
      </c>
      <c r="D109" s="100" t="s">
        <v>217</v>
      </c>
      <c r="E109" s="100">
        <v>59706675</v>
      </c>
      <c r="F109" s="101" t="s">
        <v>218</v>
      </c>
      <c r="G109" s="100" t="s">
        <v>219</v>
      </c>
      <c r="H109" s="180">
        <v>37161</v>
      </c>
      <c r="I109" s="5" t="s">
        <v>142</v>
      </c>
      <c r="J109" s="101" t="s">
        <v>222</v>
      </c>
      <c r="K109" s="181" t="s">
        <v>225</v>
      </c>
      <c r="L109" s="100" t="s">
        <v>189</v>
      </c>
      <c r="M109" s="125" t="s">
        <v>141</v>
      </c>
      <c r="N109" s="125" t="s">
        <v>141</v>
      </c>
      <c r="O109" s="125" t="s">
        <v>215</v>
      </c>
      <c r="P109" s="75" t="s">
        <v>232</v>
      </c>
      <c r="Q109" s="215"/>
    </row>
    <row r="110" spans="2:17" ht="60" customHeight="1" x14ac:dyDescent="0.25">
      <c r="B110" s="211" t="s">
        <v>43</v>
      </c>
      <c r="C110" s="211">
        <f t="shared" si="4"/>
        <v>1.45</v>
      </c>
      <c r="D110" s="100" t="s">
        <v>217</v>
      </c>
      <c r="E110" s="100">
        <v>59706675</v>
      </c>
      <c r="F110" s="101" t="s">
        <v>218</v>
      </c>
      <c r="G110" s="100" t="s">
        <v>219</v>
      </c>
      <c r="H110" s="180">
        <v>37161</v>
      </c>
      <c r="I110" s="5" t="s">
        <v>142</v>
      </c>
      <c r="J110" s="101" t="s">
        <v>226</v>
      </c>
      <c r="K110" s="181" t="s">
        <v>227</v>
      </c>
      <c r="L110" s="100" t="s">
        <v>228</v>
      </c>
      <c r="M110" s="125" t="s">
        <v>141</v>
      </c>
      <c r="N110" s="125" t="s">
        <v>141</v>
      </c>
      <c r="O110" s="125" t="s">
        <v>215</v>
      </c>
      <c r="P110" s="75" t="s">
        <v>232</v>
      </c>
      <c r="Q110" s="215"/>
    </row>
    <row r="111" spans="2:17" ht="58.5" customHeight="1" x14ac:dyDescent="0.25">
      <c r="B111" s="211" t="s">
        <v>43</v>
      </c>
      <c r="C111" s="211">
        <f t="shared" si="4"/>
        <v>1.45</v>
      </c>
      <c r="D111" s="100" t="s">
        <v>217</v>
      </c>
      <c r="E111" s="100">
        <v>59706675</v>
      </c>
      <c r="F111" s="101" t="s">
        <v>218</v>
      </c>
      <c r="G111" s="100" t="s">
        <v>219</v>
      </c>
      <c r="H111" s="180">
        <v>37161</v>
      </c>
      <c r="I111" s="5" t="s">
        <v>142</v>
      </c>
      <c r="J111" s="101" t="s">
        <v>231</v>
      </c>
      <c r="K111" s="181" t="s">
        <v>229</v>
      </c>
      <c r="L111" s="100" t="s">
        <v>230</v>
      </c>
      <c r="M111" s="125" t="s">
        <v>141</v>
      </c>
      <c r="N111" s="125" t="s">
        <v>141</v>
      </c>
      <c r="O111" s="125" t="s">
        <v>215</v>
      </c>
      <c r="P111" s="75" t="s">
        <v>232</v>
      </c>
      <c r="Q111" s="215"/>
    </row>
    <row r="112" spans="2:17" ht="33.6" customHeight="1" x14ac:dyDescent="0.25">
      <c r="B112" s="182"/>
      <c r="C112" s="182"/>
      <c r="D112" s="183"/>
      <c r="E112" s="183"/>
      <c r="F112" s="183"/>
      <c r="G112" s="183"/>
      <c r="H112" s="184"/>
      <c r="I112" s="185"/>
      <c r="J112" s="186"/>
      <c r="K112" s="187"/>
      <c r="L112" s="188"/>
      <c r="M112" s="10"/>
      <c r="N112" s="10"/>
      <c r="O112" s="10"/>
      <c r="P112" s="189"/>
      <c r="Q112" s="189"/>
    </row>
    <row r="113" spans="2:17" ht="72.75" customHeight="1" x14ac:dyDescent="0.25">
      <c r="B113" s="124" t="s">
        <v>0</v>
      </c>
      <c r="C113" s="124" t="s">
        <v>39</v>
      </c>
      <c r="D113" s="124" t="s">
        <v>40</v>
      </c>
      <c r="E113" s="124" t="s">
        <v>117</v>
      </c>
      <c r="F113" s="124" t="s">
        <v>119</v>
      </c>
      <c r="G113" s="124" t="s">
        <v>120</v>
      </c>
      <c r="H113" s="124" t="s">
        <v>121</v>
      </c>
      <c r="I113" s="124" t="s">
        <v>118</v>
      </c>
      <c r="J113" s="212" t="s">
        <v>122</v>
      </c>
      <c r="K113" s="213"/>
      <c r="L113" s="214"/>
      <c r="M113" s="124" t="s">
        <v>126</v>
      </c>
      <c r="N113" s="124" t="s">
        <v>41</v>
      </c>
      <c r="O113" s="124" t="s">
        <v>42</v>
      </c>
      <c r="P113" s="212" t="s">
        <v>3</v>
      </c>
      <c r="Q113" s="214"/>
    </row>
    <row r="114" spans="2:17" s="30" customFormat="1" ht="33.6" customHeight="1" x14ac:dyDescent="0.25">
      <c r="B114" s="211" t="s">
        <v>193</v>
      </c>
      <c r="C114" s="191">
        <f>+(607+331)/200</f>
        <v>4.6900000000000004</v>
      </c>
      <c r="D114" s="194" t="s">
        <v>233</v>
      </c>
      <c r="E114" s="191">
        <v>1087413080</v>
      </c>
      <c r="F114" s="193" t="s">
        <v>175</v>
      </c>
      <c r="G114" s="191" t="s">
        <v>234</v>
      </c>
      <c r="H114" s="193">
        <v>41145</v>
      </c>
      <c r="I114" s="191" t="s">
        <v>141</v>
      </c>
      <c r="J114" s="191" t="s">
        <v>236</v>
      </c>
      <c r="K114" s="191" t="s">
        <v>235</v>
      </c>
      <c r="L114" s="194" t="s">
        <v>211</v>
      </c>
      <c r="M114" s="191" t="s">
        <v>141</v>
      </c>
      <c r="N114" s="191" t="s">
        <v>141</v>
      </c>
      <c r="O114" s="191" t="s">
        <v>142</v>
      </c>
      <c r="P114" s="75" t="s">
        <v>216</v>
      </c>
      <c r="Q114" s="192"/>
    </row>
    <row r="115" spans="2:17" s="30" customFormat="1" ht="33.6" customHeight="1" x14ac:dyDescent="0.25">
      <c r="B115" s="211" t="s">
        <v>193</v>
      </c>
      <c r="C115" s="191">
        <f t="shared" ref="C115:C151" si="5">+(607+331)/200</f>
        <v>4.6900000000000004</v>
      </c>
      <c r="D115" s="194" t="s">
        <v>237</v>
      </c>
      <c r="E115" s="191">
        <v>1085900812</v>
      </c>
      <c r="F115" s="191" t="s">
        <v>175</v>
      </c>
      <c r="G115" s="191" t="s">
        <v>209</v>
      </c>
      <c r="H115" s="193">
        <v>40443</v>
      </c>
      <c r="I115" s="191" t="s">
        <v>141</v>
      </c>
      <c r="J115" s="191" t="s">
        <v>238</v>
      </c>
      <c r="K115" s="191" t="s">
        <v>240</v>
      </c>
      <c r="L115" s="194" t="s">
        <v>239</v>
      </c>
      <c r="M115" s="191" t="s">
        <v>141</v>
      </c>
      <c r="N115" s="191" t="s">
        <v>141</v>
      </c>
      <c r="O115" s="191" t="s">
        <v>142</v>
      </c>
      <c r="P115" s="75" t="s">
        <v>216</v>
      </c>
      <c r="Q115" s="190"/>
    </row>
    <row r="116" spans="2:17" s="30" customFormat="1" ht="33.6" customHeight="1" x14ac:dyDescent="0.25">
      <c r="B116" s="211" t="s">
        <v>193</v>
      </c>
      <c r="C116" s="191">
        <f t="shared" si="5"/>
        <v>4.6900000000000004</v>
      </c>
      <c r="D116" s="194" t="s">
        <v>237</v>
      </c>
      <c r="E116" s="191">
        <v>1085900812</v>
      </c>
      <c r="F116" s="191" t="s">
        <v>175</v>
      </c>
      <c r="G116" s="191" t="s">
        <v>209</v>
      </c>
      <c r="H116" s="193">
        <v>40443</v>
      </c>
      <c r="I116" s="191" t="s">
        <v>141</v>
      </c>
      <c r="J116" s="191" t="s">
        <v>243</v>
      </c>
      <c r="K116" s="191" t="s">
        <v>241</v>
      </c>
      <c r="L116" s="194" t="s">
        <v>242</v>
      </c>
      <c r="M116" s="191" t="s">
        <v>141</v>
      </c>
      <c r="N116" s="191" t="s">
        <v>141</v>
      </c>
      <c r="O116" s="191" t="s">
        <v>142</v>
      </c>
      <c r="P116" s="75" t="s">
        <v>216</v>
      </c>
      <c r="Q116" s="190"/>
    </row>
    <row r="117" spans="2:17" s="30" customFormat="1" ht="33.6" customHeight="1" x14ac:dyDescent="0.25">
      <c r="B117" s="211" t="s">
        <v>193</v>
      </c>
      <c r="C117" s="191">
        <f t="shared" si="5"/>
        <v>4.6900000000000004</v>
      </c>
      <c r="D117" s="194" t="s">
        <v>237</v>
      </c>
      <c r="E117" s="191">
        <v>1085900812</v>
      </c>
      <c r="F117" s="191" t="s">
        <v>175</v>
      </c>
      <c r="G117" s="191" t="s">
        <v>209</v>
      </c>
      <c r="H117" s="193">
        <v>40443</v>
      </c>
      <c r="I117" s="191" t="s">
        <v>141</v>
      </c>
      <c r="J117" s="191" t="s">
        <v>244</v>
      </c>
      <c r="K117" s="191" t="s">
        <v>245</v>
      </c>
      <c r="L117" s="194" t="s">
        <v>211</v>
      </c>
      <c r="M117" s="191" t="s">
        <v>141</v>
      </c>
      <c r="N117" s="191" t="s">
        <v>141</v>
      </c>
      <c r="O117" s="191" t="s">
        <v>142</v>
      </c>
      <c r="P117" s="75" t="s">
        <v>216</v>
      </c>
      <c r="Q117" s="190"/>
    </row>
    <row r="118" spans="2:17" s="30" customFormat="1" ht="33.6" customHeight="1" x14ac:dyDescent="0.25">
      <c r="B118" s="211" t="s">
        <v>193</v>
      </c>
      <c r="C118" s="191">
        <f t="shared" si="5"/>
        <v>4.6900000000000004</v>
      </c>
      <c r="D118" s="194" t="s">
        <v>246</v>
      </c>
      <c r="E118" s="191">
        <v>1086898758</v>
      </c>
      <c r="F118" s="191" t="s">
        <v>175</v>
      </c>
      <c r="G118" s="191" t="s">
        <v>205</v>
      </c>
      <c r="H118" s="193">
        <v>41019</v>
      </c>
      <c r="I118" s="191" t="s">
        <v>141</v>
      </c>
      <c r="J118" s="191" t="s">
        <v>247</v>
      </c>
      <c r="K118" s="191" t="s">
        <v>248</v>
      </c>
      <c r="L118" s="194" t="s">
        <v>249</v>
      </c>
      <c r="M118" s="191" t="s">
        <v>141</v>
      </c>
      <c r="N118" s="191" t="s">
        <v>141</v>
      </c>
      <c r="O118" s="191" t="s">
        <v>142</v>
      </c>
      <c r="P118" s="75" t="s">
        <v>216</v>
      </c>
      <c r="Q118" s="190"/>
    </row>
    <row r="119" spans="2:17" s="30" customFormat="1" ht="33.6" customHeight="1" x14ac:dyDescent="0.25">
      <c r="B119" s="211" t="s">
        <v>193</v>
      </c>
      <c r="C119" s="191">
        <f t="shared" si="5"/>
        <v>4.6900000000000004</v>
      </c>
      <c r="D119" s="194" t="s">
        <v>246</v>
      </c>
      <c r="E119" s="191">
        <v>1086898758</v>
      </c>
      <c r="F119" s="191" t="s">
        <v>175</v>
      </c>
      <c r="G119" s="191" t="s">
        <v>205</v>
      </c>
      <c r="H119" s="193">
        <v>41019</v>
      </c>
      <c r="I119" s="191" t="s">
        <v>141</v>
      </c>
      <c r="J119" s="191" t="s">
        <v>250</v>
      </c>
      <c r="K119" s="191" t="s">
        <v>251</v>
      </c>
      <c r="L119" s="194" t="s">
        <v>252</v>
      </c>
      <c r="M119" s="191" t="s">
        <v>141</v>
      </c>
      <c r="N119" s="191" t="s">
        <v>141</v>
      </c>
      <c r="O119" s="191" t="s">
        <v>142</v>
      </c>
      <c r="P119" s="75" t="s">
        <v>216</v>
      </c>
      <c r="Q119" s="190"/>
    </row>
    <row r="120" spans="2:17" s="30" customFormat="1" ht="33.6" customHeight="1" x14ac:dyDescent="0.25">
      <c r="B120" s="211" t="s">
        <v>193</v>
      </c>
      <c r="C120" s="191">
        <f t="shared" si="5"/>
        <v>4.6900000000000004</v>
      </c>
      <c r="D120" s="194" t="s">
        <v>246</v>
      </c>
      <c r="E120" s="191">
        <v>1086898758</v>
      </c>
      <c r="F120" s="191" t="s">
        <v>175</v>
      </c>
      <c r="G120" s="191" t="s">
        <v>205</v>
      </c>
      <c r="H120" s="193">
        <v>41019</v>
      </c>
      <c r="I120" s="191" t="s">
        <v>141</v>
      </c>
      <c r="J120" s="191" t="s">
        <v>253</v>
      </c>
      <c r="K120" s="191" t="s">
        <v>254</v>
      </c>
      <c r="L120" s="194" t="s">
        <v>255</v>
      </c>
      <c r="M120" s="191" t="s">
        <v>141</v>
      </c>
      <c r="N120" s="191" t="s">
        <v>141</v>
      </c>
      <c r="O120" s="191" t="s">
        <v>142</v>
      </c>
      <c r="P120" s="75" t="s">
        <v>216</v>
      </c>
      <c r="Q120" s="190"/>
    </row>
    <row r="121" spans="2:17" s="30" customFormat="1" ht="33.6" customHeight="1" x14ac:dyDescent="0.25">
      <c r="B121" s="211" t="s">
        <v>193</v>
      </c>
      <c r="C121" s="191">
        <f t="shared" si="5"/>
        <v>4.6900000000000004</v>
      </c>
      <c r="D121" s="194" t="s">
        <v>246</v>
      </c>
      <c r="E121" s="191">
        <v>1086898758</v>
      </c>
      <c r="F121" s="191" t="s">
        <v>175</v>
      </c>
      <c r="G121" s="191" t="s">
        <v>205</v>
      </c>
      <c r="H121" s="193">
        <v>41019</v>
      </c>
      <c r="I121" s="191" t="s">
        <v>141</v>
      </c>
      <c r="J121" s="191" t="s">
        <v>256</v>
      </c>
      <c r="K121" s="191" t="s">
        <v>258</v>
      </c>
      <c r="L121" s="194" t="s">
        <v>257</v>
      </c>
      <c r="M121" s="191" t="s">
        <v>141</v>
      </c>
      <c r="N121" s="191" t="s">
        <v>141</v>
      </c>
      <c r="O121" s="191" t="s">
        <v>142</v>
      </c>
      <c r="P121" s="75" t="s">
        <v>216</v>
      </c>
      <c r="Q121" s="190"/>
    </row>
    <row r="122" spans="2:17" ht="33.6" customHeight="1" x14ac:dyDescent="0.25">
      <c r="B122" s="211" t="s">
        <v>193</v>
      </c>
      <c r="C122" s="191">
        <f t="shared" si="5"/>
        <v>4.6900000000000004</v>
      </c>
      <c r="D122" s="194" t="s">
        <v>246</v>
      </c>
      <c r="E122" s="191">
        <v>1086898758</v>
      </c>
      <c r="F122" s="191" t="s">
        <v>175</v>
      </c>
      <c r="G122" s="191" t="s">
        <v>205</v>
      </c>
      <c r="H122" s="193">
        <v>41019</v>
      </c>
      <c r="I122" s="191" t="s">
        <v>141</v>
      </c>
      <c r="J122" s="1" t="s">
        <v>259</v>
      </c>
      <c r="K122" s="179" t="s">
        <v>260</v>
      </c>
      <c r="L122" s="204" t="s">
        <v>261</v>
      </c>
      <c r="M122" s="191" t="s">
        <v>141</v>
      </c>
      <c r="N122" s="191" t="s">
        <v>141</v>
      </c>
      <c r="O122" s="191" t="s">
        <v>142</v>
      </c>
      <c r="P122" s="75" t="s">
        <v>216</v>
      </c>
      <c r="Q122" s="75"/>
    </row>
    <row r="123" spans="2:17" ht="33.6" customHeight="1" x14ac:dyDescent="0.25">
      <c r="B123" s="211" t="s">
        <v>193</v>
      </c>
      <c r="C123" s="191">
        <f t="shared" si="5"/>
        <v>4.6900000000000004</v>
      </c>
      <c r="D123" s="194" t="s">
        <v>246</v>
      </c>
      <c r="E123" s="191">
        <v>1086898758</v>
      </c>
      <c r="F123" s="191" t="s">
        <v>175</v>
      </c>
      <c r="G123" s="191" t="s">
        <v>205</v>
      </c>
      <c r="H123" s="193">
        <v>41019</v>
      </c>
      <c r="I123" s="191" t="s">
        <v>141</v>
      </c>
      <c r="J123" s="191" t="s">
        <v>220</v>
      </c>
      <c r="K123" s="181" t="s">
        <v>262</v>
      </c>
      <c r="L123" s="194" t="s">
        <v>249</v>
      </c>
      <c r="M123" s="191" t="s">
        <v>141</v>
      </c>
      <c r="N123" s="191" t="s">
        <v>141</v>
      </c>
      <c r="O123" s="191" t="s">
        <v>142</v>
      </c>
      <c r="P123" s="75" t="s">
        <v>216</v>
      </c>
      <c r="Q123" s="75"/>
    </row>
    <row r="124" spans="2:17" ht="33.6" customHeight="1" x14ac:dyDescent="0.25">
      <c r="B124" s="211" t="s">
        <v>193</v>
      </c>
      <c r="C124" s="191">
        <f t="shared" si="5"/>
        <v>4.6900000000000004</v>
      </c>
      <c r="D124" s="194" t="s">
        <v>263</v>
      </c>
      <c r="E124" s="191">
        <v>1085262544</v>
      </c>
      <c r="F124" s="191" t="s">
        <v>191</v>
      </c>
      <c r="G124" s="191" t="s">
        <v>205</v>
      </c>
      <c r="H124" s="180">
        <v>40417</v>
      </c>
      <c r="I124" s="5" t="s">
        <v>141</v>
      </c>
      <c r="J124" s="1" t="s">
        <v>265</v>
      </c>
      <c r="K124" s="181" t="s">
        <v>266</v>
      </c>
      <c r="L124" s="204" t="s">
        <v>267</v>
      </c>
      <c r="M124" s="215" t="s">
        <v>142</v>
      </c>
      <c r="N124" s="215" t="s">
        <v>141</v>
      </c>
      <c r="O124" s="191" t="s">
        <v>142</v>
      </c>
      <c r="P124" s="75" t="s">
        <v>268</v>
      </c>
      <c r="Q124" s="215"/>
    </row>
    <row r="125" spans="2:17" ht="33.6" customHeight="1" x14ac:dyDescent="0.25">
      <c r="B125" s="211" t="s">
        <v>193</v>
      </c>
      <c r="C125" s="191">
        <f t="shared" si="5"/>
        <v>4.6900000000000004</v>
      </c>
      <c r="D125" s="194" t="s">
        <v>263</v>
      </c>
      <c r="E125" s="191">
        <v>1085262544</v>
      </c>
      <c r="F125" s="191" t="s">
        <v>191</v>
      </c>
      <c r="G125" s="191" t="s">
        <v>205</v>
      </c>
      <c r="H125" s="180">
        <v>40417</v>
      </c>
      <c r="I125" s="5" t="s">
        <v>141</v>
      </c>
      <c r="J125" s="191" t="s">
        <v>244</v>
      </c>
      <c r="K125" s="181" t="s">
        <v>269</v>
      </c>
      <c r="L125" s="194" t="s">
        <v>191</v>
      </c>
      <c r="M125" s="215" t="s">
        <v>142</v>
      </c>
      <c r="N125" s="215" t="s">
        <v>141</v>
      </c>
      <c r="O125" s="191" t="s">
        <v>142</v>
      </c>
      <c r="P125" s="75" t="s">
        <v>268</v>
      </c>
      <c r="Q125" s="215"/>
    </row>
    <row r="126" spans="2:17" ht="33.6" customHeight="1" x14ac:dyDescent="0.25">
      <c r="B126" s="211" t="s">
        <v>43</v>
      </c>
      <c r="C126" s="191">
        <f t="shared" si="5"/>
        <v>4.6900000000000004</v>
      </c>
      <c r="D126" s="194" t="s">
        <v>270</v>
      </c>
      <c r="E126" s="191">
        <v>1085905492</v>
      </c>
      <c r="F126" s="191" t="s">
        <v>271</v>
      </c>
      <c r="G126" s="191" t="s">
        <v>209</v>
      </c>
      <c r="H126" s="180">
        <v>41083</v>
      </c>
      <c r="I126" s="191" t="s">
        <v>141</v>
      </c>
      <c r="J126" s="5" t="s">
        <v>272</v>
      </c>
      <c r="K126" s="181" t="s">
        <v>273</v>
      </c>
      <c r="L126" s="204" t="s">
        <v>274</v>
      </c>
      <c r="M126" s="215" t="s">
        <v>141</v>
      </c>
      <c r="N126" s="215" t="s">
        <v>141</v>
      </c>
      <c r="O126" s="191" t="s">
        <v>142</v>
      </c>
      <c r="P126" s="75" t="s">
        <v>216</v>
      </c>
      <c r="Q126" s="215"/>
    </row>
    <row r="127" spans="2:17" ht="33.6" customHeight="1" x14ac:dyDescent="0.25">
      <c r="B127" s="211" t="s">
        <v>43</v>
      </c>
      <c r="C127" s="191">
        <f t="shared" si="5"/>
        <v>4.6900000000000004</v>
      </c>
      <c r="D127" s="194" t="s">
        <v>270</v>
      </c>
      <c r="E127" s="191">
        <v>1085905492</v>
      </c>
      <c r="F127" s="191" t="s">
        <v>271</v>
      </c>
      <c r="G127" s="191" t="s">
        <v>209</v>
      </c>
      <c r="H127" s="180">
        <v>41083</v>
      </c>
      <c r="I127" s="191" t="s">
        <v>141</v>
      </c>
      <c r="J127" s="191" t="s">
        <v>272</v>
      </c>
      <c r="K127" s="181" t="s">
        <v>275</v>
      </c>
      <c r="L127" s="194" t="s">
        <v>211</v>
      </c>
      <c r="M127" s="215" t="s">
        <v>141</v>
      </c>
      <c r="N127" s="215" t="s">
        <v>141</v>
      </c>
      <c r="O127" s="191" t="s">
        <v>142</v>
      </c>
      <c r="P127" s="75" t="s">
        <v>216</v>
      </c>
      <c r="Q127" s="215"/>
    </row>
    <row r="128" spans="2:17" ht="33.6" customHeight="1" x14ac:dyDescent="0.25">
      <c r="B128" s="211" t="s">
        <v>43</v>
      </c>
      <c r="C128" s="191">
        <f t="shared" si="5"/>
        <v>4.6900000000000004</v>
      </c>
      <c r="D128" s="194" t="s">
        <v>270</v>
      </c>
      <c r="E128" s="191">
        <v>1085905492</v>
      </c>
      <c r="F128" s="191" t="s">
        <v>271</v>
      </c>
      <c r="G128" s="191" t="s">
        <v>209</v>
      </c>
      <c r="H128" s="180">
        <v>41083</v>
      </c>
      <c r="I128" s="191" t="s">
        <v>141</v>
      </c>
      <c r="J128" s="101" t="s">
        <v>276</v>
      </c>
      <c r="K128" s="181" t="s">
        <v>277</v>
      </c>
      <c r="L128" s="204" t="s">
        <v>189</v>
      </c>
      <c r="M128" s="215" t="s">
        <v>141</v>
      </c>
      <c r="N128" s="215" t="s">
        <v>141</v>
      </c>
      <c r="O128" s="191" t="s">
        <v>142</v>
      </c>
      <c r="P128" s="75" t="s">
        <v>216</v>
      </c>
      <c r="Q128" s="215"/>
    </row>
    <row r="129" spans="2:17" ht="33.6" customHeight="1" x14ac:dyDescent="0.25">
      <c r="B129" s="211" t="s">
        <v>43</v>
      </c>
      <c r="C129" s="191">
        <f t="shared" si="5"/>
        <v>4.6900000000000004</v>
      </c>
      <c r="D129" s="194" t="s">
        <v>270</v>
      </c>
      <c r="E129" s="191">
        <v>1085905492</v>
      </c>
      <c r="F129" s="191" t="s">
        <v>271</v>
      </c>
      <c r="G129" s="191" t="s">
        <v>209</v>
      </c>
      <c r="H129" s="180">
        <v>41083</v>
      </c>
      <c r="I129" s="191" t="s">
        <v>141</v>
      </c>
      <c r="J129" s="1" t="s">
        <v>278</v>
      </c>
      <c r="K129" s="181" t="s">
        <v>279</v>
      </c>
      <c r="L129" s="194" t="s">
        <v>274</v>
      </c>
      <c r="M129" s="215" t="s">
        <v>141</v>
      </c>
      <c r="N129" s="215" t="s">
        <v>141</v>
      </c>
      <c r="O129" s="191" t="s">
        <v>142</v>
      </c>
      <c r="P129" s="75" t="s">
        <v>216</v>
      </c>
      <c r="Q129" s="215"/>
    </row>
    <row r="130" spans="2:17" ht="33.6" customHeight="1" x14ac:dyDescent="0.25">
      <c r="B130" s="211" t="s">
        <v>193</v>
      </c>
      <c r="C130" s="191">
        <f t="shared" si="5"/>
        <v>4.6900000000000004</v>
      </c>
      <c r="D130" s="194" t="s">
        <v>280</v>
      </c>
      <c r="E130" s="191">
        <v>1085246012</v>
      </c>
      <c r="F130" s="191" t="s">
        <v>281</v>
      </c>
      <c r="G130" s="191" t="s">
        <v>205</v>
      </c>
      <c r="H130" s="180">
        <v>40781</v>
      </c>
      <c r="I130" s="191" t="s">
        <v>141</v>
      </c>
      <c r="J130" s="195" t="s">
        <v>282</v>
      </c>
      <c r="K130" s="196" t="s">
        <v>283</v>
      </c>
      <c r="L130" s="206" t="s">
        <v>281</v>
      </c>
      <c r="M130" s="220" t="s">
        <v>141</v>
      </c>
      <c r="N130" s="220" t="s">
        <v>141</v>
      </c>
      <c r="O130" s="191" t="s">
        <v>142</v>
      </c>
      <c r="P130" s="197" t="s">
        <v>216</v>
      </c>
      <c r="Q130" s="215"/>
    </row>
    <row r="131" spans="2:17" ht="33.6" customHeight="1" x14ac:dyDescent="0.25">
      <c r="B131" s="211" t="s">
        <v>193</v>
      </c>
      <c r="C131" s="191">
        <f t="shared" si="5"/>
        <v>4.6900000000000004</v>
      </c>
      <c r="D131" s="194" t="s">
        <v>280</v>
      </c>
      <c r="E131" s="191">
        <v>1085246012</v>
      </c>
      <c r="F131" s="191" t="s">
        <v>281</v>
      </c>
      <c r="G131" s="191" t="s">
        <v>205</v>
      </c>
      <c r="H131" s="180">
        <v>40781</v>
      </c>
      <c r="I131" s="191" t="s">
        <v>141</v>
      </c>
      <c r="J131" s="5" t="s">
        <v>284</v>
      </c>
      <c r="K131" s="181" t="s">
        <v>285</v>
      </c>
      <c r="L131" s="194" t="s">
        <v>286</v>
      </c>
      <c r="M131" s="220" t="s">
        <v>141</v>
      </c>
      <c r="N131" s="220" t="s">
        <v>141</v>
      </c>
      <c r="O131" s="191" t="s">
        <v>142</v>
      </c>
      <c r="P131" s="197" t="s">
        <v>216</v>
      </c>
      <c r="Q131" s="215"/>
    </row>
    <row r="132" spans="2:17" ht="33.6" customHeight="1" x14ac:dyDescent="0.25">
      <c r="B132" s="211" t="s">
        <v>193</v>
      </c>
      <c r="C132" s="191">
        <f t="shared" si="5"/>
        <v>4.6900000000000004</v>
      </c>
      <c r="D132" s="194" t="s">
        <v>280</v>
      </c>
      <c r="E132" s="191">
        <v>1085246012</v>
      </c>
      <c r="F132" s="191" t="s">
        <v>281</v>
      </c>
      <c r="G132" s="191" t="s">
        <v>205</v>
      </c>
      <c r="H132" s="180">
        <v>40781</v>
      </c>
      <c r="I132" s="191" t="s">
        <v>141</v>
      </c>
      <c r="J132" s="5" t="s">
        <v>287</v>
      </c>
      <c r="K132" s="181" t="s">
        <v>288</v>
      </c>
      <c r="L132" s="204" t="s">
        <v>281</v>
      </c>
      <c r="M132" s="220" t="s">
        <v>141</v>
      </c>
      <c r="N132" s="220" t="s">
        <v>141</v>
      </c>
      <c r="O132" s="191" t="s">
        <v>142</v>
      </c>
      <c r="P132" s="197" t="s">
        <v>216</v>
      </c>
      <c r="Q132" s="215"/>
    </row>
    <row r="133" spans="2:17" ht="33.6" customHeight="1" x14ac:dyDescent="0.25">
      <c r="B133" s="211" t="s">
        <v>193</v>
      </c>
      <c r="C133" s="191">
        <f t="shared" si="5"/>
        <v>4.6900000000000004</v>
      </c>
      <c r="D133" s="194" t="s">
        <v>280</v>
      </c>
      <c r="E133" s="191">
        <v>1085246012</v>
      </c>
      <c r="F133" s="191" t="s">
        <v>281</v>
      </c>
      <c r="G133" s="191" t="s">
        <v>205</v>
      </c>
      <c r="H133" s="180">
        <v>40781</v>
      </c>
      <c r="I133" s="191" t="s">
        <v>141</v>
      </c>
      <c r="J133" s="101" t="s">
        <v>289</v>
      </c>
      <c r="K133" s="181" t="s">
        <v>290</v>
      </c>
      <c r="L133" s="194" t="s">
        <v>291</v>
      </c>
      <c r="M133" s="215" t="s">
        <v>141</v>
      </c>
      <c r="N133" s="215" t="s">
        <v>141</v>
      </c>
      <c r="O133" s="191" t="s">
        <v>142</v>
      </c>
      <c r="P133" s="75" t="s">
        <v>216</v>
      </c>
      <c r="Q133" s="215"/>
    </row>
    <row r="134" spans="2:17" ht="71.25" customHeight="1" x14ac:dyDescent="0.25">
      <c r="B134" s="70" t="s">
        <v>193</v>
      </c>
      <c r="C134" s="191">
        <f t="shared" si="5"/>
        <v>4.6900000000000004</v>
      </c>
      <c r="D134" s="194" t="s">
        <v>292</v>
      </c>
      <c r="E134" s="191">
        <v>1085260010</v>
      </c>
      <c r="F134" s="191" t="s">
        <v>191</v>
      </c>
      <c r="G134" s="191" t="s">
        <v>205</v>
      </c>
      <c r="H134" s="198">
        <v>41145</v>
      </c>
      <c r="I134" s="191" t="s">
        <v>142</v>
      </c>
      <c r="J134" s="199" t="s">
        <v>294</v>
      </c>
      <c r="K134" s="200" t="s">
        <v>295</v>
      </c>
      <c r="L134" s="207" t="s">
        <v>191</v>
      </c>
      <c r="M134" s="215" t="s">
        <v>141</v>
      </c>
      <c r="N134" s="215" t="s">
        <v>141</v>
      </c>
      <c r="O134" s="191" t="s">
        <v>142</v>
      </c>
      <c r="P134" s="75" t="s">
        <v>293</v>
      </c>
      <c r="Q134" s="215"/>
    </row>
    <row r="135" spans="2:17" ht="48.75" customHeight="1" x14ac:dyDescent="0.25">
      <c r="B135" s="70" t="s">
        <v>193</v>
      </c>
      <c r="C135" s="191">
        <f t="shared" si="5"/>
        <v>4.6900000000000004</v>
      </c>
      <c r="D135" s="194" t="s">
        <v>292</v>
      </c>
      <c r="E135" s="191">
        <v>1085260010</v>
      </c>
      <c r="F135" s="191" t="s">
        <v>191</v>
      </c>
      <c r="G135" s="191" t="s">
        <v>205</v>
      </c>
      <c r="H135" s="198">
        <v>41145</v>
      </c>
      <c r="I135" s="191" t="s">
        <v>142</v>
      </c>
      <c r="J135" s="199" t="s">
        <v>294</v>
      </c>
      <c r="K135" s="200" t="s">
        <v>295</v>
      </c>
      <c r="L135" s="207" t="s">
        <v>191</v>
      </c>
      <c r="M135" s="215" t="s">
        <v>141</v>
      </c>
      <c r="N135" s="215" t="s">
        <v>141</v>
      </c>
      <c r="O135" s="191" t="s">
        <v>142</v>
      </c>
      <c r="P135" s="75" t="s">
        <v>293</v>
      </c>
      <c r="Q135" s="215"/>
    </row>
    <row r="136" spans="2:17" ht="33.6" customHeight="1" x14ac:dyDescent="0.25">
      <c r="B136" s="70" t="s">
        <v>193</v>
      </c>
      <c r="C136" s="191">
        <f t="shared" si="5"/>
        <v>4.6900000000000004</v>
      </c>
      <c r="D136" s="194" t="s">
        <v>296</v>
      </c>
      <c r="E136" s="191">
        <v>1085253199</v>
      </c>
      <c r="F136" s="191" t="s">
        <v>175</v>
      </c>
      <c r="G136" s="191" t="s">
        <v>205</v>
      </c>
      <c r="H136" s="180">
        <v>38823</v>
      </c>
      <c r="I136" s="191" t="s">
        <v>141</v>
      </c>
      <c r="J136" s="191" t="s">
        <v>297</v>
      </c>
      <c r="K136" s="181" t="s">
        <v>298</v>
      </c>
      <c r="L136" s="194" t="s">
        <v>299</v>
      </c>
      <c r="M136" s="215" t="s">
        <v>141</v>
      </c>
      <c r="N136" s="215" t="s">
        <v>141</v>
      </c>
      <c r="O136" s="191" t="s">
        <v>142</v>
      </c>
      <c r="P136" s="75" t="s">
        <v>216</v>
      </c>
      <c r="Q136" s="215"/>
    </row>
    <row r="137" spans="2:17" ht="33.6" customHeight="1" x14ac:dyDescent="0.25">
      <c r="B137" s="70" t="s">
        <v>193</v>
      </c>
      <c r="C137" s="191">
        <f t="shared" si="5"/>
        <v>4.6900000000000004</v>
      </c>
      <c r="D137" s="194" t="s">
        <v>296</v>
      </c>
      <c r="E137" s="191">
        <v>1085253199</v>
      </c>
      <c r="F137" s="191" t="s">
        <v>175</v>
      </c>
      <c r="G137" s="191" t="s">
        <v>205</v>
      </c>
      <c r="H137" s="180">
        <v>38823</v>
      </c>
      <c r="I137" s="191" t="s">
        <v>141</v>
      </c>
      <c r="J137" s="5" t="s">
        <v>300</v>
      </c>
      <c r="K137" s="181" t="s">
        <v>301</v>
      </c>
      <c r="L137" s="204" t="s">
        <v>302</v>
      </c>
      <c r="M137" s="215" t="s">
        <v>141</v>
      </c>
      <c r="N137" s="215" t="s">
        <v>141</v>
      </c>
      <c r="O137" s="191" t="s">
        <v>142</v>
      </c>
      <c r="P137" s="75" t="s">
        <v>216</v>
      </c>
      <c r="Q137" s="215"/>
    </row>
    <row r="138" spans="2:17" ht="33.6" customHeight="1" x14ac:dyDescent="0.25">
      <c r="B138" s="70" t="s">
        <v>193</v>
      </c>
      <c r="C138" s="191">
        <f t="shared" si="5"/>
        <v>4.6900000000000004</v>
      </c>
      <c r="D138" s="194" t="s">
        <v>303</v>
      </c>
      <c r="E138" s="191">
        <v>59834313</v>
      </c>
      <c r="F138" s="191" t="s">
        <v>175</v>
      </c>
      <c r="G138" s="191" t="s">
        <v>304</v>
      </c>
      <c r="H138" s="205" t="s">
        <v>305</v>
      </c>
      <c r="I138" s="191" t="s">
        <v>141</v>
      </c>
      <c r="J138" s="191" t="s">
        <v>306</v>
      </c>
      <c r="K138" s="181" t="s">
        <v>307</v>
      </c>
      <c r="L138" s="194" t="s">
        <v>308</v>
      </c>
      <c r="M138" s="215" t="s">
        <v>141</v>
      </c>
      <c r="N138" s="215" t="s">
        <v>141</v>
      </c>
      <c r="O138" s="191" t="s">
        <v>142</v>
      </c>
      <c r="P138" s="75" t="s">
        <v>216</v>
      </c>
      <c r="Q138" s="215"/>
    </row>
    <row r="139" spans="2:17" ht="33.6" customHeight="1" x14ac:dyDescent="0.25">
      <c r="B139" s="70" t="s">
        <v>193</v>
      </c>
      <c r="C139" s="191">
        <f t="shared" si="5"/>
        <v>4.6900000000000004</v>
      </c>
      <c r="D139" s="194" t="s">
        <v>303</v>
      </c>
      <c r="E139" s="191">
        <v>59834313</v>
      </c>
      <c r="F139" s="191" t="s">
        <v>175</v>
      </c>
      <c r="G139" s="191" t="s">
        <v>304</v>
      </c>
      <c r="H139" s="205" t="s">
        <v>305</v>
      </c>
      <c r="I139" s="191" t="s">
        <v>141</v>
      </c>
      <c r="J139" s="191" t="s">
        <v>309</v>
      </c>
      <c r="K139" s="181" t="s">
        <v>310</v>
      </c>
      <c r="L139" s="204" t="s">
        <v>311</v>
      </c>
      <c r="M139" s="215" t="s">
        <v>141</v>
      </c>
      <c r="N139" s="215" t="s">
        <v>141</v>
      </c>
      <c r="O139" s="191" t="s">
        <v>142</v>
      </c>
      <c r="P139" s="75" t="s">
        <v>216</v>
      </c>
      <c r="Q139" s="215"/>
    </row>
    <row r="140" spans="2:17" ht="33.6" customHeight="1" x14ac:dyDescent="0.25">
      <c r="B140" s="70" t="s">
        <v>193</v>
      </c>
      <c r="C140" s="191">
        <f t="shared" si="5"/>
        <v>4.6900000000000004</v>
      </c>
      <c r="D140" s="194" t="s">
        <v>303</v>
      </c>
      <c r="E140" s="191">
        <v>59834313</v>
      </c>
      <c r="F140" s="191" t="s">
        <v>175</v>
      </c>
      <c r="G140" s="191" t="s">
        <v>304</v>
      </c>
      <c r="H140" s="205" t="s">
        <v>305</v>
      </c>
      <c r="I140" s="191" t="s">
        <v>141</v>
      </c>
      <c r="J140" s="191" t="s">
        <v>312</v>
      </c>
      <c r="K140" s="181" t="s">
        <v>313</v>
      </c>
      <c r="L140" s="204" t="s">
        <v>311</v>
      </c>
      <c r="M140" s="215" t="s">
        <v>141</v>
      </c>
      <c r="N140" s="215" t="s">
        <v>141</v>
      </c>
      <c r="O140" s="191" t="s">
        <v>142</v>
      </c>
      <c r="P140" s="75" t="s">
        <v>216</v>
      </c>
      <c r="Q140" s="215"/>
    </row>
    <row r="141" spans="2:17" ht="33.6" customHeight="1" x14ac:dyDescent="0.25">
      <c r="B141" s="70" t="s">
        <v>193</v>
      </c>
      <c r="C141" s="191">
        <f t="shared" si="5"/>
        <v>4.6900000000000004</v>
      </c>
      <c r="D141" s="194" t="s">
        <v>303</v>
      </c>
      <c r="E141" s="191">
        <v>59834313</v>
      </c>
      <c r="F141" s="191" t="s">
        <v>175</v>
      </c>
      <c r="G141" s="191" t="s">
        <v>304</v>
      </c>
      <c r="H141" s="205" t="s">
        <v>305</v>
      </c>
      <c r="I141" s="191" t="s">
        <v>141</v>
      </c>
      <c r="J141" s="191" t="s">
        <v>314</v>
      </c>
      <c r="K141" s="181" t="s">
        <v>315</v>
      </c>
      <c r="L141" s="194" t="s">
        <v>175</v>
      </c>
      <c r="M141" s="215" t="s">
        <v>141</v>
      </c>
      <c r="N141" s="215" t="s">
        <v>141</v>
      </c>
      <c r="O141" s="191" t="s">
        <v>142</v>
      </c>
      <c r="P141" s="75" t="s">
        <v>216</v>
      </c>
      <c r="Q141" s="215"/>
    </row>
    <row r="142" spans="2:17" ht="33.6" customHeight="1" x14ac:dyDescent="0.25">
      <c r="B142" s="70" t="s">
        <v>193</v>
      </c>
      <c r="C142" s="191">
        <f t="shared" si="5"/>
        <v>4.6900000000000004</v>
      </c>
      <c r="D142" s="194" t="s">
        <v>316</v>
      </c>
      <c r="E142" s="191">
        <v>59312214</v>
      </c>
      <c r="F142" s="191" t="s">
        <v>175</v>
      </c>
      <c r="G142" s="191" t="s">
        <v>205</v>
      </c>
      <c r="H142" s="180">
        <v>38923</v>
      </c>
      <c r="I142" s="191" t="s">
        <v>141</v>
      </c>
      <c r="J142" s="191" t="s">
        <v>317</v>
      </c>
      <c r="K142" s="181" t="s">
        <v>318</v>
      </c>
      <c r="L142" s="194" t="s">
        <v>175</v>
      </c>
      <c r="M142" s="215" t="s">
        <v>141</v>
      </c>
      <c r="N142" s="215" t="s">
        <v>141</v>
      </c>
      <c r="O142" s="191" t="s">
        <v>142</v>
      </c>
      <c r="P142" s="75" t="s">
        <v>216</v>
      </c>
      <c r="Q142" s="215"/>
    </row>
    <row r="143" spans="2:17" ht="33.6" customHeight="1" x14ac:dyDescent="0.25">
      <c r="B143" s="70" t="s">
        <v>193</v>
      </c>
      <c r="C143" s="191">
        <f t="shared" si="5"/>
        <v>4.6900000000000004</v>
      </c>
      <c r="D143" s="194" t="s">
        <v>316</v>
      </c>
      <c r="E143" s="191">
        <v>59312214</v>
      </c>
      <c r="F143" s="191" t="s">
        <v>175</v>
      </c>
      <c r="G143" s="191" t="s">
        <v>205</v>
      </c>
      <c r="H143" s="180">
        <v>38923</v>
      </c>
      <c r="I143" s="191" t="s">
        <v>141</v>
      </c>
      <c r="J143" s="191" t="s">
        <v>184</v>
      </c>
      <c r="K143" s="181" t="s">
        <v>319</v>
      </c>
      <c r="L143" s="204" t="s">
        <v>320</v>
      </c>
      <c r="M143" s="215" t="s">
        <v>141</v>
      </c>
      <c r="N143" s="215" t="s">
        <v>141</v>
      </c>
      <c r="O143" s="191" t="s">
        <v>142</v>
      </c>
      <c r="P143" s="75" t="s">
        <v>216</v>
      </c>
      <c r="Q143" s="215"/>
    </row>
    <row r="144" spans="2:17" ht="33.6" customHeight="1" x14ac:dyDescent="0.25">
      <c r="B144" s="70" t="s">
        <v>193</v>
      </c>
      <c r="C144" s="191">
        <f t="shared" si="5"/>
        <v>4.6900000000000004</v>
      </c>
      <c r="D144" s="194" t="s">
        <v>321</v>
      </c>
      <c r="E144" s="191">
        <v>1085686937</v>
      </c>
      <c r="F144" s="191" t="s">
        <v>175</v>
      </c>
      <c r="G144" s="191" t="s">
        <v>205</v>
      </c>
      <c r="H144" s="180">
        <v>40648</v>
      </c>
      <c r="I144" s="191" t="s">
        <v>141</v>
      </c>
      <c r="J144" s="191" t="s">
        <v>265</v>
      </c>
      <c r="K144" s="181" t="s">
        <v>322</v>
      </c>
      <c r="L144" s="204" t="s">
        <v>175</v>
      </c>
      <c r="M144" s="215" t="s">
        <v>141</v>
      </c>
      <c r="N144" s="215" t="s">
        <v>141</v>
      </c>
      <c r="O144" s="191" t="s">
        <v>142</v>
      </c>
      <c r="P144" s="75" t="s">
        <v>216</v>
      </c>
      <c r="Q144" s="215"/>
    </row>
    <row r="145" spans="2:17" ht="33.6" customHeight="1" x14ac:dyDescent="0.25">
      <c r="B145" s="70" t="s">
        <v>193</v>
      </c>
      <c r="C145" s="191">
        <f t="shared" si="5"/>
        <v>4.6900000000000004</v>
      </c>
      <c r="D145" s="194" t="s">
        <v>321</v>
      </c>
      <c r="E145" s="191">
        <v>1085686937</v>
      </c>
      <c r="F145" s="191" t="s">
        <v>175</v>
      </c>
      <c r="G145" s="191" t="s">
        <v>205</v>
      </c>
      <c r="H145" s="180">
        <v>40648</v>
      </c>
      <c r="I145" s="191" t="s">
        <v>141</v>
      </c>
      <c r="J145" s="191" t="s">
        <v>323</v>
      </c>
      <c r="K145" s="181" t="s">
        <v>324</v>
      </c>
      <c r="L145" s="204" t="s">
        <v>175</v>
      </c>
      <c r="M145" s="215" t="s">
        <v>141</v>
      </c>
      <c r="N145" s="215" t="s">
        <v>141</v>
      </c>
      <c r="O145" s="191" t="s">
        <v>142</v>
      </c>
      <c r="P145" s="75" t="s">
        <v>216</v>
      </c>
      <c r="Q145" s="215"/>
    </row>
    <row r="146" spans="2:17" ht="33.6" customHeight="1" x14ac:dyDescent="0.25">
      <c r="B146" s="70" t="s">
        <v>193</v>
      </c>
      <c r="C146" s="191">
        <f t="shared" si="5"/>
        <v>4.6900000000000004</v>
      </c>
      <c r="D146" s="194" t="s">
        <v>321</v>
      </c>
      <c r="E146" s="191">
        <v>1085686937</v>
      </c>
      <c r="F146" s="191" t="s">
        <v>175</v>
      </c>
      <c r="G146" s="191" t="s">
        <v>205</v>
      </c>
      <c r="H146" s="180">
        <v>40648</v>
      </c>
      <c r="I146" s="191" t="s">
        <v>141</v>
      </c>
      <c r="J146" s="191" t="s">
        <v>325</v>
      </c>
      <c r="K146" s="181" t="s">
        <v>326</v>
      </c>
      <c r="L146" s="204" t="s">
        <v>175</v>
      </c>
      <c r="M146" s="215" t="s">
        <v>141</v>
      </c>
      <c r="N146" s="215" t="s">
        <v>141</v>
      </c>
      <c r="O146" s="191" t="s">
        <v>142</v>
      </c>
      <c r="P146" s="75" t="s">
        <v>216</v>
      </c>
      <c r="Q146" s="215"/>
    </row>
    <row r="147" spans="2:17" ht="68.25" customHeight="1" x14ac:dyDescent="0.25">
      <c r="B147" s="70" t="s">
        <v>43</v>
      </c>
      <c r="C147" s="191">
        <f t="shared" si="5"/>
        <v>4.6900000000000004</v>
      </c>
      <c r="D147" s="194" t="s">
        <v>328</v>
      </c>
      <c r="E147" s="191">
        <v>59835959</v>
      </c>
      <c r="F147" s="191" t="s">
        <v>329</v>
      </c>
      <c r="G147" s="191" t="s">
        <v>327</v>
      </c>
      <c r="H147" s="180">
        <v>35615</v>
      </c>
      <c r="I147" s="191" t="s">
        <v>141</v>
      </c>
      <c r="J147" s="191"/>
      <c r="K147" s="181"/>
      <c r="L147" s="204"/>
      <c r="M147" s="215" t="s">
        <v>141</v>
      </c>
      <c r="N147" s="215" t="s">
        <v>141</v>
      </c>
      <c r="O147" s="191" t="s">
        <v>142</v>
      </c>
      <c r="P147" s="75" t="s">
        <v>330</v>
      </c>
      <c r="Q147" s="215"/>
    </row>
    <row r="148" spans="2:17" ht="69.75" customHeight="1" x14ac:dyDescent="0.25">
      <c r="B148" s="70" t="s">
        <v>193</v>
      </c>
      <c r="C148" s="191">
        <f t="shared" si="5"/>
        <v>4.6900000000000004</v>
      </c>
      <c r="D148" s="194" t="s">
        <v>331</v>
      </c>
      <c r="E148" s="191">
        <v>1144029986</v>
      </c>
      <c r="F148" s="191" t="s">
        <v>191</v>
      </c>
      <c r="G148" s="191" t="s">
        <v>327</v>
      </c>
      <c r="H148" s="180"/>
      <c r="I148" s="191" t="s">
        <v>142</v>
      </c>
      <c r="J148" s="191" t="s">
        <v>247</v>
      </c>
      <c r="K148" s="181" t="s">
        <v>333</v>
      </c>
      <c r="L148" s="204" t="s">
        <v>334</v>
      </c>
      <c r="M148" s="215" t="s">
        <v>141</v>
      </c>
      <c r="N148" s="215" t="s">
        <v>141</v>
      </c>
      <c r="O148" s="191" t="s">
        <v>142</v>
      </c>
      <c r="P148" s="75" t="s">
        <v>332</v>
      </c>
      <c r="Q148" s="215"/>
    </row>
    <row r="149" spans="2:17" ht="33.6" customHeight="1" x14ac:dyDescent="0.25">
      <c r="B149" s="70" t="s">
        <v>193</v>
      </c>
      <c r="C149" s="191">
        <f t="shared" si="5"/>
        <v>4.6900000000000004</v>
      </c>
      <c r="D149" s="194" t="s">
        <v>335</v>
      </c>
      <c r="E149" s="191">
        <v>98387692</v>
      </c>
      <c r="F149" s="191" t="s">
        <v>191</v>
      </c>
      <c r="G149" s="191" t="s">
        <v>205</v>
      </c>
      <c r="H149" s="180">
        <v>38212</v>
      </c>
      <c r="I149" s="191" t="s">
        <v>141</v>
      </c>
      <c r="J149" s="191" t="s">
        <v>337</v>
      </c>
      <c r="K149" s="181" t="s">
        <v>338</v>
      </c>
      <c r="L149" s="204" t="s">
        <v>339</v>
      </c>
      <c r="M149" s="215" t="s">
        <v>141</v>
      </c>
      <c r="N149" s="215" t="s">
        <v>141</v>
      </c>
      <c r="O149" s="191" t="s">
        <v>142</v>
      </c>
      <c r="P149" s="75" t="s">
        <v>336</v>
      </c>
      <c r="Q149" s="215"/>
    </row>
    <row r="150" spans="2:17" ht="33.6" customHeight="1" x14ac:dyDescent="0.25">
      <c r="B150" s="70" t="s">
        <v>193</v>
      </c>
      <c r="C150" s="191">
        <f t="shared" si="5"/>
        <v>4.6900000000000004</v>
      </c>
      <c r="D150" s="194" t="s">
        <v>335</v>
      </c>
      <c r="E150" s="191">
        <v>98387692</v>
      </c>
      <c r="F150" s="191" t="s">
        <v>191</v>
      </c>
      <c r="G150" s="191" t="s">
        <v>205</v>
      </c>
      <c r="H150" s="180">
        <v>38212</v>
      </c>
      <c r="I150" s="191" t="s">
        <v>141</v>
      </c>
      <c r="J150" s="191" t="s">
        <v>340</v>
      </c>
      <c r="K150" s="181" t="s">
        <v>341</v>
      </c>
      <c r="L150" s="204" t="s">
        <v>342</v>
      </c>
      <c r="M150" s="215" t="s">
        <v>141</v>
      </c>
      <c r="N150" s="215" t="s">
        <v>141</v>
      </c>
      <c r="O150" s="191" t="s">
        <v>142</v>
      </c>
      <c r="P150" s="75" t="s">
        <v>336</v>
      </c>
      <c r="Q150" s="215"/>
    </row>
    <row r="151" spans="2:17" ht="33.6" customHeight="1" x14ac:dyDescent="0.25">
      <c r="B151" s="70" t="s">
        <v>193</v>
      </c>
      <c r="C151" s="191">
        <f t="shared" si="5"/>
        <v>4.6900000000000004</v>
      </c>
      <c r="D151" s="194" t="s">
        <v>335</v>
      </c>
      <c r="E151" s="191">
        <v>98387692</v>
      </c>
      <c r="F151" s="191" t="s">
        <v>191</v>
      </c>
      <c r="G151" s="191" t="s">
        <v>205</v>
      </c>
      <c r="H151" s="180">
        <v>38212</v>
      </c>
      <c r="I151" s="191" t="s">
        <v>141</v>
      </c>
      <c r="J151" s="191" t="s">
        <v>343</v>
      </c>
      <c r="K151" s="181" t="s">
        <v>344</v>
      </c>
      <c r="L151" s="204" t="s">
        <v>342</v>
      </c>
      <c r="M151" s="215" t="s">
        <v>141</v>
      </c>
      <c r="N151" s="215" t="s">
        <v>141</v>
      </c>
      <c r="O151" s="191" t="s">
        <v>142</v>
      </c>
      <c r="P151" s="75" t="s">
        <v>336</v>
      </c>
      <c r="Q151" s="215"/>
    </row>
    <row r="152" spans="2:17" ht="33.6" customHeight="1" x14ac:dyDescent="0.25">
      <c r="B152" s="201"/>
      <c r="C152" s="201"/>
      <c r="D152" s="202"/>
      <c r="E152" s="203"/>
      <c r="F152" s="203"/>
      <c r="G152" s="203"/>
      <c r="H152" s="184"/>
      <c r="I152" s="203"/>
      <c r="J152" s="203"/>
      <c r="K152" s="187"/>
      <c r="L152" s="188"/>
      <c r="M152" s="10"/>
      <c r="N152" s="10"/>
      <c r="O152" s="10"/>
      <c r="P152" s="189"/>
      <c r="Q152" s="189"/>
    </row>
    <row r="153" spans="2:17" ht="72.75" customHeight="1" x14ac:dyDescent="0.25">
      <c r="B153" s="124" t="s">
        <v>0</v>
      </c>
      <c r="C153" s="124" t="s">
        <v>39</v>
      </c>
      <c r="D153" s="124" t="s">
        <v>40</v>
      </c>
      <c r="E153" s="124" t="s">
        <v>117</v>
      </c>
      <c r="F153" s="124" t="s">
        <v>119</v>
      </c>
      <c r="G153" s="124" t="s">
        <v>120</v>
      </c>
      <c r="H153" s="124" t="s">
        <v>121</v>
      </c>
      <c r="I153" s="124" t="s">
        <v>118</v>
      </c>
      <c r="J153" s="212" t="s">
        <v>122</v>
      </c>
      <c r="K153" s="213"/>
      <c r="L153" s="214"/>
      <c r="M153" s="124" t="s">
        <v>126</v>
      </c>
      <c r="N153" s="124" t="s">
        <v>41</v>
      </c>
      <c r="O153" s="124" t="s">
        <v>42</v>
      </c>
      <c r="P153" s="212" t="s">
        <v>3</v>
      </c>
      <c r="Q153" s="214"/>
    </row>
    <row r="154" spans="2:17" ht="30" x14ac:dyDescent="0.25">
      <c r="B154" s="125" t="s">
        <v>43</v>
      </c>
      <c r="C154" s="208">
        <f>+(126+36)/200+(985/300)</f>
        <v>4.0933333333333337</v>
      </c>
      <c r="D154" s="125" t="s">
        <v>345</v>
      </c>
      <c r="E154" s="125">
        <v>27549052</v>
      </c>
      <c r="F154" s="70" t="s">
        <v>346</v>
      </c>
      <c r="G154" s="125" t="s">
        <v>205</v>
      </c>
      <c r="H154" s="198">
        <v>37351</v>
      </c>
      <c r="I154" s="125" t="s">
        <v>142</v>
      </c>
      <c r="J154" s="125" t="s">
        <v>347</v>
      </c>
      <c r="K154" s="125" t="s">
        <v>348</v>
      </c>
      <c r="L154" s="125" t="s">
        <v>349</v>
      </c>
      <c r="M154" s="125" t="s">
        <v>141</v>
      </c>
      <c r="N154" s="125" t="s">
        <v>141</v>
      </c>
      <c r="O154" s="125" t="s">
        <v>141</v>
      </c>
      <c r="P154" s="125" t="s">
        <v>198</v>
      </c>
      <c r="Q154" s="125"/>
    </row>
    <row r="155" spans="2:17" ht="30" x14ac:dyDescent="0.25">
      <c r="B155" s="125" t="s">
        <v>43</v>
      </c>
      <c r="C155" s="208">
        <f>+(126+36)/200+(985/300)</f>
        <v>4.0933333333333337</v>
      </c>
      <c r="D155" s="125" t="s">
        <v>345</v>
      </c>
      <c r="E155" s="125">
        <v>27549052</v>
      </c>
      <c r="F155" s="70" t="s">
        <v>346</v>
      </c>
      <c r="G155" s="125" t="s">
        <v>205</v>
      </c>
      <c r="H155" s="198">
        <v>37351</v>
      </c>
      <c r="I155" s="125" t="s">
        <v>142</v>
      </c>
      <c r="J155" s="125" t="s">
        <v>169</v>
      </c>
      <c r="K155" s="125" t="s">
        <v>351</v>
      </c>
      <c r="L155" s="125" t="s">
        <v>350</v>
      </c>
      <c r="M155" s="125" t="s">
        <v>141</v>
      </c>
      <c r="N155" s="125" t="s">
        <v>141</v>
      </c>
      <c r="O155" s="125" t="s">
        <v>141</v>
      </c>
      <c r="P155" s="125" t="s">
        <v>198</v>
      </c>
      <c r="Q155" s="125"/>
    </row>
    <row r="156" spans="2:17" x14ac:dyDescent="0.25">
      <c r="B156" s="70" t="s">
        <v>193</v>
      </c>
      <c r="C156" s="208">
        <f>+(126+36)/200+(985/300)*2</f>
        <v>7.3766666666666669</v>
      </c>
      <c r="D156" s="125" t="s">
        <v>352</v>
      </c>
      <c r="E156" s="125">
        <v>27090403</v>
      </c>
      <c r="F156" s="125" t="s">
        <v>191</v>
      </c>
      <c r="G156" s="125" t="s">
        <v>209</v>
      </c>
      <c r="H156" s="198">
        <v>41545</v>
      </c>
      <c r="I156" s="125" t="s">
        <v>141</v>
      </c>
      <c r="J156" s="125" t="s">
        <v>353</v>
      </c>
      <c r="K156" s="125" t="s">
        <v>354</v>
      </c>
      <c r="L156" s="198" t="s">
        <v>44</v>
      </c>
      <c r="M156" s="125" t="s">
        <v>141</v>
      </c>
      <c r="N156" s="125" t="s">
        <v>141</v>
      </c>
      <c r="O156" s="125" t="s">
        <v>141</v>
      </c>
      <c r="P156" s="125"/>
      <c r="Q156" s="125"/>
    </row>
    <row r="157" spans="2:17" ht="60" x14ac:dyDescent="0.25">
      <c r="B157" s="125" t="s">
        <v>43</v>
      </c>
      <c r="C157" s="208">
        <f t="shared" ref="C157:C162" si="6">+(126+36)/200+(985/300)</f>
        <v>4.0933333333333337</v>
      </c>
      <c r="D157" s="125" t="s">
        <v>355</v>
      </c>
      <c r="E157" s="125">
        <v>59823390</v>
      </c>
      <c r="F157" s="125" t="s">
        <v>191</v>
      </c>
      <c r="G157" s="125" t="s">
        <v>205</v>
      </c>
      <c r="H157" s="125"/>
      <c r="I157" s="125" t="s">
        <v>142</v>
      </c>
      <c r="J157" s="70" t="s">
        <v>357</v>
      </c>
      <c r="K157" s="125" t="s">
        <v>358</v>
      </c>
      <c r="L157" s="70" t="s">
        <v>359</v>
      </c>
      <c r="M157" s="125" t="s">
        <v>141</v>
      </c>
      <c r="N157" s="125" t="s">
        <v>141</v>
      </c>
      <c r="O157" s="125" t="s">
        <v>141</v>
      </c>
      <c r="P157" s="70" t="s">
        <v>356</v>
      </c>
      <c r="Q157" s="125"/>
    </row>
    <row r="158" spans="2:17" x14ac:dyDescent="0.25">
      <c r="B158" s="125" t="s">
        <v>43</v>
      </c>
      <c r="C158" s="208">
        <f t="shared" si="6"/>
        <v>4.0933333333333337</v>
      </c>
      <c r="D158" s="125" t="s">
        <v>355</v>
      </c>
      <c r="E158" s="125">
        <v>59823390</v>
      </c>
      <c r="F158" s="125" t="s">
        <v>191</v>
      </c>
      <c r="G158" s="125" t="s">
        <v>205</v>
      </c>
      <c r="H158" s="125"/>
      <c r="I158" s="125" t="s">
        <v>142</v>
      </c>
      <c r="J158" s="125" t="s">
        <v>360</v>
      </c>
      <c r="K158" s="125" t="s">
        <v>361</v>
      </c>
      <c r="L158" s="125" t="s">
        <v>175</v>
      </c>
      <c r="M158" s="125" t="s">
        <v>141</v>
      </c>
      <c r="N158" s="125" t="s">
        <v>141</v>
      </c>
      <c r="O158" s="125" t="s">
        <v>141</v>
      </c>
      <c r="P158" s="70" t="s">
        <v>356</v>
      </c>
      <c r="Q158" s="125"/>
    </row>
    <row r="159" spans="2:17" x14ac:dyDescent="0.25">
      <c r="B159" s="125" t="s">
        <v>43</v>
      </c>
      <c r="C159" s="208">
        <f t="shared" si="6"/>
        <v>4.0933333333333337</v>
      </c>
      <c r="D159" s="125" t="s">
        <v>355</v>
      </c>
      <c r="E159" s="125">
        <v>59823390</v>
      </c>
      <c r="F159" s="125" t="s">
        <v>191</v>
      </c>
      <c r="G159" s="125" t="s">
        <v>205</v>
      </c>
      <c r="H159" s="125"/>
      <c r="I159" s="125" t="s">
        <v>142</v>
      </c>
      <c r="J159" s="125" t="s">
        <v>169</v>
      </c>
      <c r="K159" s="125" t="s">
        <v>362</v>
      </c>
      <c r="L159" s="125" t="s">
        <v>363</v>
      </c>
      <c r="M159" s="125" t="s">
        <v>141</v>
      </c>
      <c r="N159" s="125" t="s">
        <v>141</v>
      </c>
      <c r="O159" s="125" t="s">
        <v>141</v>
      </c>
      <c r="P159" s="70" t="s">
        <v>356</v>
      </c>
      <c r="Q159" s="125"/>
    </row>
    <row r="160" spans="2:17" ht="30" x14ac:dyDescent="0.25">
      <c r="B160" s="125" t="s">
        <v>43</v>
      </c>
      <c r="C160" s="208">
        <f t="shared" si="6"/>
        <v>4.0933333333333337</v>
      </c>
      <c r="D160" s="125" t="s">
        <v>364</v>
      </c>
      <c r="E160" s="125">
        <v>59862522</v>
      </c>
      <c r="F160" s="70" t="s">
        <v>365</v>
      </c>
      <c r="G160" s="125" t="s">
        <v>205</v>
      </c>
      <c r="H160" s="198">
        <v>40284</v>
      </c>
      <c r="I160" s="125" t="s">
        <v>142</v>
      </c>
      <c r="J160" s="125" t="s">
        <v>353</v>
      </c>
      <c r="K160" s="198" t="s">
        <v>366</v>
      </c>
      <c r="L160" s="125" t="s">
        <v>367</v>
      </c>
      <c r="M160" s="125" t="s">
        <v>141</v>
      </c>
      <c r="N160" s="125" t="s">
        <v>141</v>
      </c>
      <c r="O160" s="125" t="s">
        <v>141</v>
      </c>
      <c r="P160" s="125" t="s">
        <v>198</v>
      </c>
      <c r="Q160" s="125"/>
    </row>
    <row r="161" spans="2:17" ht="30" x14ac:dyDescent="0.25">
      <c r="B161" s="125" t="s">
        <v>43</v>
      </c>
      <c r="C161" s="208">
        <f t="shared" si="6"/>
        <v>4.0933333333333337</v>
      </c>
      <c r="D161" s="125" t="s">
        <v>368</v>
      </c>
      <c r="E161" s="125">
        <v>27219874</v>
      </c>
      <c r="F161" s="70" t="s">
        <v>346</v>
      </c>
      <c r="G161" s="125" t="s">
        <v>219</v>
      </c>
      <c r="H161" s="198">
        <v>37161</v>
      </c>
      <c r="I161" s="125" t="s">
        <v>142</v>
      </c>
      <c r="J161" s="125" t="s">
        <v>369</v>
      </c>
      <c r="K161" s="125" t="s">
        <v>370</v>
      </c>
      <c r="L161" s="125" t="s">
        <v>189</v>
      </c>
      <c r="M161" s="125" t="s">
        <v>141</v>
      </c>
      <c r="N161" s="125" t="s">
        <v>141</v>
      </c>
      <c r="O161" s="125" t="s">
        <v>141</v>
      </c>
      <c r="P161" s="125" t="s">
        <v>198</v>
      </c>
      <c r="Q161" s="125"/>
    </row>
    <row r="162" spans="2:17" ht="30" x14ac:dyDescent="0.25">
      <c r="B162" s="125" t="s">
        <v>43</v>
      </c>
      <c r="C162" s="208">
        <f t="shared" si="6"/>
        <v>4.0933333333333337</v>
      </c>
      <c r="D162" s="125" t="s">
        <v>368</v>
      </c>
      <c r="E162" s="125">
        <v>27219874</v>
      </c>
      <c r="F162" s="70" t="s">
        <v>346</v>
      </c>
      <c r="G162" s="125" t="s">
        <v>219</v>
      </c>
      <c r="H162" s="198">
        <v>37161</v>
      </c>
      <c r="I162" s="125" t="s">
        <v>142</v>
      </c>
      <c r="J162" s="125" t="s">
        <v>169</v>
      </c>
      <c r="K162" s="125" t="s">
        <v>371</v>
      </c>
      <c r="L162" s="125" t="s">
        <v>372</v>
      </c>
      <c r="M162" s="125" t="s">
        <v>141</v>
      </c>
      <c r="N162" s="125" t="s">
        <v>141</v>
      </c>
      <c r="O162" s="125" t="s">
        <v>141</v>
      </c>
      <c r="P162" s="125" t="s">
        <v>198</v>
      </c>
      <c r="Q162" s="125"/>
    </row>
    <row r="163" spans="2:17" ht="42.75" customHeight="1" x14ac:dyDescent="0.25">
      <c r="B163" s="70" t="s">
        <v>193</v>
      </c>
      <c r="C163" s="208">
        <f t="shared" ref="C163:C172" si="7">+(126+36)/200+(985/300)*2</f>
        <v>7.3766666666666669</v>
      </c>
      <c r="D163" s="125" t="s">
        <v>373</v>
      </c>
      <c r="E163" s="125">
        <v>1085292278</v>
      </c>
      <c r="F163" s="125" t="s">
        <v>175</v>
      </c>
      <c r="G163" s="125" t="s">
        <v>374</v>
      </c>
      <c r="H163" s="125"/>
      <c r="I163" s="125" t="s">
        <v>142</v>
      </c>
      <c r="J163" s="125" t="s">
        <v>169</v>
      </c>
      <c r="K163" s="125" t="s">
        <v>376</v>
      </c>
      <c r="L163" s="125" t="s">
        <v>44</v>
      </c>
      <c r="M163" s="125" t="s">
        <v>141</v>
      </c>
      <c r="N163" s="125" t="s">
        <v>141</v>
      </c>
      <c r="O163" s="125" t="s">
        <v>141</v>
      </c>
      <c r="P163" s="70" t="s">
        <v>375</v>
      </c>
      <c r="Q163" s="125"/>
    </row>
    <row r="164" spans="2:17" x14ac:dyDescent="0.25">
      <c r="B164" s="70" t="s">
        <v>193</v>
      </c>
      <c r="C164" s="208">
        <f t="shared" si="7"/>
        <v>7.3766666666666669</v>
      </c>
      <c r="D164" s="125" t="s">
        <v>373</v>
      </c>
      <c r="E164" s="125">
        <v>1085292278</v>
      </c>
      <c r="F164" s="125" t="s">
        <v>175</v>
      </c>
      <c r="G164" s="125" t="s">
        <v>374</v>
      </c>
      <c r="H164" s="125"/>
      <c r="I164" s="125" t="s">
        <v>142</v>
      </c>
      <c r="J164" s="125" t="s">
        <v>377</v>
      </c>
      <c r="K164" s="125" t="s">
        <v>378</v>
      </c>
      <c r="L164" s="125" t="s">
        <v>379</v>
      </c>
      <c r="M164" s="125" t="s">
        <v>141</v>
      </c>
      <c r="N164" s="125" t="s">
        <v>141</v>
      </c>
      <c r="O164" s="125" t="s">
        <v>141</v>
      </c>
      <c r="P164" s="70" t="s">
        <v>375</v>
      </c>
      <c r="Q164" s="125"/>
    </row>
    <row r="165" spans="2:17" x14ac:dyDescent="0.25">
      <c r="B165" s="70" t="s">
        <v>193</v>
      </c>
      <c r="C165" s="208">
        <f t="shared" si="7"/>
        <v>7.3766666666666669</v>
      </c>
      <c r="D165" s="125" t="s">
        <v>380</v>
      </c>
      <c r="E165" s="125">
        <v>59651673</v>
      </c>
      <c r="F165" s="125" t="s">
        <v>175</v>
      </c>
      <c r="G165" s="125" t="s">
        <v>196</v>
      </c>
      <c r="H165" s="198">
        <v>41258</v>
      </c>
      <c r="I165" s="125" t="s">
        <v>142</v>
      </c>
      <c r="J165" s="125" t="s">
        <v>169</v>
      </c>
      <c r="K165" s="125" t="s">
        <v>381</v>
      </c>
      <c r="L165" s="125" t="s">
        <v>382</v>
      </c>
      <c r="M165" s="125" t="s">
        <v>141</v>
      </c>
      <c r="N165" s="125" t="s">
        <v>141</v>
      </c>
      <c r="O165" s="125" t="s">
        <v>141</v>
      </c>
      <c r="P165" s="125" t="s">
        <v>198</v>
      </c>
      <c r="Q165" s="125"/>
    </row>
    <row r="166" spans="2:17" x14ac:dyDescent="0.25">
      <c r="B166" s="70" t="s">
        <v>193</v>
      </c>
      <c r="C166" s="208">
        <f t="shared" si="7"/>
        <v>7.3766666666666669</v>
      </c>
      <c r="D166" s="125" t="s">
        <v>380</v>
      </c>
      <c r="E166" s="125">
        <v>59651673</v>
      </c>
      <c r="F166" s="125" t="s">
        <v>175</v>
      </c>
      <c r="G166" s="125" t="s">
        <v>196</v>
      </c>
      <c r="H166" s="198">
        <v>41258</v>
      </c>
      <c r="I166" s="125" t="s">
        <v>142</v>
      </c>
      <c r="J166" s="125" t="s">
        <v>383</v>
      </c>
      <c r="K166" s="125" t="s">
        <v>384</v>
      </c>
      <c r="L166" s="125" t="s">
        <v>385</v>
      </c>
      <c r="M166" s="125" t="s">
        <v>141</v>
      </c>
      <c r="N166" s="125" t="s">
        <v>141</v>
      </c>
      <c r="O166" s="125" t="s">
        <v>141</v>
      </c>
      <c r="P166" s="125" t="s">
        <v>198</v>
      </c>
      <c r="Q166" s="125"/>
    </row>
    <row r="167" spans="2:17" x14ac:dyDescent="0.25">
      <c r="B167" s="70" t="s">
        <v>193</v>
      </c>
      <c r="C167" s="208">
        <f t="shared" si="7"/>
        <v>7.3766666666666669</v>
      </c>
      <c r="D167" s="125" t="s">
        <v>386</v>
      </c>
      <c r="E167" s="125">
        <v>27461558</v>
      </c>
      <c r="F167" s="125" t="s">
        <v>175</v>
      </c>
      <c r="G167" s="125" t="s">
        <v>196</v>
      </c>
      <c r="H167" s="198">
        <v>38695</v>
      </c>
      <c r="I167" s="125" t="s">
        <v>141</v>
      </c>
      <c r="J167" s="125" t="s">
        <v>169</v>
      </c>
      <c r="K167" s="125" t="s">
        <v>387</v>
      </c>
      <c r="L167" s="125" t="s">
        <v>388</v>
      </c>
      <c r="M167" s="125" t="s">
        <v>141</v>
      </c>
      <c r="N167" s="125" t="s">
        <v>142</v>
      </c>
      <c r="O167" s="125" t="s">
        <v>141</v>
      </c>
      <c r="P167" s="125" t="s">
        <v>389</v>
      </c>
      <c r="Q167" s="125"/>
    </row>
    <row r="168" spans="2:17" x14ac:dyDescent="0.25">
      <c r="B168" s="70" t="s">
        <v>193</v>
      </c>
      <c r="C168" s="208">
        <f t="shared" si="7"/>
        <v>7.3766666666666669</v>
      </c>
      <c r="D168" s="125" t="s">
        <v>390</v>
      </c>
      <c r="E168" s="125">
        <v>37087773</v>
      </c>
      <c r="F168" s="125" t="s">
        <v>175</v>
      </c>
      <c r="G168" s="125" t="s">
        <v>205</v>
      </c>
      <c r="H168" s="198">
        <v>40161</v>
      </c>
      <c r="I168" s="125" t="s">
        <v>142</v>
      </c>
      <c r="J168" s="125" t="s">
        <v>391</v>
      </c>
      <c r="K168" s="125" t="s">
        <v>392</v>
      </c>
      <c r="L168" s="125" t="s">
        <v>393</v>
      </c>
      <c r="M168" s="125" t="s">
        <v>141</v>
      </c>
      <c r="N168" s="125" t="s">
        <v>141</v>
      </c>
      <c r="O168" s="125" t="s">
        <v>141</v>
      </c>
      <c r="P168" s="125" t="s">
        <v>198</v>
      </c>
      <c r="Q168" s="125"/>
    </row>
    <row r="169" spans="2:17" x14ac:dyDescent="0.25">
      <c r="B169" s="70" t="s">
        <v>193</v>
      </c>
      <c r="C169" s="208">
        <f t="shared" si="7"/>
        <v>7.3766666666666669</v>
      </c>
      <c r="D169" s="125" t="s">
        <v>390</v>
      </c>
      <c r="E169" s="125">
        <v>37087773</v>
      </c>
      <c r="F169" s="125" t="s">
        <v>175</v>
      </c>
      <c r="G169" s="125" t="s">
        <v>205</v>
      </c>
      <c r="H169" s="198">
        <v>40161</v>
      </c>
      <c r="I169" s="125" t="s">
        <v>142</v>
      </c>
      <c r="J169" s="125" t="s">
        <v>169</v>
      </c>
      <c r="K169" s="125" t="s">
        <v>376</v>
      </c>
      <c r="L169" s="125" t="s">
        <v>44</v>
      </c>
      <c r="M169" s="125" t="s">
        <v>141</v>
      </c>
      <c r="N169" s="125" t="s">
        <v>141</v>
      </c>
      <c r="O169" s="125" t="s">
        <v>141</v>
      </c>
      <c r="P169" s="125" t="s">
        <v>198</v>
      </c>
      <c r="Q169" s="125"/>
    </row>
    <row r="170" spans="2:17" x14ac:dyDescent="0.25">
      <c r="B170" s="70" t="s">
        <v>193</v>
      </c>
      <c r="C170" s="208">
        <f t="shared" si="7"/>
        <v>7.3766666666666669</v>
      </c>
      <c r="D170" s="125" t="s">
        <v>394</v>
      </c>
      <c r="E170" s="125">
        <v>36933056</v>
      </c>
      <c r="F170" s="125" t="s">
        <v>175</v>
      </c>
      <c r="G170" s="125" t="s">
        <v>219</v>
      </c>
      <c r="H170" s="198">
        <v>39430</v>
      </c>
      <c r="I170" s="125" t="s">
        <v>142</v>
      </c>
      <c r="J170" s="125" t="s">
        <v>395</v>
      </c>
      <c r="K170" s="125" t="s">
        <v>396</v>
      </c>
      <c r="L170" s="125" t="s">
        <v>397</v>
      </c>
      <c r="M170" s="125" t="s">
        <v>141</v>
      </c>
      <c r="N170" s="125" t="s">
        <v>141</v>
      </c>
      <c r="O170" s="125" t="s">
        <v>141</v>
      </c>
      <c r="P170" s="125" t="s">
        <v>198</v>
      </c>
      <c r="Q170" s="125"/>
    </row>
    <row r="171" spans="2:17" x14ac:dyDescent="0.25">
      <c r="B171" s="70" t="s">
        <v>193</v>
      </c>
      <c r="C171" s="208">
        <f t="shared" si="7"/>
        <v>7.3766666666666669</v>
      </c>
      <c r="D171" s="125" t="s">
        <v>394</v>
      </c>
      <c r="E171" s="125">
        <v>36933056</v>
      </c>
      <c r="F171" s="125" t="s">
        <v>175</v>
      </c>
      <c r="G171" s="125" t="s">
        <v>219</v>
      </c>
      <c r="H171" s="198">
        <v>39430</v>
      </c>
      <c r="I171" s="125" t="s">
        <v>142</v>
      </c>
      <c r="J171" s="125" t="s">
        <v>398</v>
      </c>
      <c r="K171" s="125" t="s">
        <v>399</v>
      </c>
      <c r="L171" s="125" t="s">
        <v>175</v>
      </c>
      <c r="M171" s="125" t="s">
        <v>141</v>
      </c>
      <c r="N171" s="125" t="s">
        <v>141</v>
      </c>
      <c r="O171" s="125" t="s">
        <v>141</v>
      </c>
      <c r="P171" s="125" t="s">
        <v>198</v>
      </c>
      <c r="Q171" s="125"/>
    </row>
    <row r="172" spans="2:17" x14ac:dyDescent="0.25">
      <c r="B172" s="70" t="s">
        <v>193</v>
      </c>
      <c r="C172" s="208">
        <f t="shared" si="7"/>
        <v>7.3766666666666669</v>
      </c>
      <c r="D172" s="125" t="s">
        <v>400</v>
      </c>
      <c r="E172" s="125">
        <v>1085263768</v>
      </c>
      <c r="F172" s="125" t="s">
        <v>191</v>
      </c>
      <c r="G172" s="125" t="s">
        <v>401</v>
      </c>
      <c r="H172" s="198">
        <v>41629</v>
      </c>
      <c r="I172" s="125" t="s">
        <v>142</v>
      </c>
      <c r="J172" s="125" t="s">
        <v>402</v>
      </c>
      <c r="K172" s="125" t="s">
        <v>403</v>
      </c>
      <c r="L172" s="125" t="s">
        <v>404</v>
      </c>
      <c r="M172" s="125" t="s">
        <v>141</v>
      </c>
      <c r="N172" s="125" t="s">
        <v>141</v>
      </c>
      <c r="O172" s="125" t="s">
        <v>141</v>
      </c>
      <c r="P172" s="125" t="s">
        <v>198</v>
      </c>
      <c r="Q172" s="125"/>
    </row>
    <row r="173" spans="2:17" x14ac:dyDescent="0.25">
      <c r="B173" s="201"/>
      <c r="C173" s="209"/>
      <c r="D173" s="10"/>
      <c r="E173" s="10"/>
      <c r="F173" s="10"/>
      <c r="G173" s="10"/>
      <c r="H173" s="210"/>
      <c r="I173" s="10"/>
      <c r="J173" s="10"/>
      <c r="K173" s="10"/>
      <c r="L173" s="10"/>
      <c r="M173" s="10"/>
      <c r="N173" s="10"/>
      <c r="O173" s="10"/>
      <c r="P173" s="10"/>
      <c r="Q173" s="10"/>
    </row>
    <row r="174" spans="2:17" ht="72.75" customHeight="1" x14ac:dyDescent="0.25">
      <c r="B174" s="124" t="s">
        <v>0</v>
      </c>
      <c r="C174" s="124" t="s">
        <v>39</v>
      </c>
      <c r="D174" s="124" t="s">
        <v>40</v>
      </c>
      <c r="E174" s="124" t="s">
        <v>117</v>
      </c>
      <c r="F174" s="124" t="s">
        <v>119</v>
      </c>
      <c r="G174" s="124" t="s">
        <v>120</v>
      </c>
      <c r="H174" s="124" t="s">
        <v>121</v>
      </c>
      <c r="I174" s="124" t="s">
        <v>118</v>
      </c>
      <c r="J174" s="212" t="s">
        <v>122</v>
      </c>
      <c r="K174" s="213"/>
      <c r="L174" s="214"/>
      <c r="M174" s="124" t="s">
        <v>126</v>
      </c>
      <c r="N174" s="124" t="s">
        <v>41</v>
      </c>
      <c r="O174" s="124" t="s">
        <v>42</v>
      </c>
      <c r="P174" s="212" t="s">
        <v>3</v>
      </c>
      <c r="Q174" s="214"/>
    </row>
    <row r="175" spans="2:17" ht="54.75" customHeight="1" x14ac:dyDescent="0.25">
      <c r="B175" s="70" t="s">
        <v>43</v>
      </c>
      <c r="C175" s="208">
        <f>+(120+96)/200+450/300</f>
        <v>2.58</v>
      </c>
      <c r="D175" s="125" t="s">
        <v>418</v>
      </c>
      <c r="E175" s="125">
        <v>36951096</v>
      </c>
      <c r="F175" s="125" t="s">
        <v>175</v>
      </c>
      <c r="G175" s="125" t="s">
        <v>209</v>
      </c>
      <c r="H175" s="198">
        <v>38451</v>
      </c>
      <c r="I175" s="125" t="s">
        <v>142</v>
      </c>
      <c r="J175" s="125" t="s">
        <v>419</v>
      </c>
      <c r="K175" s="125" t="s">
        <v>420</v>
      </c>
      <c r="L175" s="125" t="s">
        <v>191</v>
      </c>
      <c r="M175" s="125" t="s">
        <v>141</v>
      </c>
      <c r="N175" s="125" t="s">
        <v>141</v>
      </c>
      <c r="O175" s="125" t="s">
        <v>142</v>
      </c>
      <c r="P175" s="75" t="s">
        <v>293</v>
      </c>
      <c r="Q175" s="125"/>
    </row>
    <row r="176" spans="2:17" ht="54.75" customHeight="1" x14ac:dyDescent="0.25">
      <c r="B176" s="70" t="s">
        <v>43</v>
      </c>
      <c r="C176" s="208">
        <f t="shared" ref="C176:C182" si="8">+(120+96)/200+450/300</f>
        <v>2.58</v>
      </c>
      <c r="D176" s="125" t="s">
        <v>418</v>
      </c>
      <c r="E176" s="125">
        <v>36951096</v>
      </c>
      <c r="F176" s="125" t="s">
        <v>175</v>
      </c>
      <c r="G176" s="125" t="s">
        <v>209</v>
      </c>
      <c r="H176" s="198">
        <v>38451</v>
      </c>
      <c r="I176" s="125" t="s">
        <v>142</v>
      </c>
      <c r="J176" s="125" t="s">
        <v>421</v>
      </c>
      <c r="K176" s="125" t="s">
        <v>422</v>
      </c>
      <c r="L176" s="125" t="s">
        <v>423</v>
      </c>
      <c r="M176" s="125" t="s">
        <v>141</v>
      </c>
      <c r="N176" s="125" t="s">
        <v>141</v>
      </c>
      <c r="O176" s="125" t="s">
        <v>142</v>
      </c>
      <c r="P176" s="75" t="s">
        <v>293</v>
      </c>
      <c r="Q176" s="125"/>
    </row>
    <row r="177" spans="2:17" ht="54.75" customHeight="1" x14ac:dyDescent="0.25">
      <c r="B177" s="70" t="s">
        <v>43</v>
      </c>
      <c r="C177" s="208">
        <f t="shared" si="8"/>
        <v>2.58</v>
      </c>
      <c r="D177" s="125" t="s">
        <v>418</v>
      </c>
      <c r="E177" s="125">
        <v>36951096</v>
      </c>
      <c r="F177" s="125" t="s">
        <v>175</v>
      </c>
      <c r="G177" s="125" t="s">
        <v>209</v>
      </c>
      <c r="H177" s="198">
        <v>38451</v>
      </c>
      <c r="I177" s="125" t="s">
        <v>142</v>
      </c>
      <c r="J177" s="125" t="s">
        <v>424</v>
      </c>
      <c r="K177" s="125" t="s">
        <v>425</v>
      </c>
      <c r="L177" s="125" t="s">
        <v>191</v>
      </c>
      <c r="M177" s="125" t="s">
        <v>141</v>
      </c>
      <c r="N177" s="125" t="s">
        <v>141</v>
      </c>
      <c r="O177" s="125" t="s">
        <v>142</v>
      </c>
      <c r="P177" s="75" t="s">
        <v>293</v>
      </c>
      <c r="Q177" s="125"/>
    </row>
    <row r="178" spans="2:17" x14ac:dyDescent="0.25">
      <c r="B178" s="70" t="s">
        <v>43</v>
      </c>
      <c r="C178" s="208">
        <f t="shared" si="8"/>
        <v>2.58</v>
      </c>
      <c r="D178" s="125" t="s">
        <v>426</v>
      </c>
      <c r="E178" s="125">
        <v>36754861</v>
      </c>
      <c r="F178" s="125" t="s">
        <v>427</v>
      </c>
      <c r="G178" s="125" t="s">
        <v>209</v>
      </c>
      <c r="H178" s="198" t="s">
        <v>428</v>
      </c>
      <c r="I178" s="125"/>
      <c r="J178" s="125" t="s">
        <v>429</v>
      </c>
      <c r="K178" s="125" t="s">
        <v>430</v>
      </c>
      <c r="L178" s="125" t="s">
        <v>189</v>
      </c>
      <c r="M178" s="125" t="s">
        <v>141</v>
      </c>
      <c r="N178" s="125" t="s">
        <v>141</v>
      </c>
      <c r="O178" s="125" t="s">
        <v>142</v>
      </c>
      <c r="P178" s="75" t="s">
        <v>216</v>
      </c>
      <c r="Q178" s="125"/>
    </row>
    <row r="179" spans="2:17" x14ac:dyDescent="0.25">
      <c r="B179" s="70" t="s">
        <v>43</v>
      </c>
      <c r="C179" s="208">
        <f t="shared" si="8"/>
        <v>2.58</v>
      </c>
      <c r="D179" s="125" t="s">
        <v>426</v>
      </c>
      <c r="E179" s="125">
        <v>36754861</v>
      </c>
      <c r="F179" s="125" t="s">
        <v>427</v>
      </c>
      <c r="G179" s="125" t="s">
        <v>209</v>
      </c>
      <c r="H179" s="198" t="s">
        <v>428</v>
      </c>
      <c r="I179" s="125"/>
      <c r="J179" s="125" t="s">
        <v>431</v>
      </c>
      <c r="K179" s="125" t="s">
        <v>432</v>
      </c>
      <c r="L179" s="125" t="s">
        <v>433</v>
      </c>
      <c r="M179" s="125" t="s">
        <v>141</v>
      </c>
      <c r="N179" s="125" t="s">
        <v>141</v>
      </c>
      <c r="O179" s="125" t="s">
        <v>142</v>
      </c>
      <c r="P179" s="75" t="s">
        <v>216</v>
      </c>
      <c r="Q179" s="125"/>
    </row>
    <row r="180" spans="2:17" ht="30" x14ac:dyDescent="0.25">
      <c r="B180" s="70" t="s">
        <v>43</v>
      </c>
      <c r="C180" s="208">
        <f t="shared" si="8"/>
        <v>2.58</v>
      </c>
      <c r="D180" s="125" t="s">
        <v>434</v>
      </c>
      <c r="E180" s="125">
        <v>59310940</v>
      </c>
      <c r="F180" s="125" t="s">
        <v>175</v>
      </c>
      <c r="G180" s="125" t="s">
        <v>374</v>
      </c>
      <c r="H180" s="198">
        <v>39171</v>
      </c>
      <c r="I180" s="125" t="s">
        <v>142</v>
      </c>
      <c r="J180" s="9" t="s">
        <v>264</v>
      </c>
      <c r="K180" s="125" t="s">
        <v>262</v>
      </c>
      <c r="L180" s="125" t="s">
        <v>437</v>
      </c>
      <c r="M180" s="125" t="s">
        <v>141</v>
      </c>
      <c r="N180" s="125" t="s">
        <v>141</v>
      </c>
      <c r="O180" s="125" t="s">
        <v>142</v>
      </c>
      <c r="P180" s="70" t="s">
        <v>293</v>
      </c>
      <c r="Q180" s="125"/>
    </row>
    <row r="181" spans="2:17" ht="30" x14ac:dyDescent="0.25">
      <c r="B181" s="70" t="s">
        <v>43</v>
      </c>
      <c r="C181" s="208">
        <f t="shared" si="8"/>
        <v>2.58</v>
      </c>
      <c r="D181" s="125" t="s">
        <v>434</v>
      </c>
      <c r="E181" s="125">
        <v>59310940</v>
      </c>
      <c r="F181" s="125" t="s">
        <v>175</v>
      </c>
      <c r="G181" s="125" t="s">
        <v>374</v>
      </c>
      <c r="H181" s="198">
        <v>39171</v>
      </c>
      <c r="I181" s="125" t="s">
        <v>142</v>
      </c>
      <c r="J181" s="125" t="s">
        <v>435</v>
      </c>
      <c r="K181" s="125" t="s">
        <v>436</v>
      </c>
      <c r="L181" s="125" t="s">
        <v>437</v>
      </c>
      <c r="M181" s="125" t="s">
        <v>141</v>
      </c>
      <c r="N181" s="125" t="s">
        <v>141</v>
      </c>
      <c r="O181" s="125" t="s">
        <v>142</v>
      </c>
      <c r="P181" s="70" t="s">
        <v>293</v>
      </c>
      <c r="Q181" s="125"/>
    </row>
    <row r="182" spans="2:17" ht="30" x14ac:dyDescent="0.25">
      <c r="B182" s="70" t="s">
        <v>43</v>
      </c>
      <c r="C182" s="208">
        <f t="shared" si="8"/>
        <v>2.58</v>
      </c>
      <c r="D182" s="125" t="s">
        <v>434</v>
      </c>
      <c r="E182" s="125">
        <v>59310940</v>
      </c>
      <c r="F182" s="125" t="s">
        <v>175</v>
      </c>
      <c r="G182" s="125" t="s">
        <v>374</v>
      </c>
      <c r="H182" s="198">
        <v>39171</v>
      </c>
      <c r="I182" s="125" t="s">
        <v>142</v>
      </c>
      <c r="J182" s="125" t="s">
        <v>265</v>
      </c>
      <c r="K182" s="125" t="s">
        <v>438</v>
      </c>
      <c r="L182" s="125" t="s">
        <v>439</v>
      </c>
      <c r="M182" s="125" t="s">
        <v>141</v>
      </c>
      <c r="N182" s="125" t="s">
        <v>141</v>
      </c>
      <c r="O182" s="125" t="s">
        <v>142</v>
      </c>
      <c r="P182" s="70" t="s">
        <v>293</v>
      </c>
      <c r="Q182" s="125"/>
    </row>
    <row r="183" spans="2:17" x14ac:dyDescent="0.25">
      <c r="B183" s="201"/>
      <c r="C183" s="209"/>
      <c r="D183" s="10"/>
      <c r="E183" s="10"/>
      <c r="F183" s="10"/>
      <c r="G183" s="10"/>
      <c r="H183" s="210"/>
      <c r="I183" s="10"/>
      <c r="J183" s="10"/>
      <c r="K183" s="10"/>
      <c r="L183" s="10"/>
      <c r="M183" s="10"/>
      <c r="N183" s="10"/>
      <c r="O183" s="10"/>
      <c r="P183" s="10"/>
      <c r="Q183" s="10"/>
    </row>
    <row r="184" spans="2:17" x14ac:dyDescent="0.25">
      <c r="B184" s="201"/>
      <c r="C184" s="209"/>
      <c r="D184" s="10"/>
      <c r="E184" s="10"/>
      <c r="F184" s="10"/>
      <c r="G184" s="10"/>
      <c r="H184" s="210"/>
      <c r="I184" s="10"/>
      <c r="J184" s="10"/>
      <c r="K184" s="10"/>
      <c r="L184" s="10"/>
      <c r="M184" s="10"/>
      <c r="N184" s="10"/>
      <c r="O184" s="10"/>
      <c r="P184" s="10"/>
      <c r="Q184" s="10"/>
    </row>
    <row r="185" spans="2:17" x14ac:dyDescent="0.25">
      <c r="B185" s="201"/>
      <c r="C185" s="209"/>
      <c r="D185" s="10"/>
      <c r="E185" s="10"/>
      <c r="F185" s="10"/>
      <c r="G185" s="10"/>
      <c r="H185" s="210"/>
      <c r="I185" s="10"/>
      <c r="J185" s="10"/>
      <c r="K185" s="10"/>
      <c r="L185" s="10"/>
      <c r="M185" s="10"/>
      <c r="N185" s="10"/>
      <c r="O185" s="10"/>
      <c r="P185" s="10"/>
      <c r="Q185" s="10"/>
    </row>
    <row r="186" spans="2:17" x14ac:dyDescent="0.25">
      <c r="B186" s="201"/>
      <c r="C186" s="209"/>
      <c r="D186" s="10"/>
      <c r="E186" s="10"/>
      <c r="F186" s="10"/>
      <c r="G186" s="10"/>
      <c r="H186" s="210"/>
      <c r="I186" s="10"/>
      <c r="J186" s="10"/>
      <c r="K186" s="10"/>
      <c r="L186" s="10"/>
      <c r="M186" s="10"/>
      <c r="N186" s="10"/>
      <c r="O186" s="10"/>
      <c r="P186" s="10"/>
      <c r="Q186" s="10"/>
    </row>
    <row r="187" spans="2:17" x14ac:dyDescent="0.25">
      <c r="B187" s="201"/>
      <c r="C187" s="209"/>
      <c r="D187" s="10"/>
      <c r="E187" s="10"/>
      <c r="F187" s="10"/>
      <c r="G187" s="10"/>
      <c r="H187" s="210"/>
      <c r="I187" s="10"/>
      <c r="J187" s="10"/>
      <c r="K187" s="10"/>
      <c r="L187" s="10"/>
      <c r="M187" s="10"/>
      <c r="N187" s="10"/>
      <c r="O187" s="10"/>
      <c r="P187" s="10"/>
      <c r="Q187" s="10"/>
    </row>
    <row r="188" spans="2:17" x14ac:dyDescent="0.25">
      <c r="B188" s="201"/>
      <c r="C188" s="209"/>
      <c r="D188" s="10"/>
      <c r="E188" s="10"/>
      <c r="F188" s="10"/>
      <c r="G188" s="10"/>
      <c r="H188" s="210"/>
      <c r="I188" s="10"/>
      <c r="J188" s="10"/>
      <c r="K188" s="10"/>
      <c r="L188" s="10"/>
      <c r="M188" s="10"/>
      <c r="N188" s="10"/>
      <c r="O188" s="10"/>
      <c r="P188" s="10"/>
      <c r="Q188" s="10"/>
    </row>
    <row r="189" spans="2:17" x14ac:dyDescent="0.25">
      <c r="B189" s="201"/>
      <c r="C189" s="209"/>
      <c r="D189" s="10"/>
      <c r="E189" s="10"/>
      <c r="F189" s="10"/>
      <c r="G189" s="10"/>
      <c r="H189" s="210"/>
      <c r="I189" s="10"/>
      <c r="J189" s="10"/>
      <c r="K189" s="10"/>
      <c r="L189" s="10"/>
      <c r="M189" s="10"/>
      <c r="N189" s="10"/>
      <c r="O189" s="10"/>
      <c r="P189" s="10"/>
      <c r="Q189" s="10"/>
    </row>
    <row r="190" spans="2:17" x14ac:dyDescent="0.25">
      <c r="B190" s="201"/>
      <c r="C190" s="209"/>
      <c r="D190" s="10"/>
      <c r="E190" s="10"/>
      <c r="F190" s="10"/>
      <c r="G190" s="10"/>
      <c r="H190" s="210"/>
      <c r="I190" s="10"/>
      <c r="J190" s="10"/>
      <c r="K190" s="10"/>
      <c r="L190" s="10"/>
      <c r="M190" s="10"/>
      <c r="N190" s="10"/>
      <c r="O190" s="10"/>
      <c r="P190" s="10"/>
      <c r="Q190" s="10"/>
    </row>
    <row r="191" spans="2:17" x14ac:dyDescent="0.25">
      <c r="B191" s="201"/>
      <c r="C191" s="209"/>
      <c r="D191" s="10"/>
      <c r="E191" s="10"/>
      <c r="F191" s="10"/>
      <c r="G191" s="10"/>
      <c r="H191" s="210"/>
      <c r="I191" s="10"/>
      <c r="J191" s="10"/>
      <c r="K191" s="10"/>
      <c r="L191" s="10"/>
      <c r="M191" s="10"/>
      <c r="N191" s="10"/>
      <c r="O191" s="10"/>
      <c r="P191" s="10"/>
      <c r="Q191" s="10"/>
    </row>
    <row r="192" spans="2:17" x14ac:dyDescent="0.25">
      <c r="B192" s="201"/>
      <c r="C192" s="209"/>
      <c r="D192" s="10"/>
      <c r="E192" s="10"/>
      <c r="F192" s="10"/>
      <c r="G192" s="10"/>
      <c r="H192" s="210"/>
      <c r="I192" s="10"/>
      <c r="J192" s="10"/>
      <c r="K192" s="10"/>
      <c r="L192" s="10"/>
      <c r="M192" s="10"/>
      <c r="N192" s="10"/>
      <c r="O192" s="10"/>
      <c r="P192" s="10"/>
      <c r="Q192" s="10"/>
    </row>
    <row r="193" spans="2:17" x14ac:dyDescent="0.25">
      <c r="B193" s="201"/>
      <c r="C193" s="209"/>
      <c r="D193" s="10"/>
      <c r="E193" s="10"/>
      <c r="F193" s="10"/>
      <c r="G193" s="10"/>
      <c r="H193" s="210"/>
      <c r="I193" s="10"/>
      <c r="J193" s="10"/>
      <c r="K193" s="10"/>
      <c r="L193" s="10"/>
      <c r="M193" s="10"/>
      <c r="N193" s="10"/>
      <c r="O193" s="10"/>
      <c r="P193" s="10"/>
      <c r="Q193" s="10"/>
    </row>
    <row r="194" spans="2:17" x14ac:dyDescent="0.25">
      <c r="B194" s="201"/>
      <c r="C194" s="209"/>
      <c r="D194" s="10"/>
      <c r="E194" s="10"/>
      <c r="F194" s="10"/>
      <c r="G194" s="10"/>
      <c r="H194" s="210"/>
      <c r="I194" s="10"/>
      <c r="J194" s="10"/>
      <c r="K194" s="10"/>
      <c r="L194" s="10"/>
      <c r="M194" s="10"/>
      <c r="N194" s="10"/>
      <c r="O194" s="10"/>
      <c r="P194" s="10"/>
      <c r="Q194" s="10"/>
    </row>
    <row r="195" spans="2:17" x14ac:dyDescent="0.25">
      <c r="B195" s="201"/>
      <c r="C195" s="209"/>
      <c r="D195" s="10"/>
      <c r="E195" s="10"/>
      <c r="F195" s="10"/>
      <c r="G195" s="10"/>
      <c r="H195" s="210"/>
      <c r="I195" s="10"/>
      <c r="J195" s="10"/>
      <c r="K195" s="10"/>
      <c r="L195" s="10"/>
      <c r="M195" s="10"/>
      <c r="N195" s="10"/>
      <c r="O195" s="10"/>
      <c r="P195" s="10"/>
      <c r="Q195" s="10"/>
    </row>
    <row r="196" spans="2:17" x14ac:dyDescent="0.25">
      <c r="B196" s="201"/>
      <c r="C196" s="209"/>
      <c r="D196" s="10"/>
      <c r="E196" s="10"/>
      <c r="F196" s="10"/>
      <c r="G196" s="10"/>
      <c r="H196" s="210"/>
      <c r="I196" s="10"/>
      <c r="J196" s="10"/>
      <c r="K196" s="10"/>
      <c r="L196" s="10"/>
      <c r="M196" s="10"/>
      <c r="N196" s="10"/>
      <c r="O196" s="10"/>
      <c r="P196" s="10"/>
      <c r="Q196" s="10"/>
    </row>
    <row r="197" spans="2:17" ht="15.75" thickBot="1" x14ac:dyDescent="0.3"/>
    <row r="198" spans="2:17" ht="27" thickBot="1" x14ac:dyDescent="0.3">
      <c r="B198" s="245" t="s">
        <v>46</v>
      </c>
      <c r="C198" s="246"/>
      <c r="D198" s="246"/>
      <c r="E198" s="246"/>
      <c r="F198" s="246"/>
      <c r="G198" s="246"/>
      <c r="H198" s="246"/>
      <c r="I198" s="246"/>
      <c r="J198" s="246"/>
      <c r="K198" s="246"/>
      <c r="L198" s="246"/>
      <c r="M198" s="246"/>
      <c r="N198" s="247"/>
    </row>
    <row r="201" spans="2:17" ht="46.15" customHeight="1" x14ac:dyDescent="0.25">
      <c r="B201" s="69" t="s">
        <v>33</v>
      </c>
      <c r="C201" s="69" t="s">
        <v>47</v>
      </c>
      <c r="D201" s="251" t="s">
        <v>3</v>
      </c>
      <c r="E201" s="252"/>
    </row>
    <row r="202" spans="2:17" ht="77.25" customHeight="1" x14ac:dyDescent="0.25">
      <c r="B202" s="70" t="s">
        <v>127</v>
      </c>
      <c r="C202" s="172" t="s">
        <v>142</v>
      </c>
      <c r="D202" s="253" t="s">
        <v>173</v>
      </c>
      <c r="E202" s="254"/>
    </row>
    <row r="205" spans="2:17" ht="26.25" x14ac:dyDescent="0.25">
      <c r="B205" s="243" t="s">
        <v>64</v>
      </c>
      <c r="C205" s="244"/>
      <c r="D205" s="244"/>
      <c r="E205" s="244"/>
      <c r="F205" s="244"/>
      <c r="G205" s="244"/>
      <c r="H205" s="244"/>
      <c r="I205" s="244"/>
      <c r="J205" s="244"/>
      <c r="K205" s="244"/>
      <c r="L205" s="244"/>
      <c r="M205" s="244"/>
      <c r="N205" s="244"/>
      <c r="O205" s="244"/>
      <c r="P205" s="244"/>
    </row>
    <row r="207" spans="2:17" ht="15.75" thickBot="1" x14ac:dyDescent="0.3"/>
    <row r="208" spans="2:17" ht="27" thickBot="1" x14ac:dyDescent="0.3">
      <c r="B208" s="245" t="s">
        <v>54</v>
      </c>
      <c r="C208" s="246"/>
      <c r="D208" s="246"/>
      <c r="E208" s="246"/>
      <c r="F208" s="246"/>
      <c r="G208" s="246"/>
      <c r="H208" s="246"/>
      <c r="I208" s="246"/>
      <c r="J208" s="246"/>
      <c r="K208" s="246"/>
      <c r="L208" s="246"/>
      <c r="M208" s="246"/>
      <c r="N208" s="247"/>
    </row>
    <row r="210" spans="1:26" ht="15.75" thickBot="1" x14ac:dyDescent="0.3">
      <c r="M210" s="66"/>
      <c r="N210" s="66"/>
    </row>
    <row r="211" spans="1:26" s="111" customFormat="1" ht="109.5" customHeight="1" x14ac:dyDescent="0.25">
      <c r="B211" s="122" t="s">
        <v>150</v>
      </c>
      <c r="C211" s="122" t="s">
        <v>151</v>
      </c>
      <c r="D211" s="122" t="s">
        <v>152</v>
      </c>
      <c r="E211" s="122" t="s">
        <v>45</v>
      </c>
      <c r="F211" s="122" t="s">
        <v>22</v>
      </c>
      <c r="G211" s="122" t="s">
        <v>104</v>
      </c>
      <c r="H211" s="122" t="s">
        <v>17</v>
      </c>
      <c r="I211" s="122" t="s">
        <v>10</v>
      </c>
      <c r="J211" s="122" t="s">
        <v>31</v>
      </c>
      <c r="K211" s="122" t="s">
        <v>61</v>
      </c>
      <c r="L211" s="122" t="s">
        <v>20</v>
      </c>
      <c r="M211" s="107" t="s">
        <v>26</v>
      </c>
      <c r="N211" s="122" t="s">
        <v>153</v>
      </c>
      <c r="O211" s="122" t="s">
        <v>36</v>
      </c>
      <c r="P211" s="123" t="s">
        <v>11</v>
      </c>
      <c r="Q211" s="123" t="s">
        <v>19</v>
      </c>
    </row>
    <row r="212" spans="1:26" s="117" customFormat="1" x14ac:dyDescent="0.25">
      <c r="A212" s="47">
        <v>1</v>
      </c>
      <c r="B212" s="118" t="s">
        <v>511</v>
      </c>
      <c r="C212" s="119"/>
      <c r="D212" s="118" t="s">
        <v>518</v>
      </c>
      <c r="E212" s="113" t="s">
        <v>548</v>
      </c>
      <c r="F212" s="114" t="s">
        <v>141</v>
      </c>
      <c r="G212" s="157"/>
      <c r="H212" s="121">
        <v>40922</v>
      </c>
      <c r="I212" s="115">
        <v>41273</v>
      </c>
      <c r="J212" s="115"/>
      <c r="K212" s="115" t="s">
        <v>549</v>
      </c>
      <c r="L212" s="115" t="s">
        <v>530</v>
      </c>
      <c r="M212" s="106">
        <v>11167</v>
      </c>
      <c r="N212" s="106">
        <v>11167</v>
      </c>
      <c r="O212" s="27"/>
      <c r="P212" s="27">
        <v>120</v>
      </c>
      <c r="Q212" s="158"/>
      <c r="R212" s="229" t="s">
        <v>520</v>
      </c>
      <c r="S212" s="116"/>
      <c r="T212" s="116"/>
      <c r="U212" s="116"/>
      <c r="V212" s="116"/>
      <c r="W212" s="116"/>
      <c r="X212" s="116"/>
      <c r="Y212" s="116"/>
      <c r="Z212" s="116"/>
    </row>
    <row r="213" spans="1:26" s="117" customFormat="1" x14ac:dyDescent="0.25">
      <c r="A213" s="47">
        <f>+A212+1</f>
        <v>2</v>
      </c>
      <c r="B213" s="118"/>
      <c r="C213" s="119"/>
      <c r="D213" s="118"/>
      <c r="E213" s="113"/>
      <c r="F213" s="114"/>
      <c r="G213" s="114"/>
      <c r="H213" s="114"/>
      <c r="I213" s="115"/>
      <c r="J213" s="115"/>
      <c r="K213" s="115"/>
      <c r="L213" s="115"/>
      <c r="M213" s="106"/>
      <c r="N213" s="106"/>
      <c r="O213" s="27"/>
      <c r="P213" s="27"/>
      <c r="Q213" s="158"/>
      <c r="R213" s="116"/>
      <c r="S213" s="116"/>
      <c r="T213" s="116"/>
      <c r="U213" s="116"/>
      <c r="V213" s="116"/>
      <c r="W213" s="116"/>
      <c r="X213" s="116"/>
      <c r="Y213" s="116"/>
      <c r="Z213" s="116"/>
    </row>
    <row r="214" spans="1:26" s="117" customFormat="1" x14ac:dyDescent="0.25">
      <c r="A214" s="47">
        <f t="shared" ref="A214:A219" si="9">+A213+1</f>
        <v>3</v>
      </c>
      <c r="B214" s="118"/>
      <c r="C214" s="119"/>
      <c r="D214" s="118"/>
      <c r="E214" s="113"/>
      <c r="F214" s="114"/>
      <c r="G214" s="114"/>
      <c r="H214" s="114"/>
      <c r="I214" s="115"/>
      <c r="J214" s="115"/>
      <c r="K214" s="115"/>
      <c r="L214" s="115"/>
      <c r="M214" s="106"/>
      <c r="N214" s="106"/>
      <c r="O214" s="27"/>
      <c r="P214" s="27"/>
      <c r="Q214" s="158"/>
      <c r="R214" s="116"/>
      <c r="S214" s="116"/>
      <c r="T214" s="116"/>
      <c r="U214" s="116"/>
      <c r="V214" s="116"/>
      <c r="W214" s="116"/>
      <c r="X214" s="116"/>
      <c r="Y214" s="116"/>
      <c r="Z214" s="116"/>
    </row>
    <row r="215" spans="1:26" s="117" customFormat="1" x14ac:dyDescent="0.25">
      <c r="A215" s="47">
        <f t="shared" si="9"/>
        <v>4</v>
      </c>
      <c r="B215" s="118"/>
      <c r="C215" s="119"/>
      <c r="D215" s="118"/>
      <c r="E215" s="113"/>
      <c r="F215" s="114"/>
      <c r="G215" s="114"/>
      <c r="H215" s="114"/>
      <c r="I215" s="115"/>
      <c r="J215" s="115"/>
      <c r="K215" s="115"/>
      <c r="L215" s="115"/>
      <c r="M215" s="106"/>
      <c r="N215" s="106"/>
      <c r="O215" s="27"/>
      <c r="P215" s="27"/>
      <c r="Q215" s="158"/>
      <c r="R215" s="116"/>
      <c r="S215" s="116"/>
      <c r="T215" s="116"/>
      <c r="U215" s="116"/>
      <c r="V215" s="116"/>
      <c r="W215" s="116"/>
      <c r="X215" s="116"/>
      <c r="Y215" s="116"/>
      <c r="Z215" s="116"/>
    </row>
    <row r="216" spans="1:26" s="117" customFormat="1" x14ac:dyDescent="0.25">
      <c r="A216" s="47">
        <f t="shared" si="9"/>
        <v>5</v>
      </c>
      <c r="B216" s="118"/>
      <c r="C216" s="119"/>
      <c r="D216" s="118"/>
      <c r="E216" s="113"/>
      <c r="F216" s="114"/>
      <c r="G216" s="114"/>
      <c r="H216" s="114"/>
      <c r="I216" s="115"/>
      <c r="J216" s="115"/>
      <c r="K216" s="115"/>
      <c r="L216" s="115"/>
      <c r="M216" s="106"/>
      <c r="N216" s="106"/>
      <c r="O216" s="27"/>
      <c r="P216" s="27"/>
      <c r="Q216" s="158"/>
      <c r="R216" s="116"/>
      <c r="S216" s="116"/>
      <c r="T216" s="116"/>
      <c r="U216" s="116"/>
      <c r="V216" s="116"/>
      <c r="W216" s="116"/>
      <c r="X216" s="116"/>
      <c r="Y216" s="116"/>
      <c r="Z216" s="116"/>
    </row>
    <row r="217" spans="1:26" s="117" customFormat="1" x14ac:dyDescent="0.25">
      <c r="A217" s="47">
        <f t="shared" si="9"/>
        <v>6</v>
      </c>
      <c r="B217" s="118"/>
      <c r="C217" s="119"/>
      <c r="D217" s="118"/>
      <c r="E217" s="113"/>
      <c r="F217" s="114"/>
      <c r="G217" s="114"/>
      <c r="H217" s="114"/>
      <c r="I217" s="115"/>
      <c r="J217" s="115"/>
      <c r="K217" s="115"/>
      <c r="L217" s="115"/>
      <c r="M217" s="106"/>
      <c r="N217" s="106"/>
      <c r="O217" s="27"/>
      <c r="P217" s="27"/>
      <c r="Q217" s="158"/>
      <c r="R217" s="116"/>
      <c r="S217" s="116"/>
      <c r="T217" s="116"/>
      <c r="U217" s="116"/>
      <c r="V217" s="116"/>
      <c r="W217" s="116"/>
      <c r="X217" s="116"/>
      <c r="Y217" s="116"/>
      <c r="Z217" s="116"/>
    </row>
    <row r="218" spans="1:26" s="117" customFormat="1" x14ac:dyDescent="0.25">
      <c r="A218" s="47">
        <f t="shared" si="9"/>
        <v>7</v>
      </c>
      <c r="B218" s="118"/>
      <c r="C218" s="119"/>
      <c r="D218" s="118"/>
      <c r="E218" s="113"/>
      <c r="F218" s="114"/>
      <c r="G218" s="114"/>
      <c r="H218" s="114"/>
      <c r="I218" s="115"/>
      <c r="J218" s="115"/>
      <c r="K218" s="115"/>
      <c r="L218" s="115"/>
      <c r="M218" s="106"/>
      <c r="N218" s="106"/>
      <c r="O218" s="27"/>
      <c r="P218" s="27"/>
      <c r="Q218" s="158"/>
      <c r="R218" s="116"/>
      <c r="S218" s="116"/>
      <c r="T218" s="116"/>
      <c r="U218" s="116"/>
      <c r="V218" s="116"/>
      <c r="W218" s="116"/>
      <c r="X218" s="116"/>
      <c r="Y218" s="116"/>
      <c r="Z218" s="116"/>
    </row>
    <row r="219" spans="1:26" s="117" customFormat="1" x14ac:dyDescent="0.25">
      <c r="A219" s="47">
        <f t="shared" si="9"/>
        <v>8</v>
      </c>
      <c r="B219" s="118"/>
      <c r="C219" s="119"/>
      <c r="D219" s="118"/>
      <c r="E219" s="113"/>
      <c r="F219" s="114"/>
      <c r="G219" s="114"/>
      <c r="H219" s="114"/>
      <c r="I219" s="115"/>
      <c r="J219" s="115"/>
      <c r="K219" s="115"/>
      <c r="L219" s="115"/>
      <c r="M219" s="106"/>
      <c r="N219" s="106"/>
      <c r="O219" s="27"/>
      <c r="P219" s="27"/>
      <c r="Q219" s="158"/>
      <c r="R219" s="116"/>
      <c r="S219" s="116"/>
      <c r="T219" s="116"/>
      <c r="U219" s="116"/>
      <c r="V219" s="116"/>
      <c r="W219" s="116"/>
      <c r="X219" s="116"/>
      <c r="Y219" s="116"/>
      <c r="Z219" s="116"/>
    </row>
    <row r="220" spans="1:26" s="117" customFormat="1" x14ac:dyDescent="0.25">
      <c r="A220" s="47"/>
      <c r="B220" s="50" t="s">
        <v>16</v>
      </c>
      <c r="C220" s="119"/>
      <c r="D220" s="118"/>
      <c r="E220" s="113"/>
      <c r="F220" s="114"/>
      <c r="G220" s="114"/>
      <c r="H220" s="114"/>
      <c r="I220" s="115"/>
      <c r="J220" s="115"/>
      <c r="K220" s="120">
        <f t="shared" ref="K220" si="10">SUM(K212:K219)</f>
        <v>0</v>
      </c>
      <c r="L220" s="120">
        <f t="shared" ref="L220:N220" si="11">SUM(L212:L219)</f>
        <v>0</v>
      </c>
      <c r="M220" s="156">
        <f t="shared" si="11"/>
        <v>11167</v>
      </c>
      <c r="N220" s="120">
        <f t="shared" si="11"/>
        <v>11167</v>
      </c>
      <c r="O220" s="27"/>
      <c r="P220" s="27"/>
      <c r="Q220" s="159"/>
    </row>
    <row r="221" spans="1:26" x14ac:dyDescent="0.25">
      <c r="B221" s="30"/>
      <c r="C221" s="30"/>
      <c r="D221" s="30"/>
      <c r="E221" s="31"/>
      <c r="F221" s="30"/>
      <c r="G221" s="30"/>
      <c r="H221" s="30"/>
      <c r="I221" s="30"/>
      <c r="J221" s="30"/>
      <c r="K221" s="30"/>
      <c r="L221" s="30"/>
      <c r="M221" s="30"/>
      <c r="N221" s="30"/>
      <c r="O221" s="30"/>
      <c r="P221" s="30"/>
    </row>
    <row r="222" spans="1:26" ht="18.75" x14ac:dyDescent="0.25">
      <c r="B222" s="60" t="s">
        <v>32</v>
      </c>
      <c r="C222" s="74">
        <f>+K220</f>
        <v>0</v>
      </c>
      <c r="H222" s="32"/>
      <c r="I222" s="32"/>
      <c r="J222" s="32"/>
      <c r="K222" s="32"/>
      <c r="L222" s="32"/>
      <c r="M222" s="32"/>
      <c r="N222" s="30"/>
      <c r="O222" s="30"/>
      <c r="P222" s="30"/>
    </row>
    <row r="224" spans="1:26" ht="15.75" thickBot="1" x14ac:dyDescent="0.3"/>
    <row r="225" spans="2:17" ht="37.15" customHeight="1" thickBot="1" x14ac:dyDescent="0.3">
      <c r="B225" s="77" t="s">
        <v>49</v>
      </c>
      <c r="C225" s="78" t="s">
        <v>50</v>
      </c>
      <c r="D225" s="77" t="s">
        <v>51</v>
      </c>
      <c r="E225" s="78" t="s">
        <v>55</v>
      </c>
    </row>
    <row r="226" spans="2:17" ht="41.45" customHeight="1" x14ac:dyDescent="0.25">
      <c r="B226" s="68" t="s">
        <v>128</v>
      </c>
      <c r="C226" s="71">
        <v>20</v>
      </c>
      <c r="D226" s="71">
        <v>0</v>
      </c>
      <c r="E226" s="248">
        <f>+D226+D227+D228</f>
        <v>0</v>
      </c>
    </row>
    <row r="227" spans="2:17" x14ac:dyDescent="0.25">
      <c r="B227" s="68" t="s">
        <v>129</v>
      </c>
      <c r="C227" s="58">
        <v>30</v>
      </c>
      <c r="D227" s="215">
        <v>0</v>
      </c>
      <c r="E227" s="249"/>
    </row>
    <row r="228" spans="2:17" ht="15.75" thickBot="1" x14ac:dyDescent="0.3">
      <c r="B228" s="68" t="s">
        <v>130</v>
      </c>
      <c r="C228" s="73">
        <v>40</v>
      </c>
      <c r="D228" s="73">
        <v>0</v>
      </c>
      <c r="E228" s="250"/>
    </row>
    <row r="230" spans="2:17" ht="15.75" thickBot="1" x14ac:dyDescent="0.3"/>
    <row r="231" spans="2:17" ht="27" thickBot="1" x14ac:dyDescent="0.3">
      <c r="B231" s="245" t="s">
        <v>52</v>
      </c>
      <c r="C231" s="246"/>
      <c r="D231" s="246"/>
      <c r="E231" s="246"/>
      <c r="F231" s="246"/>
      <c r="G231" s="246"/>
      <c r="H231" s="246"/>
      <c r="I231" s="246"/>
      <c r="J231" s="246"/>
      <c r="K231" s="246"/>
      <c r="L231" s="246"/>
      <c r="M231" s="246"/>
      <c r="N231" s="247"/>
    </row>
    <row r="233" spans="2:17" ht="76.5" customHeight="1" x14ac:dyDescent="0.25">
      <c r="B233" s="124" t="s">
        <v>0</v>
      </c>
      <c r="C233" s="124" t="s">
        <v>39</v>
      </c>
      <c r="D233" s="124" t="s">
        <v>40</v>
      </c>
      <c r="E233" s="124" t="s">
        <v>117</v>
      </c>
      <c r="F233" s="124" t="s">
        <v>119</v>
      </c>
      <c r="G233" s="124" t="s">
        <v>120</v>
      </c>
      <c r="H233" s="124" t="s">
        <v>121</v>
      </c>
      <c r="I233" s="124" t="s">
        <v>118</v>
      </c>
      <c r="J233" s="251" t="s">
        <v>122</v>
      </c>
      <c r="K233" s="268"/>
      <c r="L233" s="252"/>
      <c r="M233" s="124" t="s">
        <v>126</v>
      </c>
      <c r="N233" s="124" t="s">
        <v>41</v>
      </c>
      <c r="O233" s="124" t="s">
        <v>42</v>
      </c>
      <c r="P233" s="251" t="s">
        <v>3</v>
      </c>
      <c r="Q233" s="252"/>
    </row>
    <row r="234" spans="2:17" ht="60.75" customHeight="1" x14ac:dyDescent="0.25">
      <c r="B234" s="211" t="s">
        <v>134</v>
      </c>
      <c r="C234" s="211"/>
      <c r="D234" s="3"/>
      <c r="E234" s="3"/>
      <c r="F234" s="3"/>
      <c r="G234" s="3"/>
      <c r="H234" s="3"/>
      <c r="I234" s="5"/>
      <c r="J234" s="1" t="s">
        <v>123</v>
      </c>
      <c r="K234" s="101" t="s">
        <v>124</v>
      </c>
      <c r="L234" s="100" t="s">
        <v>125</v>
      </c>
      <c r="M234" s="125"/>
      <c r="N234" s="125"/>
      <c r="O234" s="125"/>
      <c r="P234" s="269"/>
      <c r="Q234" s="269"/>
    </row>
    <row r="235" spans="2:17" ht="60.75" customHeight="1" x14ac:dyDescent="0.25">
      <c r="B235" s="211" t="s">
        <v>135</v>
      </c>
      <c r="C235" s="211"/>
      <c r="D235" s="3"/>
      <c r="E235" s="3"/>
      <c r="F235" s="3"/>
      <c r="G235" s="3"/>
      <c r="H235" s="3"/>
      <c r="I235" s="5"/>
      <c r="J235" s="1"/>
      <c r="K235" s="101"/>
      <c r="L235" s="100"/>
      <c r="M235" s="125"/>
      <c r="N235" s="125"/>
      <c r="O235" s="125"/>
      <c r="P235" s="215"/>
      <c r="Q235" s="215"/>
    </row>
    <row r="236" spans="2:17" ht="33.6" customHeight="1" x14ac:dyDescent="0.25">
      <c r="B236" s="211" t="s">
        <v>136</v>
      </c>
      <c r="C236" s="211"/>
      <c r="D236" s="3"/>
      <c r="E236" s="3"/>
      <c r="F236" s="3"/>
      <c r="G236" s="3"/>
      <c r="H236" s="3"/>
      <c r="I236" s="5"/>
      <c r="J236" s="1"/>
      <c r="K236" s="100"/>
      <c r="L236" s="100"/>
      <c r="M236" s="125"/>
      <c r="N236" s="125"/>
      <c r="O236" s="125"/>
      <c r="P236" s="269"/>
      <c r="Q236" s="269"/>
    </row>
    <row r="239" spans="2:17" ht="15.75" thickBot="1" x14ac:dyDescent="0.3"/>
    <row r="240" spans="2:17" ht="54" customHeight="1" x14ac:dyDescent="0.25">
      <c r="B240" s="128" t="s">
        <v>33</v>
      </c>
      <c r="C240" s="128" t="s">
        <v>49</v>
      </c>
      <c r="D240" s="124" t="s">
        <v>50</v>
      </c>
      <c r="E240" s="128" t="s">
        <v>51</v>
      </c>
      <c r="F240" s="78" t="s">
        <v>56</v>
      </c>
      <c r="G240" s="97"/>
    </row>
    <row r="241" spans="2:7" ht="120.75" customHeight="1" x14ac:dyDescent="0.2">
      <c r="B241" s="237" t="s">
        <v>53</v>
      </c>
      <c r="C241" s="6" t="s">
        <v>131</v>
      </c>
      <c r="D241" s="215">
        <v>25</v>
      </c>
      <c r="E241" s="215">
        <v>0</v>
      </c>
      <c r="F241" s="238">
        <f>+E241+E242+E243</f>
        <v>0</v>
      </c>
      <c r="G241" s="98"/>
    </row>
    <row r="242" spans="2:7" ht="76.150000000000006" customHeight="1" x14ac:dyDescent="0.2">
      <c r="B242" s="237"/>
      <c r="C242" s="6" t="s">
        <v>132</v>
      </c>
      <c r="D242" s="75">
        <v>25</v>
      </c>
      <c r="E242" s="215">
        <v>0</v>
      </c>
      <c r="F242" s="239"/>
      <c r="G242" s="98"/>
    </row>
    <row r="243" spans="2:7" ht="69" customHeight="1" x14ac:dyDescent="0.2">
      <c r="B243" s="237"/>
      <c r="C243" s="6" t="s">
        <v>133</v>
      </c>
      <c r="D243" s="215">
        <v>10</v>
      </c>
      <c r="E243" s="215">
        <v>0</v>
      </c>
      <c r="F243" s="240"/>
      <c r="G243" s="98"/>
    </row>
    <row r="244" spans="2:7" x14ac:dyDescent="0.25">
      <c r="C244" s="108"/>
    </row>
    <row r="247" spans="2:7" x14ac:dyDescent="0.25">
      <c r="B247" s="126" t="s">
        <v>57</v>
      </c>
    </row>
    <row r="250" spans="2:7" x14ac:dyDescent="0.25">
      <c r="B250" s="129" t="s">
        <v>33</v>
      </c>
      <c r="C250" s="129" t="s">
        <v>58</v>
      </c>
      <c r="D250" s="128" t="s">
        <v>51</v>
      </c>
      <c r="E250" s="128" t="s">
        <v>16</v>
      </c>
    </row>
    <row r="251" spans="2:7" ht="28.5" x14ac:dyDescent="0.25">
      <c r="B251" s="109" t="s">
        <v>59</v>
      </c>
      <c r="C251" s="110">
        <v>40</v>
      </c>
      <c r="D251" s="215">
        <f>+E226</f>
        <v>0</v>
      </c>
      <c r="E251" s="241">
        <f>+D251+D252</f>
        <v>0</v>
      </c>
    </row>
    <row r="252" spans="2:7" ht="42.75" x14ac:dyDescent="0.25">
      <c r="B252" s="109" t="s">
        <v>60</v>
      </c>
      <c r="C252" s="110">
        <v>60</v>
      </c>
      <c r="D252" s="215">
        <f>+F241</f>
        <v>0</v>
      </c>
      <c r="E252" s="242"/>
    </row>
  </sheetData>
  <mergeCells count="41">
    <mergeCell ref="E251:E252"/>
    <mergeCell ref="B231:N231"/>
    <mergeCell ref="J233:L233"/>
    <mergeCell ref="P233:Q233"/>
    <mergeCell ref="P234:Q234"/>
    <mergeCell ref="P236:Q236"/>
    <mergeCell ref="B241:B243"/>
    <mergeCell ref="F241:F243"/>
    <mergeCell ref="E226:E228"/>
    <mergeCell ref="O81:P81"/>
    <mergeCell ref="O82:P82"/>
    <mergeCell ref="O83:P83"/>
    <mergeCell ref="O84:P84"/>
    <mergeCell ref="B90:N90"/>
    <mergeCell ref="J95:L95"/>
    <mergeCell ref="P95:Q95"/>
    <mergeCell ref="B198:N198"/>
    <mergeCell ref="D201:E201"/>
    <mergeCell ref="D202:E202"/>
    <mergeCell ref="B205:P205"/>
    <mergeCell ref="B208:N208"/>
    <mergeCell ref="O80:P80"/>
    <mergeCell ref="C10:E10"/>
    <mergeCell ref="B14:C21"/>
    <mergeCell ref="B22:C22"/>
    <mergeCell ref="E40:E41"/>
    <mergeCell ref="M45:N45"/>
    <mergeCell ref="B59:B60"/>
    <mergeCell ref="C59:C60"/>
    <mergeCell ref="D59:E59"/>
    <mergeCell ref="C63:N63"/>
    <mergeCell ref="B65:N65"/>
    <mergeCell ref="O68:P68"/>
    <mergeCell ref="O69:P69"/>
    <mergeCell ref="O79:P79"/>
    <mergeCell ref="C9:N9"/>
    <mergeCell ref="B2:P2"/>
    <mergeCell ref="B4:P4"/>
    <mergeCell ref="C6:N6"/>
    <mergeCell ref="C7:N7"/>
    <mergeCell ref="C8:N8"/>
  </mergeCells>
  <dataValidations count="2">
    <dataValidation type="list" allowBlank="1" showInputMessage="1" showErrorMessage="1" sqref="WVE983168 A65664 IS65664 SO65664 ACK65664 AMG65664 AWC65664 BFY65664 BPU65664 BZQ65664 CJM65664 CTI65664 DDE65664 DNA65664 DWW65664 EGS65664 EQO65664 FAK65664 FKG65664 FUC65664 GDY65664 GNU65664 GXQ65664 HHM65664 HRI65664 IBE65664 ILA65664 IUW65664 JES65664 JOO65664 JYK65664 KIG65664 KSC65664 LBY65664 LLU65664 LVQ65664 MFM65664 MPI65664 MZE65664 NJA65664 NSW65664 OCS65664 OMO65664 OWK65664 PGG65664 PQC65664 PZY65664 QJU65664 QTQ65664 RDM65664 RNI65664 RXE65664 SHA65664 SQW65664 TAS65664 TKO65664 TUK65664 UEG65664 UOC65664 UXY65664 VHU65664 VRQ65664 WBM65664 WLI65664 WVE65664 A131200 IS131200 SO131200 ACK131200 AMG131200 AWC131200 BFY131200 BPU131200 BZQ131200 CJM131200 CTI131200 DDE131200 DNA131200 DWW131200 EGS131200 EQO131200 FAK131200 FKG131200 FUC131200 GDY131200 GNU131200 GXQ131200 HHM131200 HRI131200 IBE131200 ILA131200 IUW131200 JES131200 JOO131200 JYK131200 KIG131200 KSC131200 LBY131200 LLU131200 LVQ131200 MFM131200 MPI131200 MZE131200 NJA131200 NSW131200 OCS131200 OMO131200 OWK131200 PGG131200 PQC131200 PZY131200 QJU131200 QTQ131200 RDM131200 RNI131200 RXE131200 SHA131200 SQW131200 TAS131200 TKO131200 TUK131200 UEG131200 UOC131200 UXY131200 VHU131200 VRQ131200 WBM131200 WLI131200 WVE131200 A196736 IS196736 SO196736 ACK196736 AMG196736 AWC196736 BFY196736 BPU196736 BZQ196736 CJM196736 CTI196736 DDE196736 DNA196736 DWW196736 EGS196736 EQO196736 FAK196736 FKG196736 FUC196736 GDY196736 GNU196736 GXQ196736 HHM196736 HRI196736 IBE196736 ILA196736 IUW196736 JES196736 JOO196736 JYK196736 KIG196736 KSC196736 LBY196736 LLU196736 LVQ196736 MFM196736 MPI196736 MZE196736 NJA196736 NSW196736 OCS196736 OMO196736 OWK196736 PGG196736 PQC196736 PZY196736 QJU196736 QTQ196736 RDM196736 RNI196736 RXE196736 SHA196736 SQW196736 TAS196736 TKO196736 TUK196736 UEG196736 UOC196736 UXY196736 VHU196736 VRQ196736 WBM196736 WLI196736 WVE196736 A262272 IS262272 SO262272 ACK262272 AMG262272 AWC262272 BFY262272 BPU262272 BZQ262272 CJM262272 CTI262272 DDE262272 DNA262272 DWW262272 EGS262272 EQO262272 FAK262272 FKG262272 FUC262272 GDY262272 GNU262272 GXQ262272 HHM262272 HRI262272 IBE262272 ILA262272 IUW262272 JES262272 JOO262272 JYK262272 KIG262272 KSC262272 LBY262272 LLU262272 LVQ262272 MFM262272 MPI262272 MZE262272 NJA262272 NSW262272 OCS262272 OMO262272 OWK262272 PGG262272 PQC262272 PZY262272 QJU262272 QTQ262272 RDM262272 RNI262272 RXE262272 SHA262272 SQW262272 TAS262272 TKO262272 TUK262272 UEG262272 UOC262272 UXY262272 VHU262272 VRQ262272 WBM262272 WLI262272 WVE262272 A327808 IS327808 SO327808 ACK327808 AMG327808 AWC327808 BFY327808 BPU327808 BZQ327808 CJM327808 CTI327808 DDE327808 DNA327808 DWW327808 EGS327808 EQO327808 FAK327808 FKG327808 FUC327808 GDY327808 GNU327808 GXQ327808 HHM327808 HRI327808 IBE327808 ILA327808 IUW327808 JES327808 JOO327808 JYK327808 KIG327808 KSC327808 LBY327808 LLU327808 LVQ327808 MFM327808 MPI327808 MZE327808 NJA327808 NSW327808 OCS327808 OMO327808 OWK327808 PGG327808 PQC327808 PZY327808 QJU327808 QTQ327808 RDM327808 RNI327808 RXE327808 SHA327808 SQW327808 TAS327808 TKO327808 TUK327808 UEG327808 UOC327808 UXY327808 VHU327808 VRQ327808 WBM327808 WLI327808 WVE327808 A393344 IS393344 SO393344 ACK393344 AMG393344 AWC393344 BFY393344 BPU393344 BZQ393344 CJM393344 CTI393344 DDE393344 DNA393344 DWW393344 EGS393344 EQO393344 FAK393344 FKG393344 FUC393344 GDY393344 GNU393344 GXQ393344 HHM393344 HRI393344 IBE393344 ILA393344 IUW393344 JES393344 JOO393344 JYK393344 KIG393344 KSC393344 LBY393344 LLU393344 LVQ393344 MFM393344 MPI393344 MZE393344 NJA393344 NSW393344 OCS393344 OMO393344 OWK393344 PGG393344 PQC393344 PZY393344 QJU393344 QTQ393344 RDM393344 RNI393344 RXE393344 SHA393344 SQW393344 TAS393344 TKO393344 TUK393344 UEG393344 UOC393344 UXY393344 VHU393344 VRQ393344 WBM393344 WLI393344 WVE393344 A458880 IS458880 SO458880 ACK458880 AMG458880 AWC458880 BFY458880 BPU458880 BZQ458880 CJM458880 CTI458880 DDE458880 DNA458880 DWW458880 EGS458880 EQO458880 FAK458880 FKG458880 FUC458880 GDY458880 GNU458880 GXQ458880 HHM458880 HRI458880 IBE458880 ILA458880 IUW458880 JES458880 JOO458880 JYK458880 KIG458880 KSC458880 LBY458880 LLU458880 LVQ458880 MFM458880 MPI458880 MZE458880 NJA458880 NSW458880 OCS458880 OMO458880 OWK458880 PGG458880 PQC458880 PZY458880 QJU458880 QTQ458880 RDM458880 RNI458880 RXE458880 SHA458880 SQW458880 TAS458880 TKO458880 TUK458880 UEG458880 UOC458880 UXY458880 VHU458880 VRQ458880 WBM458880 WLI458880 WVE458880 A524416 IS524416 SO524416 ACK524416 AMG524416 AWC524416 BFY524416 BPU524416 BZQ524416 CJM524416 CTI524416 DDE524416 DNA524416 DWW524416 EGS524416 EQO524416 FAK524416 FKG524416 FUC524416 GDY524416 GNU524416 GXQ524416 HHM524416 HRI524416 IBE524416 ILA524416 IUW524416 JES524416 JOO524416 JYK524416 KIG524416 KSC524416 LBY524416 LLU524416 LVQ524416 MFM524416 MPI524416 MZE524416 NJA524416 NSW524416 OCS524416 OMO524416 OWK524416 PGG524416 PQC524416 PZY524416 QJU524416 QTQ524416 RDM524416 RNI524416 RXE524416 SHA524416 SQW524416 TAS524416 TKO524416 TUK524416 UEG524416 UOC524416 UXY524416 VHU524416 VRQ524416 WBM524416 WLI524416 WVE524416 A589952 IS589952 SO589952 ACK589952 AMG589952 AWC589952 BFY589952 BPU589952 BZQ589952 CJM589952 CTI589952 DDE589952 DNA589952 DWW589952 EGS589952 EQO589952 FAK589952 FKG589952 FUC589952 GDY589952 GNU589952 GXQ589952 HHM589952 HRI589952 IBE589952 ILA589952 IUW589952 JES589952 JOO589952 JYK589952 KIG589952 KSC589952 LBY589952 LLU589952 LVQ589952 MFM589952 MPI589952 MZE589952 NJA589952 NSW589952 OCS589952 OMO589952 OWK589952 PGG589952 PQC589952 PZY589952 QJU589952 QTQ589952 RDM589952 RNI589952 RXE589952 SHA589952 SQW589952 TAS589952 TKO589952 TUK589952 UEG589952 UOC589952 UXY589952 VHU589952 VRQ589952 WBM589952 WLI589952 WVE589952 A655488 IS655488 SO655488 ACK655488 AMG655488 AWC655488 BFY655488 BPU655488 BZQ655488 CJM655488 CTI655488 DDE655488 DNA655488 DWW655488 EGS655488 EQO655488 FAK655488 FKG655488 FUC655488 GDY655488 GNU655488 GXQ655488 HHM655488 HRI655488 IBE655488 ILA655488 IUW655488 JES655488 JOO655488 JYK655488 KIG655488 KSC655488 LBY655488 LLU655488 LVQ655488 MFM655488 MPI655488 MZE655488 NJA655488 NSW655488 OCS655488 OMO655488 OWK655488 PGG655488 PQC655488 PZY655488 QJU655488 QTQ655488 RDM655488 RNI655488 RXE655488 SHA655488 SQW655488 TAS655488 TKO655488 TUK655488 UEG655488 UOC655488 UXY655488 VHU655488 VRQ655488 WBM655488 WLI655488 WVE655488 A721024 IS721024 SO721024 ACK721024 AMG721024 AWC721024 BFY721024 BPU721024 BZQ721024 CJM721024 CTI721024 DDE721024 DNA721024 DWW721024 EGS721024 EQO721024 FAK721024 FKG721024 FUC721024 GDY721024 GNU721024 GXQ721024 HHM721024 HRI721024 IBE721024 ILA721024 IUW721024 JES721024 JOO721024 JYK721024 KIG721024 KSC721024 LBY721024 LLU721024 LVQ721024 MFM721024 MPI721024 MZE721024 NJA721024 NSW721024 OCS721024 OMO721024 OWK721024 PGG721024 PQC721024 PZY721024 QJU721024 QTQ721024 RDM721024 RNI721024 RXE721024 SHA721024 SQW721024 TAS721024 TKO721024 TUK721024 UEG721024 UOC721024 UXY721024 VHU721024 VRQ721024 WBM721024 WLI721024 WVE721024 A786560 IS786560 SO786560 ACK786560 AMG786560 AWC786560 BFY786560 BPU786560 BZQ786560 CJM786560 CTI786560 DDE786560 DNA786560 DWW786560 EGS786560 EQO786560 FAK786560 FKG786560 FUC786560 GDY786560 GNU786560 GXQ786560 HHM786560 HRI786560 IBE786560 ILA786560 IUW786560 JES786560 JOO786560 JYK786560 KIG786560 KSC786560 LBY786560 LLU786560 LVQ786560 MFM786560 MPI786560 MZE786560 NJA786560 NSW786560 OCS786560 OMO786560 OWK786560 PGG786560 PQC786560 PZY786560 QJU786560 QTQ786560 RDM786560 RNI786560 RXE786560 SHA786560 SQW786560 TAS786560 TKO786560 TUK786560 UEG786560 UOC786560 UXY786560 VHU786560 VRQ786560 WBM786560 WLI786560 WVE786560 A852096 IS852096 SO852096 ACK852096 AMG852096 AWC852096 BFY852096 BPU852096 BZQ852096 CJM852096 CTI852096 DDE852096 DNA852096 DWW852096 EGS852096 EQO852096 FAK852096 FKG852096 FUC852096 GDY852096 GNU852096 GXQ852096 HHM852096 HRI852096 IBE852096 ILA852096 IUW852096 JES852096 JOO852096 JYK852096 KIG852096 KSC852096 LBY852096 LLU852096 LVQ852096 MFM852096 MPI852096 MZE852096 NJA852096 NSW852096 OCS852096 OMO852096 OWK852096 PGG852096 PQC852096 PZY852096 QJU852096 QTQ852096 RDM852096 RNI852096 RXE852096 SHA852096 SQW852096 TAS852096 TKO852096 TUK852096 UEG852096 UOC852096 UXY852096 VHU852096 VRQ852096 WBM852096 WLI852096 WVE852096 A917632 IS917632 SO917632 ACK917632 AMG917632 AWC917632 BFY917632 BPU917632 BZQ917632 CJM917632 CTI917632 DDE917632 DNA917632 DWW917632 EGS917632 EQO917632 FAK917632 FKG917632 FUC917632 GDY917632 GNU917632 GXQ917632 HHM917632 HRI917632 IBE917632 ILA917632 IUW917632 JES917632 JOO917632 JYK917632 KIG917632 KSC917632 LBY917632 LLU917632 LVQ917632 MFM917632 MPI917632 MZE917632 NJA917632 NSW917632 OCS917632 OMO917632 OWK917632 PGG917632 PQC917632 PZY917632 QJU917632 QTQ917632 RDM917632 RNI917632 RXE917632 SHA917632 SQW917632 TAS917632 TKO917632 TUK917632 UEG917632 UOC917632 UXY917632 VHU917632 VRQ917632 WBM917632 WLI917632 WVE917632 A983168 IS983168 SO983168 ACK983168 AMG983168 AWC983168 BFY983168 BPU983168 BZQ983168 CJM983168 CTI983168 DDE983168 DNA983168 DWW983168 EGS983168 EQO983168 FAK983168 FKG983168 FUC983168 GDY983168 GNU983168 GXQ983168 HHM983168 HRI983168 IBE983168 ILA983168 IUW983168 JES983168 JOO983168 JYK983168 KIG983168 KSC983168 LBY983168 LLU983168 LVQ983168 MFM983168 MPI983168 MZE983168 NJA983168 NSW983168 OCS983168 OMO983168 OWK983168 PGG983168 PQC983168 PZY983168 QJU983168 QTQ983168 RDM983168 RNI983168 RXE983168 SHA983168 SQW983168 TAS983168 TKO983168 TUK983168 UEG983168 UOC983168 UXY983168 VHU983168 VRQ983168 WBM983168 WLI9831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68 WLL983168 C65664 IV65664 SR65664 ACN65664 AMJ65664 AWF65664 BGB65664 BPX65664 BZT65664 CJP65664 CTL65664 DDH65664 DND65664 DWZ65664 EGV65664 EQR65664 FAN65664 FKJ65664 FUF65664 GEB65664 GNX65664 GXT65664 HHP65664 HRL65664 IBH65664 ILD65664 IUZ65664 JEV65664 JOR65664 JYN65664 KIJ65664 KSF65664 LCB65664 LLX65664 LVT65664 MFP65664 MPL65664 MZH65664 NJD65664 NSZ65664 OCV65664 OMR65664 OWN65664 PGJ65664 PQF65664 QAB65664 QJX65664 QTT65664 RDP65664 RNL65664 RXH65664 SHD65664 SQZ65664 TAV65664 TKR65664 TUN65664 UEJ65664 UOF65664 UYB65664 VHX65664 VRT65664 WBP65664 WLL65664 WVH65664 C131200 IV131200 SR131200 ACN131200 AMJ131200 AWF131200 BGB131200 BPX131200 BZT131200 CJP131200 CTL131200 DDH131200 DND131200 DWZ131200 EGV131200 EQR131200 FAN131200 FKJ131200 FUF131200 GEB131200 GNX131200 GXT131200 HHP131200 HRL131200 IBH131200 ILD131200 IUZ131200 JEV131200 JOR131200 JYN131200 KIJ131200 KSF131200 LCB131200 LLX131200 LVT131200 MFP131200 MPL131200 MZH131200 NJD131200 NSZ131200 OCV131200 OMR131200 OWN131200 PGJ131200 PQF131200 QAB131200 QJX131200 QTT131200 RDP131200 RNL131200 RXH131200 SHD131200 SQZ131200 TAV131200 TKR131200 TUN131200 UEJ131200 UOF131200 UYB131200 VHX131200 VRT131200 WBP131200 WLL131200 WVH131200 C196736 IV196736 SR196736 ACN196736 AMJ196736 AWF196736 BGB196736 BPX196736 BZT196736 CJP196736 CTL196736 DDH196736 DND196736 DWZ196736 EGV196736 EQR196736 FAN196736 FKJ196736 FUF196736 GEB196736 GNX196736 GXT196736 HHP196736 HRL196736 IBH196736 ILD196736 IUZ196736 JEV196736 JOR196736 JYN196736 KIJ196736 KSF196736 LCB196736 LLX196736 LVT196736 MFP196736 MPL196736 MZH196736 NJD196736 NSZ196736 OCV196736 OMR196736 OWN196736 PGJ196736 PQF196736 QAB196736 QJX196736 QTT196736 RDP196736 RNL196736 RXH196736 SHD196736 SQZ196736 TAV196736 TKR196736 TUN196736 UEJ196736 UOF196736 UYB196736 VHX196736 VRT196736 WBP196736 WLL196736 WVH196736 C262272 IV262272 SR262272 ACN262272 AMJ262272 AWF262272 BGB262272 BPX262272 BZT262272 CJP262272 CTL262272 DDH262272 DND262272 DWZ262272 EGV262272 EQR262272 FAN262272 FKJ262272 FUF262272 GEB262272 GNX262272 GXT262272 HHP262272 HRL262272 IBH262272 ILD262272 IUZ262272 JEV262272 JOR262272 JYN262272 KIJ262272 KSF262272 LCB262272 LLX262272 LVT262272 MFP262272 MPL262272 MZH262272 NJD262272 NSZ262272 OCV262272 OMR262272 OWN262272 PGJ262272 PQF262272 QAB262272 QJX262272 QTT262272 RDP262272 RNL262272 RXH262272 SHD262272 SQZ262272 TAV262272 TKR262272 TUN262272 UEJ262272 UOF262272 UYB262272 VHX262272 VRT262272 WBP262272 WLL262272 WVH262272 C327808 IV327808 SR327808 ACN327808 AMJ327808 AWF327808 BGB327808 BPX327808 BZT327808 CJP327808 CTL327808 DDH327808 DND327808 DWZ327808 EGV327808 EQR327808 FAN327808 FKJ327808 FUF327808 GEB327808 GNX327808 GXT327808 HHP327808 HRL327808 IBH327808 ILD327808 IUZ327808 JEV327808 JOR327808 JYN327808 KIJ327808 KSF327808 LCB327808 LLX327808 LVT327808 MFP327808 MPL327808 MZH327808 NJD327808 NSZ327808 OCV327808 OMR327808 OWN327808 PGJ327808 PQF327808 QAB327808 QJX327808 QTT327808 RDP327808 RNL327808 RXH327808 SHD327808 SQZ327808 TAV327808 TKR327808 TUN327808 UEJ327808 UOF327808 UYB327808 VHX327808 VRT327808 WBP327808 WLL327808 WVH327808 C393344 IV393344 SR393344 ACN393344 AMJ393344 AWF393344 BGB393344 BPX393344 BZT393344 CJP393344 CTL393344 DDH393344 DND393344 DWZ393344 EGV393344 EQR393344 FAN393344 FKJ393344 FUF393344 GEB393344 GNX393344 GXT393344 HHP393344 HRL393344 IBH393344 ILD393344 IUZ393344 JEV393344 JOR393344 JYN393344 KIJ393344 KSF393344 LCB393344 LLX393344 LVT393344 MFP393344 MPL393344 MZH393344 NJD393344 NSZ393344 OCV393344 OMR393344 OWN393344 PGJ393344 PQF393344 QAB393344 QJX393344 QTT393344 RDP393344 RNL393344 RXH393344 SHD393344 SQZ393344 TAV393344 TKR393344 TUN393344 UEJ393344 UOF393344 UYB393344 VHX393344 VRT393344 WBP393344 WLL393344 WVH393344 C458880 IV458880 SR458880 ACN458880 AMJ458880 AWF458880 BGB458880 BPX458880 BZT458880 CJP458880 CTL458880 DDH458880 DND458880 DWZ458880 EGV458880 EQR458880 FAN458880 FKJ458880 FUF458880 GEB458880 GNX458880 GXT458880 HHP458880 HRL458880 IBH458880 ILD458880 IUZ458880 JEV458880 JOR458880 JYN458880 KIJ458880 KSF458880 LCB458880 LLX458880 LVT458880 MFP458880 MPL458880 MZH458880 NJD458880 NSZ458880 OCV458880 OMR458880 OWN458880 PGJ458880 PQF458880 QAB458880 QJX458880 QTT458880 RDP458880 RNL458880 RXH458880 SHD458880 SQZ458880 TAV458880 TKR458880 TUN458880 UEJ458880 UOF458880 UYB458880 VHX458880 VRT458880 WBP458880 WLL458880 WVH458880 C524416 IV524416 SR524416 ACN524416 AMJ524416 AWF524416 BGB524416 BPX524416 BZT524416 CJP524416 CTL524416 DDH524416 DND524416 DWZ524416 EGV524416 EQR524416 FAN524416 FKJ524416 FUF524416 GEB524416 GNX524416 GXT524416 HHP524416 HRL524416 IBH524416 ILD524416 IUZ524416 JEV524416 JOR524416 JYN524416 KIJ524416 KSF524416 LCB524416 LLX524416 LVT524416 MFP524416 MPL524416 MZH524416 NJD524416 NSZ524416 OCV524416 OMR524416 OWN524416 PGJ524416 PQF524416 QAB524416 QJX524416 QTT524416 RDP524416 RNL524416 RXH524416 SHD524416 SQZ524416 TAV524416 TKR524416 TUN524416 UEJ524416 UOF524416 UYB524416 VHX524416 VRT524416 WBP524416 WLL524416 WVH524416 C589952 IV589952 SR589952 ACN589952 AMJ589952 AWF589952 BGB589952 BPX589952 BZT589952 CJP589952 CTL589952 DDH589952 DND589952 DWZ589952 EGV589952 EQR589952 FAN589952 FKJ589952 FUF589952 GEB589952 GNX589952 GXT589952 HHP589952 HRL589952 IBH589952 ILD589952 IUZ589952 JEV589952 JOR589952 JYN589952 KIJ589952 KSF589952 LCB589952 LLX589952 LVT589952 MFP589952 MPL589952 MZH589952 NJD589952 NSZ589952 OCV589952 OMR589952 OWN589952 PGJ589952 PQF589952 QAB589952 QJX589952 QTT589952 RDP589952 RNL589952 RXH589952 SHD589952 SQZ589952 TAV589952 TKR589952 TUN589952 UEJ589952 UOF589952 UYB589952 VHX589952 VRT589952 WBP589952 WLL589952 WVH589952 C655488 IV655488 SR655488 ACN655488 AMJ655488 AWF655488 BGB655488 BPX655488 BZT655488 CJP655488 CTL655488 DDH655488 DND655488 DWZ655488 EGV655488 EQR655488 FAN655488 FKJ655488 FUF655488 GEB655488 GNX655488 GXT655488 HHP655488 HRL655488 IBH655488 ILD655488 IUZ655488 JEV655488 JOR655488 JYN655488 KIJ655488 KSF655488 LCB655488 LLX655488 LVT655488 MFP655488 MPL655488 MZH655488 NJD655488 NSZ655488 OCV655488 OMR655488 OWN655488 PGJ655488 PQF655488 QAB655488 QJX655488 QTT655488 RDP655488 RNL655488 RXH655488 SHD655488 SQZ655488 TAV655488 TKR655488 TUN655488 UEJ655488 UOF655488 UYB655488 VHX655488 VRT655488 WBP655488 WLL655488 WVH655488 C721024 IV721024 SR721024 ACN721024 AMJ721024 AWF721024 BGB721024 BPX721024 BZT721024 CJP721024 CTL721024 DDH721024 DND721024 DWZ721024 EGV721024 EQR721024 FAN721024 FKJ721024 FUF721024 GEB721024 GNX721024 GXT721024 HHP721024 HRL721024 IBH721024 ILD721024 IUZ721024 JEV721024 JOR721024 JYN721024 KIJ721024 KSF721024 LCB721024 LLX721024 LVT721024 MFP721024 MPL721024 MZH721024 NJD721024 NSZ721024 OCV721024 OMR721024 OWN721024 PGJ721024 PQF721024 QAB721024 QJX721024 QTT721024 RDP721024 RNL721024 RXH721024 SHD721024 SQZ721024 TAV721024 TKR721024 TUN721024 UEJ721024 UOF721024 UYB721024 VHX721024 VRT721024 WBP721024 WLL721024 WVH721024 C786560 IV786560 SR786560 ACN786560 AMJ786560 AWF786560 BGB786560 BPX786560 BZT786560 CJP786560 CTL786560 DDH786560 DND786560 DWZ786560 EGV786560 EQR786560 FAN786560 FKJ786560 FUF786560 GEB786560 GNX786560 GXT786560 HHP786560 HRL786560 IBH786560 ILD786560 IUZ786560 JEV786560 JOR786560 JYN786560 KIJ786560 KSF786560 LCB786560 LLX786560 LVT786560 MFP786560 MPL786560 MZH786560 NJD786560 NSZ786560 OCV786560 OMR786560 OWN786560 PGJ786560 PQF786560 QAB786560 QJX786560 QTT786560 RDP786560 RNL786560 RXH786560 SHD786560 SQZ786560 TAV786560 TKR786560 TUN786560 UEJ786560 UOF786560 UYB786560 VHX786560 VRT786560 WBP786560 WLL786560 WVH786560 C852096 IV852096 SR852096 ACN852096 AMJ852096 AWF852096 BGB852096 BPX852096 BZT852096 CJP852096 CTL852096 DDH852096 DND852096 DWZ852096 EGV852096 EQR852096 FAN852096 FKJ852096 FUF852096 GEB852096 GNX852096 GXT852096 HHP852096 HRL852096 IBH852096 ILD852096 IUZ852096 JEV852096 JOR852096 JYN852096 KIJ852096 KSF852096 LCB852096 LLX852096 LVT852096 MFP852096 MPL852096 MZH852096 NJD852096 NSZ852096 OCV852096 OMR852096 OWN852096 PGJ852096 PQF852096 QAB852096 QJX852096 QTT852096 RDP852096 RNL852096 RXH852096 SHD852096 SQZ852096 TAV852096 TKR852096 TUN852096 UEJ852096 UOF852096 UYB852096 VHX852096 VRT852096 WBP852096 WLL852096 WVH852096 C917632 IV917632 SR917632 ACN917632 AMJ917632 AWF917632 BGB917632 BPX917632 BZT917632 CJP917632 CTL917632 DDH917632 DND917632 DWZ917632 EGV917632 EQR917632 FAN917632 FKJ917632 FUF917632 GEB917632 GNX917632 GXT917632 HHP917632 HRL917632 IBH917632 ILD917632 IUZ917632 JEV917632 JOR917632 JYN917632 KIJ917632 KSF917632 LCB917632 LLX917632 LVT917632 MFP917632 MPL917632 MZH917632 NJD917632 NSZ917632 OCV917632 OMR917632 OWN917632 PGJ917632 PQF917632 QAB917632 QJX917632 QTT917632 RDP917632 RNL917632 RXH917632 SHD917632 SQZ917632 TAV917632 TKR917632 TUN917632 UEJ917632 UOF917632 UYB917632 VHX917632 VRT917632 WBP917632 WLL917632 WVH917632 C983168 IV983168 SR983168 ACN983168 AMJ983168 AWF983168 BGB983168 BPX983168 BZT983168 CJP983168 CTL983168 DDH983168 DND983168 DWZ983168 EGV983168 EQR983168 FAN983168 FKJ983168 FUF983168 GEB983168 GNX983168 GXT983168 HHP983168 HRL983168 IBH983168 ILD983168 IUZ983168 JEV983168 JOR983168 JYN983168 KIJ983168 KSF983168 LCB983168 LLX983168 LVT983168 MFP983168 MPL983168 MZH983168 NJD983168 NSZ983168 OCV983168 OMR983168 OWN983168 PGJ983168 PQF983168 QAB983168 QJX983168 QTT983168 RDP983168 RNL983168 RXH983168 SHD983168 SQZ983168 TAV983168 TKR983168 TUN983168 UEJ983168 UOF983168 UYB983168 VHX983168 VRT983168 WBP9831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43"/>
  <sheetViews>
    <sheetView topLeftCell="A220" zoomScale="75" zoomScaleNormal="75" workbookViewId="0">
      <selection activeCell="I234" sqref="I234"/>
    </sheetView>
  </sheetViews>
  <sheetFormatPr baseColWidth="10" defaultRowHeight="15" x14ac:dyDescent="0.25"/>
  <cols>
    <col min="1" max="1" width="3.140625" style="9" bestFit="1" customWidth="1"/>
    <col min="2" max="2" width="83.140625" style="9" customWidth="1"/>
    <col min="3" max="3" width="31.140625" style="9" customWidth="1"/>
    <col min="4" max="4" width="47.42578125" style="9" customWidth="1"/>
    <col min="5" max="5" width="19.85546875" style="9" customWidth="1"/>
    <col min="6" max="6" width="29.7109375" style="9" customWidth="1"/>
    <col min="7" max="7" width="26.85546875" style="9" customWidth="1"/>
    <col min="8" max="9" width="15.28515625" style="9" customWidth="1"/>
    <col min="10" max="10" width="24.28515625" style="9" customWidth="1"/>
    <col min="11" max="11" width="18.140625" style="9" customWidth="1"/>
    <col min="12" max="12" width="15.7109375" style="9" customWidth="1"/>
    <col min="13" max="13" width="18.7109375" style="9" customWidth="1"/>
    <col min="14" max="14" width="18" style="9" customWidth="1"/>
    <col min="15" max="15" width="20.5703125" style="9" customWidth="1"/>
    <col min="16" max="16" width="56.28515625" style="9" customWidth="1"/>
    <col min="17" max="17" width="43" style="9" customWidth="1"/>
    <col min="18" max="18" width="44.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3" t="s">
        <v>63</v>
      </c>
      <c r="C2" s="244"/>
      <c r="D2" s="244"/>
      <c r="E2" s="244"/>
      <c r="F2" s="244"/>
      <c r="G2" s="244"/>
      <c r="H2" s="244"/>
      <c r="I2" s="244"/>
      <c r="J2" s="244"/>
      <c r="K2" s="244"/>
      <c r="L2" s="244"/>
      <c r="M2" s="244"/>
      <c r="N2" s="244"/>
      <c r="O2" s="244"/>
      <c r="P2" s="244"/>
    </row>
    <row r="4" spans="2:16" ht="26.25" x14ac:dyDescent="0.25">
      <c r="B4" s="243" t="s">
        <v>48</v>
      </c>
      <c r="C4" s="244"/>
      <c r="D4" s="244"/>
      <c r="E4" s="244"/>
      <c r="F4" s="244"/>
      <c r="G4" s="244"/>
      <c r="H4" s="244"/>
      <c r="I4" s="244"/>
      <c r="J4" s="244"/>
      <c r="K4" s="244"/>
      <c r="L4" s="244"/>
      <c r="M4" s="244"/>
      <c r="N4" s="244"/>
      <c r="O4" s="244"/>
      <c r="P4" s="244"/>
    </row>
    <row r="5" spans="2:16" ht="15.75" thickBot="1" x14ac:dyDescent="0.3"/>
    <row r="6" spans="2:16" ht="21.75" thickBot="1" x14ac:dyDescent="0.3">
      <c r="B6" s="11" t="s">
        <v>4</v>
      </c>
      <c r="C6" s="264" t="s">
        <v>511</v>
      </c>
      <c r="D6" s="264"/>
      <c r="E6" s="264"/>
      <c r="F6" s="264"/>
      <c r="G6" s="264"/>
      <c r="H6" s="264"/>
      <c r="I6" s="264"/>
      <c r="J6" s="264"/>
      <c r="K6" s="264"/>
      <c r="L6" s="264"/>
      <c r="M6" s="264"/>
      <c r="N6" s="265"/>
    </row>
    <row r="7" spans="2:16" ht="16.5" thickBot="1" x14ac:dyDescent="0.3">
      <c r="B7" s="12" t="s">
        <v>5</v>
      </c>
      <c r="C7" s="264" t="s">
        <v>220</v>
      </c>
      <c r="D7" s="264"/>
      <c r="E7" s="264"/>
      <c r="F7" s="264"/>
      <c r="G7" s="264"/>
      <c r="H7" s="264"/>
      <c r="I7" s="264"/>
      <c r="J7" s="264"/>
      <c r="K7" s="264"/>
      <c r="L7" s="264"/>
      <c r="M7" s="264"/>
      <c r="N7" s="265"/>
    </row>
    <row r="8" spans="2:16" ht="16.5" thickBot="1" x14ac:dyDescent="0.3">
      <c r="B8" s="12" t="s">
        <v>6</v>
      </c>
      <c r="C8" s="264" t="s">
        <v>512</v>
      </c>
      <c r="D8" s="264"/>
      <c r="E8" s="264"/>
      <c r="F8" s="264"/>
      <c r="G8" s="264"/>
      <c r="H8" s="264"/>
      <c r="I8" s="264"/>
      <c r="J8" s="264"/>
      <c r="K8" s="264"/>
      <c r="L8" s="264"/>
      <c r="M8" s="264"/>
      <c r="N8" s="265"/>
    </row>
    <row r="9" spans="2:16" ht="16.5" thickBot="1" x14ac:dyDescent="0.3">
      <c r="B9" s="12" t="s">
        <v>7</v>
      </c>
      <c r="C9" s="264"/>
      <c r="D9" s="264"/>
      <c r="E9" s="264"/>
      <c r="F9" s="264"/>
      <c r="G9" s="264"/>
      <c r="H9" s="264"/>
      <c r="I9" s="264"/>
      <c r="J9" s="264"/>
      <c r="K9" s="264"/>
      <c r="L9" s="264"/>
      <c r="M9" s="264"/>
      <c r="N9" s="265"/>
    </row>
    <row r="10" spans="2:16" ht="16.5" thickBot="1" x14ac:dyDescent="0.3">
      <c r="B10" s="12" t="s">
        <v>8</v>
      </c>
      <c r="C10" s="266"/>
      <c r="D10" s="266"/>
      <c r="E10" s="267"/>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7" t="s">
        <v>102</v>
      </c>
      <c r="C14" s="257"/>
      <c r="D14" s="218" t="s">
        <v>12</v>
      </c>
      <c r="E14" s="218" t="s">
        <v>13</v>
      </c>
      <c r="F14" s="218" t="s">
        <v>29</v>
      </c>
      <c r="G14" s="95"/>
      <c r="I14" s="38"/>
      <c r="J14" s="38"/>
      <c r="K14" s="38"/>
      <c r="L14" s="38"/>
      <c r="M14" s="38"/>
      <c r="N14" s="112"/>
    </row>
    <row r="15" spans="2:16" x14ac:dyDescent="0.25">
      <c r="B15" s="257"/>
      <c r="C15" s="257"/>
      <c r="D15" s="218">
        <v>23</v>
      </c>
      <c r="E15" s="36">
        <v>2522605373</v>
      </c>
      <c r="F15" s="230">
        <f>985+36+126</f>
        <v>1147</v>
      </c>
      <c r="G15" s="96"/>
      <c r="I15" s="39"/>
      <c r="J15" s="39"/>
      <c r="K15" s="39"/>
      <c r="L15" s="39"/>
      <c r="M15" s="39"/>
      <c r="N15" s="112"/>
    </row>
    <row r="16" spans="2:16" x14ac:dyDescent="0.25">
      <c r="B16" s="257"/>
      <c r="C16" s="257"/>
      <c r="D16" s="218"/>
      <c r="E16" s="36"/>
      <c r="F16" s="36"/>
      <c r="G16" s="96"/>
      <c r="I16" s="39"/>
      <c r="J16" s="39"/>
      <c r="K16" s="39"/>
      <c r="L16" s="39"/>
      <c r="M16" s="39"/>
      <c r="N16" s="112"/>
    </row>
    <row r="17" spans="1:14" x14ac:dyDescent="0.25">
      <c r="B17" s="257"/>
      <c r="C17" s="257"/>
      <c r="D17" s="218"/>
      <c r="E17" s="36"/>
      <c r="F17" s="36"/>
      <c r="G17" s="96"/>
      <c r="I17" s="39"/>
      <c r="J17" s="39"/>
      <c r="K17" s="39"/>
      <c r="L17" s="39"/>
      <c r="M17" s="39"/>
      <c r="N17" s="112"/>
    </row>
    <row r="18" spans="1:14" x14ac:dyDescent="0.25">
      <c r="B18" s="257"/>
      <c r="C18" s="257"/>
      <c r="D18" s="218"/>
      <c r="E18" s="37"/>
      <c r="F18" s="36"/>
      <c r="G18" s="96"/>
      <c r="H18" s="22"/>
      <c r="I18" s="39"/>
      <c r="J18" s="39"/>
      <c r="K18" s="39"/>
      <c r="L18" s="39"/>
      <c r="M18" s="39"/>
      <c r="N18" s="20"/>
    </row>
    <row r="19" spans="1:14" x14ac:dyDescent="0.25">
      <c r="B19" s="257"/>
      <c r="C19" s="257"/>
      <c r="D19" s="218"/>
      <c r="E19" s="37"/>
      <c r="F19" s="36"/>
      <c r="G19" s="96"/>
      <c r="H19" s="22"/>
      <c r="I19" s="41"/>
      <c r="J19" s="41"/>
      <c r="K19" s="41"/>
      <c r="L19" s="41"/>
      <c r="M19" s="41"/>
      <c r="N19" s="20"/>
    </row>
    <row r="20" spans="1:14" x14ac:dyDescent="0.25">
      <c r="B20" s="257"/>
      <c r="C20" s="257"/>
      <c r="D20" s="218"/>
      <c r="E20" s="37"/>
      <c r="F20" s="36"/>
      <c r="G20" s="96"/>
      <c r="H20" s="22"/>
      <c r="I20" s="111"/>
      <c r="J20" s="111"/>
      <c r="K20" s="111"/>
      <c r="L20" s="111"/>
      <c r="M20" s="111"/>
      <c r="N20" s="20"/>
    </row>
    <row r="21" spans="1:14" x14ac:dyDescent="0.25">
      <c r="B21" s="257"/>
      <c r="C21" s="257"/>
      <c r="D21" s="218"/>
      <c r="E21" s="37"/>
      <c r="F21" s="36"/>
      <c r="G21" s="96"/>
      <c r="H21" s="22"/>
      <c r="I21" s="111"/>
      <c r="J21" s="111"/>
      <c r="K21" s="111"/>
      <c r="L21" s="111"/>
      <c r="M21" s="111"/>
      <c r="N21" s="20"/>
    </row>
    <row r="22" spans="1:14" ht="15.75" thickBot="1" x14ac:dyDescent="0.3">
      <c r="B22" s="262" t="s">
        <v>14</v>
      </c>
      <c r="C22" s="263"/>
      <c r="D22" s="218"/>
      <c r="E22" s="65"/>
      <c r="F22" s="36"/>
      <c r="G22" s="96"/>
      <c r="H22" s="22"/>
      <c r="I22" s="111"/>
      <c r="J22" s="111"/>
      <c r="K22" s="111"/>
      <c r="L22" s="111"/>
      <c r="M22" s="111"/>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917.6</v>
      </c>
      <c r="D24" s="42"/>
      <c r="E24" s="45">
        <f>E15</f>
        <v>2522605373</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140</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141</v>
      </c>
      <c r="D29" s="129" t="s">
        <v>142</v>
      </c>
      <c r="E29" s="108"/>
      <c r="F29" s="108"/>
      <c r="G29" s="108"/>
      <c r="H29" s="108"/>
      <c r="I29" s="111"/>
      <c r="J29" s="111"/>
      <c r="K29" s="111"/>
      <c r="L29" s="111"/>
      <c r="M29" s="111"/>
      <c r="N29" s="112"/>
    </row>
    <row r="30" spans="1:14" x14ac:dyDescent="0.25">
      <c r="A30" s="103"/>
      <c r="B30" s="125" t="s">
        <v>143</v>
      </c>
      <c r="C30" s="58" t="s">
        <v>406</v>
      </c>
      <c r="D30" s="125"/>
      <c r="E30" s="108"/>
      <c r="F30" s="108"/>
      <c r="G30" s="108"/>
      <c r="H30" s="108"/>
      <c r="I30" s="111"/>
      <c r="J30" s="111"/>
      <c r="K30" s="111"/>
      <c r="L30" s="111"/>
      <c r="M30" s="111"/>
      <c r="N30" s="112"/>
    </row>
    <row r="31" spans="1:14" x14ac:dyDescent="0.25">
      <c r="A31" s="103"/>
      <c r="B31" s="125" t="s">
        <v>144</v>
      </c>
      <c r="C31" s="58" t="s">
        <v>406</v>
      </c>
      <c r="D31" s="125"/>
      <c r="E31" s="108"/>
      <c r="F31" s="108"/>
      <c r="G31" s="108"/>
      <c r="H31" s="108"/>
      <c r="I31" s="111"/>
      <c r="J31" s="111"/>
      <c r="K31" s="111"/>
      <c r="L31" s="111"/>
      <c r="M31" s="111"/>
      <c r="N31" s="112"/>
    </row>
    <row r="32" spans="1:14" x14ac:dyDescent="0.25">
      <c r="A32" s="103"/>
      <c r="B32" s="125" t="s">
        <v>145</v>
      </c>
      <c r="C32" s="125"/>
      <c r="D32" s="215" t="s">
        <v>406</v>
      </c>
      <c r="E32" s="108"/>
      <c r="F32" s="108"/>
      <c r="G32" s="108"/>
      <c r="H32" s="108"/>
      <c r="I32" s="111"/>
      <c r="J32" s="111"/>
      <c r="K32" s="111"/>
      <c r="L32" s="111"/>
      <c r="M32" s="111"/>
      <c r="N32" s="112"/>
    </row>
    <row r="33" spans="1:17" x14ac:dyDescent="0.25">
      <c r="A33" s="103"/>
      <c r="B33" s="125" t="s">
        <v>146</v>
      </c>
      <c r="C33" s="125"/>
      <c r="D33" s="215" t="s">
        <v>406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147</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148</v>
      </c>
      <c r="C40" s="110">
        <v>40</v>
      </c>
      <c r="D40" s="215">
        <v>0</v>
      </c>
      <c r="E40" s="241">
        <f>+D40+D41</f>
        <v>0</v>
      </c>
      <c r="F40" s="108"/>
      <c r="G40" s="108"/>
      <c r="H40" s="108"/>
      <c r="I40" s="111"/>
      <c r="J40" s="111"/>
      <c r="K40" s="111"/>
      <c r="L40" s="111"/>
      <c r="M40" s="111"/>
      <c r="N40" s="112"/>
    </row>
    <row r="41" spans="1:17" ht="42.75" x14ac:dyDescent="0.25">
      <c r="A41" s="103"/>
      <c r="B41" s="109" t="s">
        <v>149</v>
      </c>
      <c r="C41" s="110">
        <v>60</v>
      </c>
      <c r="D41" s="215">
        <f>+F242</f>
        <v>0</v>
      </c>
      <c r="E41" s="242"/>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59" t="s">
        <v>35</v>
      </c>
      <c r="N45" s="259"/>
    </row>
    <row r="46" spans="1:17" x14ac:dyDescent="0.25">
      <c r="B46" s="126" t="s">
        <v>30</v>
      </c>
      <c r="M46" s="66"/>
      <c r="N46" s="66"/>
    </row>
    <row r="47" spans="1:17" ht="15.75" thickBot="1" x14ac:dyDescent="0.3">
      <c r="M47" s="66"/>
      <c r="N47" s="66"/>
    </row>
    <row r="48" spans="1:17" s="111" customFormat="1" ht="109.5" customHeight="1" x14ac:dyDescent="0.25">
      <c r="B48" s="122" t="s">
        <v>150</v>
      </c>
      <c r="C48" s="122" t="s">
        <v>151</v>
      </c>
      <c r="D48" s="122" t="s">
        <v>152</v>
      </c>
      <c r="E48" s="122" t="s">
        <v>45</v>
      </c>
      <c r="F48" s="122" t="s">
        <v>22</v>
      </c>
      <c r="G48" s="122" t="s">
        <v>104</v>
      </c>
      <c r="H48" s="122" t="s">
        <v>17</v>
      </c>
      <c r="I48" s="122" t="s">
        <v>10</v>
      </c>
      <c r="J48" s="122" t="s">
        <v>31</v>
      </c>
      <c r="K48" s="122" t="s">
        <v>61</v>
      </c>
      <c r="L48" s="122" t="s">
        <v>20</v>
      </c>
      <c r="M48" s="107" t="s">
        <v>26</v>
      </c>
      <c r="N48" s="122" t="s">
        <v>153</v>
      </c>
      <c r="O48" s="122" t="s">
        <v>36</v>
      </c>
      <c r="P48" s="123" t="s">
        <v>11</v>
      </c>
      <c r="Q48" s="123" t="s">
        <v>19</v>
      </c>
    </row>
    <row r="49" spans="1:26" s="117" customFormat="1" x14ac:dyDescent="0.25">
      <c r="A49" s="47">
        <v>1</v>
      </c>
      <c r="B49" s="118" t="s">
        <v>511</v>
      </c>
      <c r="C49" s="119"/>
      <c r="D49" s="118" t="s">
        <v>518</v>
      </c>
      <c r="E49" s="113" t="s">
        <v>533</v>
      </c>
      <c r="F49" s="114" t="s">
        <v>141</v>
      </c>
      <c r="G49" s="157"/>
      <c r="H49" s="121">
        <v>40193</v>
      </c>
      <c r="I49" s="115">
        <v>40543</v>
      </c>
      <c r="J49" s="115"/>
      <c r="K49" s="115" t="s">
        <v>534</v>
      </c>
      <c r="L49" s="115" t="s">
        <v>515</v>
      </c>
      <c r="M49" s="106">
        <v>2039</v>
      </c>
      <c r="N49" s="106">
        <v>2039</v>
      </c>
      <c r="O49" s="27"/>
      <c r="P49" s="27">
        <v>111</v>
      </c>
      <c r="Q49" s="158"/>
      <c r="R49" s="229" t="s">
        <v>520</v>
      </c>
      <c r="S49" s="116"/>
      <c r="T49" s="116"/>
      <c r="U49" s="116"/>
      <c r="V49" s="116"/>
      <c r="W49" s="116"/>
      <c r="X49" s="116"/>
      <c r="Y49" s="116"/>
      <c r="Z49" s="116"/>
    </row>
    <row r="50" spans="1:26" s="117" customFormat="1" x14ac:dyDescent="0.25">
      <c r="A50" s="47">
        <f>+A49+1</f>
        <v>2</v>
      </c>
      <c r="B50" s="118" t="s">
        <v>511</v>
      </c>
      <c r="C50" s="119"/>
      <c r="D50" s="118" t="s">
        <v>518</v>
      </c>
      <c r="E50" s="113" t="s">
        <v>535</v>
      </c>
      <c r="F50" s="114" t="s">
        <v>141</v>
      </c>
      <c r="G50" s="114"/>
      <c r="H50" s="121">
        <v>40563</v>
      </c>
      <c r="I50" s="115">
        <v>40908</v>
      </c>
      <c r="J50" s="115"/>
      <c r="K50" s="115" t="s">
        <v>536</v>
      </c>
      <c r="L50" s="115" t="s">
        <v>515</v>
      </c>
      <c r="M50" s="106">
        <v>2969</v>
      </c>
      <c r="N50" s="106">
        <v>2969</v>
      </c>
      <c r="O50" s="27"/>
      <c r="P50" s="27">
        <v>112</v>
      </c>
      <c r="Q50" s="158"/>
      <c r="R50" s="229" t="s">
        <v>520</v>
      </c>
      <c r="S50" s="116"/>
      <c r="T50" s="116"/>
      <c r="U50" s="116"/>
      <c r="V50" s="116"/>
      <c r="W50" s="116"/>
      <c r="X50" s="116"/>
      <c r="Y50" s="116"/>
      <c r="Z50" s="116"/>
    </row>
    <row r="51" spans="1:26" s="117" customFormat="1" ht="45" x14ac:dyDescent="0.25">
      <c r="A51" s="47">
        <f t="shared" ref="A51:A56" si="0">+A50+1</f>
        <v>3</v>
      </c>
      <c r="B51" s="118" t="s">
        <v>511</v>
      </c>
      <c r="C51" s="119" t="s">
        <v>573</v>
      </c>
      <c r="D51" s="118" t="s">
        <v>518</v>
      </c>
      <c r="E51" s="113" t="s">
        <v>537</v>
      </c>
      <c r="F51" s="114" t="s">
        <v>141</v>
      </c>
      <c r="G51" s="114"/>
      <c r="H51" s="121">
        <v>41852</v>
      </c>
      <c r="I51" s="115">
        <v>41943</v>
      </c>
      <c r="J51" s="115"/>
      <c r="K51" s="115" t="s">
        <v>515</v>
      </c>
      <c r="L51" s="115" t="s">
        <v>538</v>
      </c>
      <c r="M51" s="106">
        <v>2711</v>
      </c>
      <c r="N51" s="106">
        <v>1355</v>
      </c>
      <c r="O51" s="27">
        <v>1474699959</v>
      </c>
      <c r="P51" s="27">
        <v>112</v>
      </c>
      <c r="Q51" s="158" t="s">
        <v>577</v>
      </c>
      <c r="R51" s="116" t="s">
        <v>558</v>
      </c>
      <c r="S51" s="116"/>
      <c r="T51" s="116"/>
      <c r="U51" s="116"/>
      <c r="V51" s="116"/>
      <c r="W51" s="116"/>
      <c r="X51" s="116"/>
      <c r="Y51" s="116"/>
      <c r="Z51" s="116"/>
    </row>
    <row r="52" spans="1:26" s="117" customFormat="1" ht="30" x14ac:dyDescent="0.25">
      <c r="A52" s="47">
        <f t="shared" si="0"/>
        <v>4</v>
      </c>
      <c r="B52" s="118" t="s">
        <v>511</v>
      </c>
      <c r="C52" s="119" t="s">
        <v>220</v>
      </c>
      <c r="D52" s="118" t="s">
        <v>518</v>
      </c>
      <c r="E52" s="113" t="s">
        <v>539</v>
      </c>
      <c r="F52" s="114" t="s">
        <v>141</v>
      </c>
      <c r="G52" s="114"/>
      <c r="H52" s="121">
        <v>41852</v>
      </c>
      <c r="I52" s="115">
        <v>41943</v>
      </c>
      <c r="J52" s="115"/>
      <c r="K52" s="115" t="s">
        <v>538</v>
      </c>
      <c r="L52" s="115" t="s">
        <v>515</v>
      </c>
      <c r="M52" s="106">
        <v>406</v>
      </c>
      <c r="N52" s="106">
        <v>406</v>
      </c>
      <c r="O52" s="27">
        <v>294136272</v>
      </c>
      <c r="P52" s="27">
        <v>113</v>
      </c>
      <c r="Q52" s="158"/>
      <c r="R52" s="116" t="s">
        <v>557</v>
      </c>
      <c r="S52" s="116"/>
      <c r="T52" s="116"/>
      <c r="U52" s="116"/>
      <c r="V52" s="116"/>
      <c r="W52" s="116"/>
      <c r="X52" s="116"/>
      <c r="Y52" s="116"/>
      <c r="Z52" s="116"/>
    </row>
    <row r="53" spans="1:26" s="117" customFormat="1" x14ac:dyDescent="0.25">
      <c r="A53" s="47">
        <f t="shared" si="0"/>
        <v>5</v>
      </c>
      <c r="B53" s="118"/>
      <c r="C53" s="119"/>
      <c r="D53" s="118"/>
      <c r="E53" s="113"/>
      <c r="F53" s="114"/>
      <c r="G53" s="114"/>
      <c r="H53" s="114"/>
      <c r="I53" s="115"/>
      <c r="J53" s="115"/>
      <c r="K53" s="115"/>
      <c r="L53" s="115"/>
      <c r="M53" s="106"/>
      <c r="N53" s="106"/>
      <c r="O53" s="27"/>
      <c r="P53" s="27"/>
      <c r="Q53" s="158"/>
      <c r="R53" s="116"/>
      <c r="S53" s="116"/>
      <c r="T53" s="116"/>
      <c r="U53" s="116"/>
      <c r="V53" s="116"/>
      <c r="W53" s="116"/>
      <c r="X53" s="116"/>
      <c r="Y53" s="116"/>
      <c r="Z53" s="116"/>
    </row>
    <row r="54" spans="1:26" s="117" customFormat="1" x14ac:dyDescent="0.25">
      <c r="A54" s="47">
        <f t="shared" si="0"/>
        <v>6</v>
      </c>
      <c r="B54" s="118"/>
      <c r="C54" s="119"/>
      <c r="D54" s="118"/>
      <c r="E54" s="113"/>
      <c r="F54" s="114"/>
      <c r="G54" s="114"/>
      <c r="H54" s="114"/>
      <c r="I54" s="115"/>
      <c r="J54" s="115"/>
      <c r="K54" s="115"/>
      <c r="L54" s="115"/>
      <c r="M54" s="106"/>
      <c r="N54" s="106"/>
      <c r="O54" s="27"/>
      <c r="P54" s="27"/>
      <c r="Q54" s="158"/>
      <c r="R54" s="116"/>
      <c r="S54" s="116"/>
      <c r="T54" s="116"/>
      <c r="U54" s="116"/>
      <c r="V54" s="116"/>
      <c r="W54" s="116"/>
      <c r="X54" s="116"/>
      <c r="Y54" s="116"/>
      <c r="Z54" s="116"/>
    </row>
    <row r="55" spans="1:26" s="117" customFormat="1" x14ac:dyDescent="0.25">
      <c r="A55" s="47">
        <f t="shared" si="0"/>
        <v>7</v>
      </c>
      <c r="B55" s="118"/>
      <c r="C55" s="119"/>
      <c r="D55" s="118"/>
      <c r="E55" s="113"/>
      <c r="F55" s="114"/>
      <c r="G55" s="114"/>
      <c r="H55" s="114"/>
      <c r="I55" s="115"/>
      <c r="J55" s="115"/>
      <c r="K55" s="115"/>
      <c r="L55" s="115"/>
      <c r="M55" s="106"/>
      <c r="N55" s="106"/>
      <c r="O55" s="27"/>
      <c r="P55" s="27"/>
      <c r="Q55" s="158"/>
      <c r="R55" s="116"/>
      <c r="S55" s="116"/>
      <c r="T55" s="116"/>
      <c r="U55" s="116"/>
      <c r="V55" s="116"/>
      <c r="W55" s="116"/>
      <c r="X55" s="116"/>
      <c r="Y55" s="116"/>
      <c r="Z55" s="116"/>
    </row>
    <row r="56" spans="1:26" s="117" customFormat="1" x14ac:dyDescent="0.25">
      <c r="A56" s="47">
        <f t="shared" si="0"/>
        <v>8</v>
      </c>
      <c r="B56" s="118"/>
      <c r="C56" s="119"/>
      <c r="D56" s="118"/>
      <c r="E56" s="113"/>
      <c r="F56" s="114"/>
      <c r="G56" s="114"/>
      <c r="H56" s="114"/>
      <c r="I56" s="115"/>
      <c r="J56" s="115"/>
      <c r="K56" s="115"/>
      <c r="L56" s="115"/>
      <c r="M56" s="106"/>
      <c r="N56" s="106"/>
      <c r="O56" s="27"/>
      <c r="P56" s="27"/>
      <c r="Q56" s="158"/>
      <c r="R56" s="116"/>
      <c r="S56" s="116"/>
      <c r="T56" s="116"/>
      <c r="U56" s="116"/>
      <c r="V56" s="116"/>
      <c r="W56" s="116"/>
      <c r="X56" s="116"/>
      <c r="Y56" s="116"/>
      <c r="Z56" s="116"/>
    </row>
    <row r="57" spans="1:26" s="117" customFormat="1" ht="41.25" customHeight="1" x14ac:dyDescent="0.25">
      <c r="A57" s="47"/>
      <c r="B57" s="50" t="s">
        <v>16</v>
      </c>
      <c r="C57" s="119"/>
      <c r="D57" s="118"/>
      <c r="E57" s="113"/>
      <c r="F57" s="114"/>
      <c r="G57" s="114"/>
      <c r="H57" s="114"/>
      <c r="I57" s="115"/>
      <c r="J57" s="115"/>
      <c r="K57" s="120" t="s">
        <v>576</v>
      </c>
      <c r="L57" s="120">
        <f t="shared" ref="L57" si="1">SUM(L49:L56)</f>
        <v>0</v>
      </c>
      <c r="M57" s="156">
        <v>2969</v>
      </c>
      <c r="N57" s="120" t="s">
        <v>540</v>
      </c>
      <c r="O57" s="27"/>
      <c r="P57" s="27"/>
      <c r="Q57" s="159"/>
    </row>
    <row r="58" spans="1:26" s="30" customFormat="1" x14ac:dyDescent="0.25">
      <c r="E58" s="31"/>
    </row>
    <row r="59" spans="1:26" s="30" customFormat="1" x14ac:dyDescent="0.25">
      <c r="B59" s="260" t="s">
        <v>28</v>
      </c>
      <c r="C59" s="260" t="s">
        <v>27</v>
      </c>
      <c r="D59" s="258" t="s">
        <v>34</v>
      </c>
      <c r="E59" s="258"/>
    </row>
    <row r="60" spans="1:26" s="30" customFormat="1" x14ac:dyDescent="0.25">
      <c r="B60" s="261"/>
      <c r="C60" s="261"/>
      <c r="D60" s="219" t="s">
        <v>23</v>
      </c>
      <c r="E60" s="63" t="s">
        <v>24</v>
      </c>
    </row>
    <row r="61" spans="1:26" s="30" customFormat="1" ht="30.6" customHeight="1" x14ac:dyDescent="0.25">
      <c r="B61" s="60" t="s">
        <v>21</v>
      </c>
      <c r="C61" s="61" t="str">
        <f>+K57</f>
        <v>25 meses y 27 días</v>
      </c>
      <c r="D61" s="58" t="s">
        <v>406</v>
      </c>
      <c r="E61" s="59"/>
      <c r="F61" s="32"/>
      <c r="G61" s="32"/>
      <c r="H61" s="32"/>
      <c r="I61" s="32"/>
      <c r="J61" s="32"/>
      <c r="K61" s="32"/>
      <c r="L61" s="32"/>
      <c r="M61" s="32"/>
    </row>
    <row r="62" spans="1:26" s="30" customFormat="1" ht="30" customHeight="1" x14ac:dyDescent="0.25">
      <c r="B62" s="60" t="s">
        <v>25</v>
      </c>
      <c r="C62" s="61">
        <f>+M57</f>
        <v>2969</v>
      </c>
      <c r="D62" s="58" t="s">
        <v>406</v>
      </c>
      <c r="E62" s="59"/>
    </row>
    <row r="63" spans="1:26" s="30" customFormat="1" x14ac:dyDescent="0.25">
      <c r="B63" s="33"/>
      <c r="C63" s="256"/>
      <c r="D63" s="256"/>
      <c r="E63" s="256"/>
      <c r="F63" s="256"/>
      <c r="G63" s="256"/>
      <c r="H63" s="256"/>
      <c r="I63" s="256"/>
      <c r="J63" s="256"/>
      <c r="K63" s="256"/>
      <c r="L63" s="256"/>
      <c r="M63" s="256"/>
      <c r="N63" s="256"/>
    </row>
    <row r="64" spans="1:26" ht="28.15" customHeight="1" thickBot="1" x14ac:dyDescent="0.3"/>
    <row r="65" spans="2:17" ht="27" thickBot="1" x14ac:dyDescent="0.3">
      <c r="B65" s="255" t="s">
        <v>105</v>
      </c>
      <c r="C65" s="255"/>
      <c r="D65" s="255"/>
      <c r="E65" s="255"/>
      <c r="F65" s="255"/>
      <c r="G65" s="255"/>
      <c r="H65" s="255"/>
      <c r="I65" s="255"/>
      <c r="J65" s="255"/>
      <c r="K65" s="255"/>
      <c r="L65" s="255"/>
      <c r="M65" s="255"/>
      <c r="N65" s="255"/>
    </row>
    <row r="68" spans="2:17" ht="109.5" customHeight="1" x14ac:dyDescent="0.25">
      <c r="B68" s="124" t="s">
        <v>154</v>
      </c>
      <c r="C68" s="69" t="s">
        <v>2</v>
      </c>
      <c r="D68" s="69" t="s">
        <v>107</v>
      </c>
      <c r="E68" s="69" t="s">
        <v>106</v>
      </c>
      <c r="F68" s="69" t="s">
        <v>108</v>
      </c>
      <c r="G68" s="69" t="s">
        <v>109</v>
      </c>
      <c r="H68" s="69" t="s">
        <v>110</v>
      </c>
      <c r="I68" s="69" t="s">
        <v>111</v>
      </c>
      <c r="J68" s="69" t="s">
        <v>112</v>
      </c>
      <c r="K68" s="69" t="s">
        <v>113</v>
      </c>
      <c r="L68" s="69" t="s">
        <v>114</v>
      </c>
      <c r="M68" s="99" t="s">
        <v>115</v>
      </c>
      <c r="N68" s="99" t="s">
        <v>116</v>
      </c>
      <c r="O68" s="251" t="s">
        <v>3</v>
      </c>
      <c r="P68" s="252"/>
      <c r="Q68" s="69" t="s">
        <v>18</v>
      </c>
    </row>
    <row r="69" spans="2:17" x14ac:dyDescent="0.25">
      <c r="B69" s="222" t="s">
        <v>443</v>
      </c>
      <c r="C69" s="222" t="s">
        <v>471</v>
      </c>
      <c r="D69" s="222" t="s">
        <v>474</v>
      </c>
      <c r="E69" s="223">
        <v>40</v>
      </c>
      <c r="F69" s="4"/>
      <c r="G69" s="4"/>
      <c r="H69" s="4"/>
      <c r="I69" s="100"/>
      <c r="J69" s="4" t="s">
        <v>141</v>
      </c>
      <c r="K69" s="4" t="s">
        <v>141</v>
      </c>
      <c r="L69" s="4" t="s">
        <v>141</v>
      </c>
      <c r="M69" s="4" t="s">
        <v>141</v>
      </c>
      <c r="N69" s="4" t="s">
        <v>141</v>
      </c>
      <c r="O69" s="235" t="s">
        <v>461</v>
      </c>
      <c r="P69" s="236"/>
      <c r="Q69" s="125" t="s">
        <v>142</v>
      </c>
    </row>
    <row r="70" spans="2:17" x14ac:dyDescent="0.25">
      <c r="B70" s="222" t="s">
        <v>443</v>
      </c>
      <c r="C70" s="222" t="s">
        <v>472</v>
      </c>
      <c r="D70" s="222" t="s">
        <v>475</v>
      </c>
      <c r="E70" s="223">
        <v>50</v>
      </c>
      <c r="F70" s="4"/>
      <c r="G70" s="4" t="s">
        <v>141</v>
      </c>
      <c r="H70" s="4"/>
      <c r="I70" s="100"/>
      <c r="J70" s="4" t="s">
        <v>141</v>
      </c>
      <c r="K70" s="4" t="s">
        <v>141</v>
      </c>
      <c r="L70" s="4" t="s">
        <v>141</v>
      </c>
      <c r="M70" s="4" t="s">
        <v>141</v>
      </c>
      <c r="N70" s="4" t="s">
        <v>141</v>
      </c>
      <c r="O70" s="235"/>
      <c r="P70" s="236"/>
      <c r="Q70" s="125" t="s">
        <v>141</v>
      </c>
    </row>
    <row r="71" spans="2:17" x14ac:dyDescent="0.25">
      <c r="B71" s="222" t="s">
        <v>443</v>
      </c>
      <c r="C71" s="222" t="s">
        <v>473</v>
      </c>
      <c r="D71" s="222" t="s">
        <v>476</v>
      </c>
      <c r="E71" s="223">
        <v>36</v>
      </c>
      <c r="F71" s="4"/>
      <c r="G71" s="4" t="s">
        <v>141</v>
      </c>
      <c r="H71" s="4"/>
      <c r="I71" s="100"/>
      <c r="J71" s="4" t="s">
        <v>141</v>
      </c>
      <c r="K71" s="4" t="s">
        <v>141</v>
      </c>
      <c r="L71" s="4" t="s">
        <v>141</v>
      </c>
      <c r="M71" s="4" t="s">
        <v>141</v>
      </c>
      <c r="N71" s="4" t="s">
        <v>141</v>
      </c>
      <c r="O71" s="235"/>
      <c r="P71" s="236"/>
      <c r="Q71" s="125" t="s">
        <v>141</v>
      </c>
    </row>
    <row r="72" spans="2:17" x14ac:dyDescent="0.25">
      <c r="B72" s="222" t="s">
        <v>440</v>
      </c>
      <c r="C72" s="222" t="s">
        <v>477</v>
      </c>
      <c r="D72" s="222" t="s">
        <v>480</v>
      </c>
      <c r="E72" s="223">
        <v>350</v>
      </c>
      <c r="F72" s="4"/>
      <c r="G72" s="4"/>
      <c r="H72" s="4"/>
      <c r="I72" s="4" t="s">
        <v>141</v>
      </c>
      <c r="J72" s="4" t="s">
        <v>141</v>
      </c>
      <c r="K72" s="4" t="s">
        <v>141</v>
      </c>
      <c r="L72" s="4" t="s">
        <v>141</v>
      </c>
      <c r="M72" s="4" t="s">
        <v>141</v>
      </c>
      <c r="N72" s="4" t="s">
        <v>141</v>
      </c>
      <c r="O72" s="235"/>
      <c r="P72" s="236"/>
      <c r="Q72" s="125"/>
    </row>
    <row r="73" spans="2:17" x14ac:dyDescent="0.25">
      <c r="B73" s="222" t="s">
        <v>440</v>
      </c>
      <c r="C73" s="222" t="s">
        <v>478</v>
      </c>
      <c r="D73" s="222" t="s">
        <v>481</v>
      </c>
      <c r="E73" s="223">
        <v>435</v>
      </c>
      <c r="F73" s="4"/>
      <c r="G73" s="4"/>
      <c r="H73" s="4"/>
      <c r="I73" s="4" t="s">
        <v>141</v>
      </c>
      <c r="J73" s="4" t="s">
        <v>141</v>
      </c>
      <c r="K73" s="4" t="s">
        <v>141</v>
      </c>
      <c r="L73" s="4" t="s">
        <v>141</v>
      </c>
      <c r="M73" s="4" t="s">
        <v>141</v>
      </c>
      <c r="N73" s="4" t="s">
        <v>141</v>
      </c>
      <c r="O73" s="235"/>
      <c r="P73" s="236"/>
      <c r="Q73" s="125"/>
    </row>
    <row r="74" spans="2:17" x14ac:dyDescent="0.25">
      <c r="B74" s="222" t="s">
        <v>440</v>
      </c>
      <c r="C74" s="222" t="s">
        <v>479</v>
      </c>
      <c r="D74" s="222" t="s">
        <v>482</v>
      </c>
      <c r="E74" s="223">
        <v>200</v>
      </c>
      <c r="F74" s="4"/>
      <c r="G74" s="4"/>
      <c r="H74" s="4"/>
      <c r="I74" s="4" t="s">
        <v>141</v>
      </c>
      <c r="J74" s="4" t="s">
        <v>141</v>
      </c>
      <c r="K74" s="4" t="s">
        <v>141</v>
      </c>
      <c r="L74" s="4" t="s">
        <v>141</v>
      </c>
      <c r="M74" s="4" t="s">
        <v>141</v>
      </c>
      <c r="N74" s="4" t="s">
        <v>141</v>
      </c>
      <c r="O74" s="235"/>
      <c r="P74" s="236"/>
      <c r="Q74" s="125"/>
    </row>
    <row r="75" spans="2:17" x14ac:dyDescent="0.25">
      <c r="B75" s="125"/>
      <c r="C75" s="125"/>
      <c r="D75" s="125"/>
      <c r="E75" s="125"/>
      <c r="F75" s="125"/>
      <c r="G75" s="125"/>
      <c r="H75" s="125"/>
      <c r="I75" s="125"/>
      <c r="J75" s="125"/>
      <c r="K75" s="125"/>
      <c r="L75" s="125"/>
      <c r="M75" s="125"/>
      <c r="N75" s="125"/>
      <c r="O75" s="235"/>
      <c r="P75" s="236"/>
      <c r="Q75" s="12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5" t="s">
        <v>38</v>
      </c>
      <c r="C81" s="246"/>
      <c r="D81" s="246"/>
      <c r="E81" s="246"/>
      <c r="F81" s="246"/>
      <c r="G81" s="246"/>
      <c r="H81" s="246"/>
      <c r="I81" s="246"/>
      <c r="J81" s="246"/>
      <c r="K81" s="246"/>
      <c r="L81" s="246"/>
      <c r="M81" s="246"/>
      <c r="N81" s="247"/>
    </row>
    <row r="86" spans="2:17" ht="76.5" customHeight="1" x14ac:dyDescent="0.25">
      <c r="B86" s="124" t="s">
        <v>0</v>
      </c>
      <c r="C86" s="124" t="s">
        <v>39</v>
      </c>
      <c r="D86" s="124" t="s">
        <v>40</v>
      </c>
      <c r="E86" s="124" t="s">
        <v>117</v>
      </c>
      <c r="F86" s="124" t="s">
        <v>119</v>
      </c>
      <c r="G86" s="124" t="s">
        <v>120</v>
      </c>
      <c r="H86" s="124" t="s">
        <v>121</v>
      </c>
      <c r="I86" s="124" t="s">
        <v>118</v>
      </c>
      <c r="J86" s="251" t="s">
        <v>122</v>
      </c>
      <c r="K86" s="268"/>
      <c r="L86" s="252"/>
      <c r="M86" s="124" t="s">
        <v>126</v>
      </c>
      <c r="N86" s="124" t="s">
        <v>41</v>
      </c>
      <c r="O86" s="124" t="s">
        <v>42</v>
      </c>
      <c r="P86" s="251" t="s">
        <v>3</v>
      </c>
      <c r="Q86" s="252"/>
    </row>
    <row r="87" spans="2:17" ht="60.75" customHeight="1" x14ac:dyDescent="0.25">
      <c r="B87" s="211" t="s">
        <v>43</v>
      </c>
      <c r="C87" s="211">
        <f>435/300</f>
        <v>1.45</v>
      </c>
      <c r="D87" s="3" t="s">
        <v>174</v>
      </c>
      <c r="E87" s="3">
        <v>24332835</v>
      </c>
      <c r="F87" s="3" t="s">
        <v>175</v>
      </c>
      <c r="G87" s="3" t="s">
        <v>176</v>
      </c>
      <c r="H87" s="3" t="s">
        <v>177</v>
      </c>
      <c r="I87" s="5" t="s">
        <v>141</v>
      </c>
      <c r="J87" s="1" t="s">
        <v>178</v>
      </c>
      <c r="K87" s="179" t="s">
        <v>180</v>
      </c>
      <c r="L87" s="100" t="s">
        <v>179</v>
      </c>
      <c r="M87" s="125" t="s">
        <v>141</v>
      </c>
      <c r="N87" s="125" t="s">
        <v>141</v>
      </c>
      <c r="O87" s="125" t="s">
        <v>215</v>
      </c>
      <c r="P87" s="75" t="s">
        <v>216</v>
      </c>
      <c r="Q87" s="75"/>
    </row>
    <row r="88" spans="2:17" ht="60.75" customHeight="1" x14ac:dyDescent="0.25">
      <c r="B88" s="211" t="s">
        <v>43</v>
      </c>
      <c r="C88" s="211">
        <f t="shared" ref="C88:C90" si="2">435/300</f>
        <v>1.45</v>
      </c>
      <c r="D88" s="3" t="s">
        <v>174</v>
      </c>
      <c r="E88" s="3">
        <v>24332835</v>
      </c>
      <c r="F88" s="3" t="s">
        <v>175</v>
      </c>
      <c r="G88" s="3" t="s">
        <v>176</v>
      </c>
      <c r="H88" s="3" t="s">
        <v>177</v>
      </c>
      <c r="I88" s="5" t="s">
        <v>141</v>
      </c>
      <c r="J88" s="1" t="s">
        <v>184</v>
      </c>
      <c r="K88" s="100" t="s">
        <v>185</v>
      </c>
      <c r="L88" s="100" t="s">
        <v>186</v>
      </c>
      <c r="M88" s="125" t="s">
        <v>141</v>
      </c>
      <c r="N88" s="125" t="s">
        <v>141</v>
      </c>
      <c r="O88" s="125" t="s">
        <v>215</v>
      </c>
      <c r="P88" s="75" t="s">
        <v>216</v>
      </c>
      <c r="Q88" s="75"/>
    </row>
    <row r="89" spans="2:17" ht="60.75" customHeight="1" x14ac:dyDescent="0.25">
      <c r="B89" s="211" t="s">
        <v>43</v>
      </c>
      <c r="C89" s="211">
        <f t="shared" si="2"/>
        <v>1.45</v>
      </c>
      <c r="D89" s="3" t="s">
        <v>174</v>
      </c>
      <c r="E89" s="3">
        <v>24332835</v>
      </c>
      <c r="F89" s="3" t="s">
        <v>175</v>
      </c>
      <c r="G89" s="3" t="s">
        <v>176</v>
      </c>
      <c r="H89" s="3" t="s">
        <v>177</v>
      </c>
      <c r="I89" s="5" t="s">
        <v>141</v>
      </c>
      <c r="J89" s="1" t="s">
        <v>187</v>
      </c>
      <c r="K89" s="179" t="s">
        <v>188</v>
      </c>
      <c r="L89" s="100" t="s">
        <v>189</v>
      </c>
      <c r="M89" s="125" t="s">
        <v>141</v>
      </c>
      <c r="N89" s="125" t="s">
        <v>141</v>
      </c>
      <c r="O89" s="125" t="s">
        <v>215</v>
      </c>
      <c r="P89" s="75" t="s">
        <v>216</v>
      </c>
      <c r="Q89" s="75"/>
    </row>
    <row r="90" spans="2:17" ht="33.6" customHeight="1" x14ac:dyDescent="0.25">
      <c r="B90" s="211" t="s">
        <v>43</v>
      </c>
      <c r="C90" s="211">
        <f t="shared" si="2"/>
        <v>1.45</v>
      </c>
      <c r="D90" s="3" t="s">
        <v>174</v>
      </c>
      <c r="E90" s="3">
        <v>24332835</v>
      </c>
      <c r="F90" s="3" t="s">
        <v>175</v>
      </c>
      <c r="G90" s="3" t="s">
        <v>176</v>
      </c>
      <c r="H90" s="3" t="s">
        <v>177</v>
      </c>
      <c r="I90" s="5" t="s">
        <v>141</v>
      </c>
      <c r="J90" s="1" t="s">
        <v>181</v>
      </c>
      <c r="K90" s="100" t="s">
        <v>182</v>
      </c>
      <c r="L90" s="100" t="s">
        <v>183</v>
      </c>
      <c r="M90" s="125" t="s">
        <v>141</v>
      </c>
      <c r="N90" s="125" t="s">
        <v>141</v>
      </c>
      <c r="O90" s="125" t="s">
        <v>215</v>
      </c>
      <c r="P90" s="75" t="s">
        <v>216</v>
      </c>
      <c r="Q90" s="75"/>
    </row>
    <row r="91" spans="2:17" ht="60.75" customHeight="1" x14ac:dyDescent="0.25">
      <c r="B91" s="211" t="s">
        <v>193</v>
      </c>
      <c r="C91" s="211">
        <f>435/300*2</f>
        <v>2.9</v>
      </c>
      <c r="D91" s="3" t="s">
        <v>190</v>
      </c>
      <c r="E91" s="3">
        <v>12751436</v>
      </c>
      <c r="F91" s="3" t="s">
        <v>191</v>
      </c>
      <c r="G91" s="3" t="s">
        <v>192</v>
      </c>
      <c r="H91" s="180">
        <v>40886</v>
      </c>
      <c r="I91" s="5" t="s">
        <v>141</v>
      </c>
      <c r="J91" s="1"/>
      <c r="K91" s="179"/>
      <c r="L91" s="100"/>
      <c r="M91" s="125" t="s">
        <v>141</v>
      </c>
      <c r="N91" s="125" t="s">
        <v>141</v>
      </c>
      <c r="O91" s="125" t="s">
        <v>215</v>
      </c>
      <c r="P91" s="75" t="s">
        <v>194</v>
      </c>
      <c r="Q91" s="215"/>
    </row>
    <row r="92" spans="2:17" ht="60.75" customHeight="1" x14ac:dyDescent="0.25">
      <c r="B92" s="211" t="s">
        <v>193</v>
      </c>
      <c r="C92" s="211">
        <f t="shared" ref="C92:C96" si="3">435/300*2</f>
        <v>2.9</v>
      </c>
      <c r="D92" s="3" t="s">
        <v>195</v>
      </c>
      <c r="E92" s="3">
        <v>30736576</v>
      </c>
      <c r="F92" s="3" t="s">
        <v>175</v>
      </c>
      <c r="G92" s="3" t="s">
        <v>197</v>
      </c>
      <c r="H92" s="180">
        <v>39256</v>
      </c>
      <c r="I92" s="5" t="s">
        <v>142</v>
      </c>
      <c r="J92" s="211" t="s">
        <v>199</v>
      </c>
      <c r="K92" s="179" t="s">
        <v>200</v>
      </c>
      <c r="L92" s="100" t="s">
        <v>201</v>
      </c>
      <c r="M92" s="125" t="s">
        <v>141</v>
      </c>
      <c r="N92" s="125" t="s">
        <v>141</v>
      </c>
      <c r="O92" s="125" t="s">
        <v>215</v>
      </c>
      <c r="P92" s="215" t="s">
        <v>198</v>
      </c>
      <c r="Q92" s="215"/>
    </row>
    <row r="93" spans="2:17" ht="60.75" customHeight="1" x14ac:dyDescent="0.25">
      <c r="B93" s="211" t="s">
        <v>193</v>
      </c>
      <c r="C93" s="211">
        <f t="shared" si="3"/>
        <v>2.9</v>
      </c>
      <c r="D93" s="3" t="s">
        <v>195</v>
      </c>
      <c r="E93" s="3">
        <v>30736576</v>
      </c>
      <c r="F93" s="3" t="s">
        <v>175</v>
      </c>
      <c r="G93" s="3" t="s">
        <v>197</v>
      </c>
      <c r="H93" s="180">
        <v>39256</v>
      </c>
      <c r="I93" s="5" t="s">
        <v>142</v>
      </c>
      <c r="J93" s="211" t="s">
        <v>202</v>
      </c>
      <c r="K93" s="179" t="s">
        <v>203</v>
      </c>
      <c r="L93" s="100" t="s">
        <v>204</v>
      </c>
      <c r="M93" s="125" t="s">
        <v>141</v>
      </c>
      <c r="N93" s="125" t="s">
        <v>141</v>
      </c>
      <c r="O93" s="125" t="s">
        <v>215</v>
      </c>
      <c r="P93" s="215" t="s">
        <v>198</v>
      </c>
      <c r="Q93" s="215"/>
    </row>
    <row r="94" spans="2:17" ht="33.6" customHeight="1" x14ac:dyDescent="0.25">
      <c r="B94" s="211" t="s">
        <v>193</v>
      </c>
      <c r="C94" s="211">
        <f t="shared" si="3"/>
        <v>2.9</v>
      </c>
      <c r="D94" s="3" t="s">
        <v>195</v>
      </c>
      <c r="E94" s="3">
        <v>30736576</v>
      </c>
      <c r="F94" s="3" t="s">
        <v>175</v>
      </c>
      <c r="G94" s="3" t="s">
        <v>197</v>
      </c>
      <c r="H94" s="180">
        <v>39256</v>
      </c>
      <c r="I94" s="5" t="s">
        <v>142</v>
      </c>
      <c r="J94" s="1" t="s">
        <v>205</v>
      </c>
      <c r="K94" s="181" t="s">
        <v>206</v>
      </c>
      <c r="L94" s="100" t="s">
        <v>207</v>
      </c>
      <c r="M94" s="125" t="s">
        <v>141</v>
      </c>
      <c r="N94" s="125" t="s">
        <v>141</v>
      </c>
      <c r="O94" s="125" t="s">
        <v>215</v>
      </c>
      <c r="P94" s="215" t="s">
        <v>198</v>
      </c>
      <c r="Q94" s="215"/>
    </row>
    <row r="95" spans="2:17" ht="33.6" customHeight="1" x14ac:dyDescent="0.25">
      <c r="B95" s="211" t="s">
        <v>193</v>
      </c>
      <c r="C95" s="211">
        <f t="shared" si="3"/>
        <v>2.9</v>
      </c>
      <c r="D95" s="100" t="s">
        <v>208</v>
      </c>
      <c r="E95" s="100">
        <v>1085274443</v>
      </c>
      <c r="F95" s="100" t="s">
        <v>175</v>
      </c>
      <c r="G95" s="100" t="s">
        <v>209</v>
      </c>
      <c r="H95" s="180">
        <v>41454</v>
      </c>
      <c r="I95" s="5" t="s">
        <v>141</v>
      </c>
      <c r="J95" s="101" t="s">
        <v>210</v>
      </c>
      <c r="K95" s="181" t="s">
        <v>212</v>
      </c>
      <c r="L95" s="100" t="s">
        <v>211</v>
      </c>
      <c r="M95" s="125" t="s">
        <v>141</v>
      </c>
      <c r="N95" s="125" t="s">
        <v>141</v>
      </c>
      <c r="O95" s="125" t="s">
        <v>215</v>
      </c>
      <c r="P95" s="75" t="s">
        <v>216</v>
      </c>
      <c r="Q95" s="215"/>
    </row>
    <row r="96" spans="2:17" ht="33.6" customHeight="1" x14ac:dyDescent="0.25">
      <c r="B96" s="211" t="s">
        <v>193</v>
      </c>
      <c r="C96" s="211">
        <f t="shared" si="3"/>
        <v>2.9</v>
      </c>
      <c r="D96" s="100" t="s">
        <v>208</v>
      </c>
      <c r="E96" s="100">
        <v>1085274443</v>
      </c>
      <c r="F96" s="100" t="s">
        <v>175</v>
      </c>
      <c r="G96" s="100" t="s">
        <v>209</v>
      </c>
      <c r="H96" s="180">
        <v>41454</v>
      </c>
      <c r="I96" s="5" t="s">
        <v>141</v>
      </c>
      <c r="J96" s="101" t="s">
        <v>213</v>
      </c>
      <c r="K96" s="181">
        <v>41913</v>
      </c>
      <c r="L96" s="100" t="s">
        <v>214</v>
      </c>
      <c r="M96" s="125" t="s">
        <v>141</v>
      </c>
      <c r="N96" s="125" t="s">
        <v>141</v>
      </c>
      <c r="O96" s="125" t="s">
        <v>215</v>
      </c>
      <c r="P96" s="75" t="s">
        <v>216</v>
      </c>
      <c r="Q96" s="215"/>
    </row>
    <row r="97" spans="2:17" ht="67.5" customHeight="1" x14ac:dyDescent="0.25">
      <c r="B97" s="211" t="s">
        <v>43</v>
      </c>
      <c r="C97" s="211">
        <f t="shared" ref="C97:C102" si="4">435/300</f>
        <v>1.45</v>
      </c>
      <c r="D97" s="100" t="s">
        <v>217</v>
      </c>
      <c r="E97" s="100">
        <v>59706675</v>
      </c>
      <c r="F97" s="101" t="s">
        <v>218</v>
      </c>
      <c r="G97" s="100" t="s">
        <v>219</v>
      </c>
      <c r="H97" s="180">
        <v>37161</v>
      </c>
      <c r="I97" s="5" t="s">
        <v>142</v>
      </c>
      <c r="J97" s="101" t="s">
        <v>220</v>
      </c>
      <c r="K97" s="181" t="s">
        <v>221</v>
      </c>
      <c r="L97" s="100" t="s">
        <v>189</v>
      </c>
      <c r="M97" s="125" t="s">
        <v>141</v>
      </c>
      <c r="N97" s="125" t="s">
        <v>141</v>
      </c>
      <c r="O97" s="125" t="s">
        <v>215</v>
      </c>
      <c r="P97" s="75" t="s">
        <v>232</v>
      </c>
      <c r="Q97" s="215"/>
    </row>
    <row r="98" spans="2:17" ht="53.25" customHeight="1" x14ac:dyDescent="0.25">
      <c r="B98" s="211" t="s">
        <v>43</v>
      </c>
      <c r="C98" s="211">
        <f t="shared" si="4"/>
        <v>1.45</v>
      </c>
      <c r="D98" s="100" t="s">
        <v>217</v>
      </c>
      <c r="E98" s="100">
        <v>59706675</v>
      </c>
      <c r="F98" s="101" t="s">
        <v>218</v>
      </c>
      <c r="G98" s="100" t="s">
        <v>219</v>
      </c>
      <c r="H98" s="180">
        <v>37161</v>
      </c>
      <c r="I98" s="5" t="s">
        <v>142</v>
      </c>
      <c r="J98" s="101" t="s">
        <v>222</v>
      </c>
      <c r="K98" s="181" t="s">
        <v>223</v>
      </c>
      <c r="L98" s="100" t="s">
        <v>189</v>
      </c>
      <c r="M98" s="125" t="s">
        <v>141</v>
      </c>
      <c r="N98" s="125" t="s">
        <v>141</v>
      </c>
      <c r="O98" s="125" t="s">
        <v>215</v>
      </c>
      <c r="P98" s="75" t="s">
        <v>232</v>
      </c>
      <c r="Q98" s="215"/>
    </row>
    <row r="99" spans="2:17" ht="54.75" customHeight="1" x14ac:dyDescent="0.25">
      <c r="B99" s="211" t="s">
        <v>43</v>
      </c>
      <c r="C99" s="211">
        <f t="shared" si="4"/>
        <v>1.45</v>
      </c>
      <c r="D99" s="100" t="s">
        <v>217</v>
      </c>
      <c r="E99" s="100">
        <v>59706675</v>
      </c>
      <c r="F99" s="101" t="s">
        <v>218</v>
      </c>
      <c r="G99" s="100" t="s">
        <v>219</v>
      </c>
      <c r="H99" s="180">
        <v>37161</v>
      </c>
      <c r="I99" s="5" t="s">
        <v>142</v>
      </c>
      <c r="J99" s="101" t="s">
        <v>222</v>
      </c>
      <c r="K99" s="181" t="s">
        <v>224</v>
      </c>
      <c r="L99" s="100" t="s">
        <v>189</v>
      </c>
      <c r="M99" s="125" t="s">
        <v>141</v>
      </c>
      <c r="N99" s="125" t="s">
        <v>141</v>
      </c>
      <c r="O99" s="125" t="s">
        <v>215</v>
      </c>
      <c r="P99" s="75" t="s">
        <v>232</v>
      </c>
      <c r="Q99" s="215"/>
    </row>
    <row r="100" spans="2:17" ht="67.5" customHeight="1" x14ac:dyDescent="0.25">
      <c r="B100" s="211" t="s">
        <v>43</v>
      </c>
      <c r="C100" s="211">
        <f t="shared" si="4"/>
        <v>1.45</v>
      </c>
      <c r="D100" s="100" t="s">
        <v>217</v>
      </c>
      <c r="E100" s="100">
        <v>59706675</v>
      </c>
      <c r="F100" s="101" t="s">
        <v>218</v>
      </c>
      <c r="G100" s="100" t="s">
        <v>219</v>
      </c>
      <c r="H100" s="180">
        <v>37161</v>
      </c>
      <c r="I100" s="5" t="s">
        <v>142</v>
      </c>
      <c r="J100" s="101" t="s">
        <v>222</v>
      </c>
      <c r="K100" s="181" t="s">
        <v>225</v>
      </c>
      <c r="L100" s="100" t="s">
        <v>189</v>
      </c>
      <c r="M100" s="125" t="s">
        <v>141</v>
      </c>
      <c r="N100" s="125" t="s">
        <v>141</v>
      </c>
      <c r="O100" s="125" t="s">
        <v>215</v>
      </c>
      <c r="P100" s="75" t="s">
        <v>232</v>
      </c>
      <c r="Q100" s="215"/>
    </row>
    <row r="101" spans="2:17" ht="60" customHeight="1" x14ac:dyDescent="0.25">
      <c r="B101" s="211" t="s">
        <v>43</v>
      </c>
      <c r="C101" s="211">
        <f t="shared" si="4"/>
        <v>1.45</v>
      </c>
      <c r="D101" s="100" t="s">
        <v>217</v>
      </c>
      <c r="E101" s="100">
        <v>59706675</v>
      </c>
      <c r="F101" s="101" t="s">
        <v>218</v>
      </c>
      <c r="G101" s="100" t="s">
        <v>219</v>
      </c>
      <c r="H101" s="180">
        <v>37161</v>
      </c>
      <c r="I101" s="5" t="s">
        <v>142</v>
      </c>
      <c r="J101" s="101" t="s">
        <v>226</v>
      </c>
      <c r="K101" s="181" t="s">
        <v>227</v>
      </c>
      <c r="L101" s="100" t="s">
        <v>228</v>
      </c>
      <c r="M101" s="125" t="s">
        <v>141</v>
      </c>
      <c r="N101" s="125" t="s">
        <v>141</v>
      </c>
      <c r="O101" s="125" t="s">
        <v>215</v>
      </c>
      <c r="P101" s="75" t="s">
        <v>232</v>
      </c>
      <c r="Q101" s="215"/>
    </row>
    <row r="102" spans="2:17" ht="58.5" customHeight="1" x14ac:dyDescent="0.25">
      <c r="B102" s="211" t="s">
        <v>43</v>
      </c>
      <c r="C102" s="211">
        <f t="shared" si="4"/>
        <v>1.45</v>
      </c>
      <c r="D102" s="100" t="s">
        <v>217</v>
      </c>
      <c r="E102" s="100">
        <v>59706675</v>
      </c>
      <c r="F102" s="101" t="s">
        <v>218</v>
      </c>
      <c r="G102" s="100" t="s">
        <v>219</v>
      </c>
      <c r="H102" s="180">
        <v>37161</v>
      </c>
      <c r="I102" s="5" t="s">
        <v>142</v>
      </c>
      <c r="J102" s="101" t="s">
        <v>231</v>
      </c>
      <c r="K102" s="181" t="s">
        <v>229</v>
      </c>
      <c r="L102" s="100" t="s">
        <v>230</v>
      </c>
      <c r="M102" s="125" t="s">
        <v>141</v>
      </c>
      <c r="N102" s="125" t="s">
        <v>141</v>
      </c>
      <c r="O102" s="125" t="s">
        <v>215</v>
      </c>
      <c r="P102" s="75" t="s">
        <v>232</v>
      </c>
      <c r="Q102" s="215"/>
    </row>
    <row r="103" spans="2:17" ht="33.6" customHeight="1" x14ac:dyDescent="0.25">
      <c r="B103" s="182"/>
      <c r="C103" s="182"/>
      <c r="D103" s="183"/>
      <c r="E103" s="183"/>
      <c r="F103" s="183"/>
      <c r="G103" s="183"/>
      <c r="H103" s="184"/>
      <c r="I103" s="185"/>
      <c r="J103" s="186"/>
      <c r="K103" s="187"/>
      <c r="L103" s="188"/>
      <c r="M103" s="10"/>
      <c r="N103" s="10"/>
      <c r="O103" s="10"/>
      <c r="P103" s="189"/>
      <c r="Q103" s="189"/>
    </row>
    <row r="104" spans="2:17" ht="72.75" customHeight="1" x14ac:dyDescent="0.25">
      <c r="B104" s="124" t="s">
        <v>0</v>
      </c>
      <c r="C104" s="124" t="s">
        <v>39</v>
      </c>
      <c r="D104" s="124" t="s">
        <v>40</v>
      </c>
      <c r="E104" s="124" t="s">
        <v>117</v>
      </c>
      <c r="F104" s="124" t="s">
        <v>119</v>
      </c>
      <c r="G104" s="124" t="s">
        <v>120</v>
      </c>
      <c r="H104" s="124" t="s">
        <v>121</v>
      </c>
      <c r="I104" s="124" t="s">
        <v>118</v>
      </c>
      <c r="J104" s="212" t="s">
        <v>122</v>
      </c>
      <c r="K104" s="213"/>
      <c r="L104" s="214"/>
      <c r="M104" s="124" t="s">
        <v>126</v>
      </c>
      <c r="N104" s="124" t="s">
        <v>41</v>
      </c>
      <c r="O104" s="124" t="s">
        <v>42</v>
      </c>
      <c r="P104" s="212" t="s">
        <v>3</v>
      </c>
      <c r="Q104" s="214"/>
    </row>
    <row r="105" spans="2:17" s="30" customFormat="1" ht="33.6" customHeight="1" x14ac:dyDescent="0.25">
      <c r="B105" s="211" t="s">
        <v>193</v>
      </c>
      <c r="C105" s="191">
        <f>+(607+331)/200</f>
        <v>4.6900000000000004</v>
      </c>
      <c r="D105" s="194" t="s">
        <v>233</v>
      </c>
      <c r="E105" s="191">
        <v>1087413080</v>
      </c>
      <c r="F105" s="193" t="s">
        <v>175</v>
      </c>
      <c r="G105" s="191" t="s">
        <v>234</v>
      </c>
      <c r="H105" s="193">
        <v>41145</v>
      </c>
      <c r="I105" s="191" t="s">
        <v>141</v>
      </c>
      <c r="J105" s="191" t="s">
        <v>236</v>
      </c>
      <c r="K105" s="191" t="s">
        <v>235</v>
      </c>
      <c r="L105" s="194" t="s">
        <v>211</v>
      </c>
      <c r="M105" s="191" t="s">
        <v>141</v>
      </c>
      <c r="N105" s="191" t="s">
        <v>141</v>
      </c>
      <c r="O105" s="191" t="s">
        <v>142</v>
      </c>
      <c r="P105" s="75" t="s">
        <v>216</v>
      </c>
      <c r="Q105" s="192"/>
    </row>
    <row r="106" spans="2:17" s="30" customFormat="1" ht="33.6" customHeight="1" x14ac:dyDescent="0.25">
      <c r="B106" s="211" t="s">
        <v>193</v>
      </c>
      <c r="C106" s="191">
        <f t="shared" ref="C106:C142" si="5">+(607+331)/200</f>
        <v>4.6900000000000004</v>
      </c>
      <c r="D106" s="194" t="s">
        <v>237</v>
      </c>
      <c r="E106" s="191">
        <v>1085900812</v>
      </c>
      <c r="F106" s="191" t="s">
        <v>175</v>
      </c>
      <c r="G106" s="191" t="s">
        <v>209</v>
      </c>
      <c r="H106" s="193">
        <v>40443</v>
      </c>
      <c r="I106" s="191" t="s">
        <v>141</v>
      </c>
      <c r="J106" s="191" t="s">
        <v>238</v>
      </c>
      <c r="K106" s="191" t="s">
        <v>240</v>
      </c>
      <c r="L106" s="194" t="s">
        <v>239</v>
      </c>
      <c r="M106" s="191" t="s">
        <v>141</v>
      </c>
      <c r="N106" s="191" t="s">
        <v>141</v>
      </c>
      <c r="O106" s="191" t="s">
        <v>142</v>
      </c>
      <c r="P106" s="75" t="s">
        <v>216</v>
      </c>
      <c r="Q106" s="190"/>
    </row>
    <row r="107" spans="2:17" s="30" customFormat="1" ht="33.6" customHeight="1" x14ac:dyDescent="0.25">
      <c r="B107" s="211" t="s">
        <v>193</v>
      </c>
      <c r="C107" s="191">
        <f t="shared" si="5"/>
        <v>4.6900000000000004</v>
      </c>
      <c r="D107" s="194" t="s">
        <v>237</v>
      </c>
      <c r="E107" s="191">
        <v>1085900812</v>
      </c>
      <c r="F107" s="191" t="s">
        <v>175</v>
      </c>
      <c r="G107" s="191" t="s">
        <v>209</v>
      </c>
      <c r="H107" s="193">
        <v>40443</v>
      </c>
      <c r="I107" s="191" t="s">
        <v>141</v>
      </c>
      <c r="J107" s="191" t="s">
        <v>243</v>
      </c>
      <c r="K107" s="191" t="s">
        <v>241</v>
      </c>
      <c r="L107" s="194" t="s">
        <v>242</v>
      </c>
      <c r="M107" s="191" t="s">
        <v>141</v>
      </c>
      <c r="N107" s="191" t="s">
        <v>141</v>
      </c>
      <c r="O107" s="191" t="s">
        <v>142</v>
      </c>
      <c r="P107" s="75" t="s">
        <v>216</v>
      </c>
      <c r="Q107" s="190"/>
    </row>
    <row r="108" spans="2:17" s="30" customFormat="1" ht="33.6" customHeight="1" x14ac:dyDescent="0.25">
      <c r="B108" s="211" t="s">
        <v>193</v>
      </c>
      <c r="C108" s="191">
        <f t="shared" si="5"/>
        <v>4.6900000000000004</v>
      </c>
      <c r="D108" s="194" t="s">
        <v>237</v>
      </c>
      <c r="E108" s="191">
        <v>1085900812</v>
      </c>
      <c r="F108" s="191" t="s">
        <v>175</v>
      </c>
      <c r="G108" s="191" t="s">
        <v>209</v>
      </c>
      <c r="H108" s="193">
        <v>40443</v>
      </c>
      <c r="I108" s="191" t="s">
        <v>141</v>
      </c>
      <c r="J108" s="191" t="s">
        <v>244</v>
      </c>
      <c r="K108" s="191" t="s">
        <v>245</v>
      </c>
      <c r="L108" s="194" t="s">
        <v>211</v>
      </c>
      <c r="M108" s="191" t="s">
        <v>141</v>
      </c>
      <c r="N108" s="191" t="s">
        <v>141</v>
      </c>
      <c r="O108" s="191" t="s">
        <v>142</v>
      </c>
      <c r="P108" s="75" t="s">
        <v>216</v>
      </c>
      <c r="Q108" s="190"/>
    </row>
    <row r="109" spans="2:17" s="30" customFormat="1" ht="33.6" customHeight="1" x14ac:dyDescent="0.25">
      <c r="B109" s="211" t="s">
        <v>193</v>
      </c>
      <c r="C109" s="191">
        <f t="shared" si="5"/>
        <v>4.6900000000000004</v>
      </c>
      <c r="D109" s="194" t="s">
        <v>246</v>
      </c>
      <c r="E109" s="191">
        <v>1086898758</v>
      </c>
      <c r="F109" s="191" t="s">
        <v>175</v>
      </c>
      <c r="G109" s="191" t="s">
        <v>205</v>
      </c>
      <c r="H109" s="193">
        <v>41019</v>
      </c>
      <c r="I109" s="191" t="s">
        <v>141</v>
      </c>
      <c r="J109" s="191" t="s">
        <v>247</v>
      </c>
      <c r="K109" s="191" t="s">
        <v>248</v>
      </c>
      <c r="L109" s="194" t="s">
        <v>249</v>
      </c>
      <c r="M109" s="191" t="s">
        <v>141</v>
      </c>
      <c r="N109" s="191" t="s">
        <v>141</v>
      </c>
      <c r="O109" s="191" t="s">
        <v>142</v>
      </c>
      <c r="P109" s="75" t="s">
        <v>216</v>
      </c>
      <c r="Q109" s="190"/>
    </row>
    <row r="110" spans="2:17" s="30" customFormat="1" ht="33.6" customHeight="1" x14ac:dyDescent="0.25">
      <c r="B110" s="211" t="s">
        <v>193</v>
      </c>
      <c r="C110" s="191">
        <f t="shared" si="5"/>
        <v>4.6900000000000004</v>
      </c>
      <c r="D110" s="194" t="s">
        <v>246</v>
      </c>
      <c r="E110" s="191">
        <v>1086898758</v>
      </c>
      <c r="F110" s="191" t="s">
        <v>175</v>
      </c>
      <c r="G110" s="191" t="s">
        <v>205</v>
      </c>
      <c r="H110" s="193">
        <v>41019</v>
      </c>
      <c r="I110" s="191" t="s">
        <v>141</v>
      </c>
      <c r="J110" s="191" t="s">
        <v>250</v>
      </c>
      <c r="K110" s="191" t="s">
        <v>251</v>
      </c>
      <c r="L110" s="194" t="s">
        <v>252</v>
      </c>
      <c r="M110" s="191" t="s">
        <v>141</v>
      </c>
      <c r="N110" s="191" t="s">
        <v>141</v>
      </c>
      <c r="O110" s="191" t="s">
        <v>142</v>
      </c>
      <c r="P110" s="75" t="s">
        <v>216</v>
      </c>
      <c r="Q110" s="190"/>
    </row>
    <row r="111" spans="2:17" s="30" customFormat="1" ht="33.6" customHeight="1" x14ac:dyDescent="0.25">
      <c r="B111" s="211" t="s">
        <v>193</v>
      </c>
      <c r="C111" s="191">
        <f t="shared" si="5"/>
        <v>4.6900000000000004</v>
      </c>
      <c r="D111" s="194" t="s">
        <v>246</v>
      </c>
      <c r="E111" s="191">
        <v>1086898758</v>
      </c>
      <c r="F111" s="191" t="s">
        <v>175</v>
      </c>
      <c r="G111" s="191" t="s">
        <v>205</v>
      </c>
      <c r="H111" s="193">
        <v>41019</v>
      </c>
      <c r="I111" s="191" t="s">
        <v>141</v>
      </c>
      <c r="J111" s="191" t="s">
        <v>253</v>
      </c>
      <c r="K111" s="191" t="s">
        <v>254</v>
      </c>
      <c r="L111" s="194" t="s">
        <v>255</v>
      </c>
      <c r="M111" s="191" t="s">
        <v>141</v>
      </c>
      <c r="N111" s="191" t="s">
        <v>141</v>
      </c>
      <c r="O111" s="191" t="s">
        <v>142</v>
      </c>
      <c r="P111" s="75" t="s">
        <v>216</v>
      </c>
      <c r="Q111" s="190"/>
    </row>
    <row r="112" spans="2:17" s="30" customFormat="1" ht="33.6" customHeight="1" x14ac:dyDescent="0.25">
      <c r="B112" s="211" t="s">
        <v>193</v>
      </c>
      <c r="C112" s="191">
        <f t="shared" si="5"/>
        <v>4.6900000000000004</v>
      </c>
      <c r="D112" s="194" t="s">
        <v>246</v>
      </c>
      <c r="E112" s="191">
        <v>1086898758</v>
      </c>
      <c r="F112" s="191" t="s">
        <v>175</v>
      </c>
      <c r="G112" s="191" t="s">
        <v>205</v>
      </c>
      <c r="H112" s="193">
        <v>41019</v>
      </c>
      <c r="I112" s="191" t="s">
        <v>141</v>
      </c>
      <c r="J112" s="191" t="s">
        <v>256</v>
      </c>
      <c r="K112" s="191" t="s">
        <v>258</v>
      </c>
      <c r="L112" s="194" t="s">
        <v>257</v>
      </c>
      <c r="M112" s="191" t="s">
        <v>141</v>
      </c>
      <c r="N112" s="191" t="s">
        <v>141</v>
      </c>
      <c r="O112" s="191" t="s">
        <v>142</v>
      </c>
      <c r="P112" s="75" t="s">
        <v>216</v>
      </c>
      <c r="Q112" s="190"/>
    </row>
    <row r="113" spans="2:17" ht="33.6" customHeight="1" x14ac:dyDescent="0.25">
      <c r="B113" s="211" t="s">
        <v>193</v>
      </c>
      <c r="C113" s="191">
        <f t="shared" si="5"/>
        <v>4.6900000000000004</v>
      </c>
      <c r="D113" s="194" t="s">
        <v>246</v>
      </c>
      <c r="E113" s="191">
        <v>1086898758</v>
      </c>
      <c r="F113" s="191" t="s">
        <v>175</v>
      </c>
      <c r="G113" s="191" t="s">
        <v>205</v>
      </c>
      <c r="H113" s="193">
        <v>41019</v>
      </c>
      <c r="I113" s="191" t="s">
        <v>141</v>
      </c>
      <c r="J113" s="1" t="s">
        <v>259</v>
      </c>
      <c r="K113" s="179" t="s">
        <v>260</v>
      </c>
      <c r="L113" s="204" t="s">
        <v>261</v>
      </c>
      <c r="M113" s="191" t="s">
        <v>141</v>
      </c>
      <c r="N113" s="191" t="s">
        <v>141</v>
      </c>
      <c r="O113" s="191" t="s">
        <v>142</v>
      </c>
      <c r="P113" s="75" t="s">
        <v>216</v>
      </c>
      <c r="Q113" s="75"/>
    </row>
    <row r="114" spans="2:17" ht="33.6" customHeight="1" x14ac:dyDescent="0.25">
      <c r="B114" s="211" t="s">
        <v>193</v>
      </c>
      <c r="C114" s="191">
        <f t="shared" si="5"/>
        <v>4.6900000000000004</v>
      </c>
      <c r="D114" s="194" t="s">
        <v>246</v>
      </c>
      <c r="E114" s="191">
        <v>1086898758</v>
      </c>
      <c r="F114" s="191" t="s">
        <v>175</v>
      </c>
      <c r="G114" s="191" t="s">
        <v>205</v>
      </c>
      <c r="H114" s="193">
        <v>41019</v>
      </c>
      <c r="I114" s="191" t="s">
        <v>141</v>
      </c>
      <c r="J114" s="191" t="s">
        <v>220</v>
      </c>
      <c r="K114" s="181" t="s">
        <v>262</v>
      </c>
      <c r="L114" s="194" t="s">
        <v>249</v>
      </c>
      <c r="M114" s="191" t="s">
        <v>141</v>
      </c>
      <c r="N114" s="191" t="s">
        <v>141</v>
      </c>
      <c r="O114" s="191" t="s">
        <v>142</v>
      </c>
      <c r="P114" s="75" t="s">
        <v>216</v>
      </c>
      <c r="Q114" s="75"/>
    </row>
    <row r="115" spans="2:17" ht="33.6" customHeight="1" x14ac:dyDescent="0.25">
      <c r="B115" s="211" t="s">
        <v>193</v>
      </c>
      <c r="C115" s="191">
        <f t="shared" si="5"/>
        <v>4.6900000000000004</v>
      </c>
      <c r="D115" s="194" t="s">
        <v>263</v>
      </c>
      <c r="E115" s="191">
        <v>1085262544</v>
      </c>
      <c r="F115" s="191" t="s">
        <v>191</v>
      </c>
      <c r="G115" s="191" t="s">
        <v>205</v>
      </c>
      <c r="H115" s="180">
        <v>40417</v>
      </c>
      <c r="I115" s="5" t="s">
        <v>141</v>
      </c>
      <c r="J115" s="1" t="s">
        <v>265</v>
      </c>
      <c r="K115" s="181" t="s">
        <v>266</v>
      </c>
      <c r="L115" s="204" t="s">
        <v>267</v>
      </c>
      <c r="M115" s="215" t="s">
        <v>142</v>
      </c>
      <c r="N115" s="215" t="s">
        <v>141</v>
      </c>
      <c r="O115" s="191" t="s">
        <v>142</v>
      </c>
      <c r="P115" s="75" t="s">
        <v>268</v>
      </c>
      <c r="Q115" s="215"/>
    </row>
    <row r="116" spans="2:17" ht="33.6" customHeight="1" x14ac:dyDescent="0.25">
      <c r="B116" s="211" t="s">
        <v>193</v>
      </c>
      <c r="C116" s="191">
        <f t="shared" si="5"/>
        <v>4.6900000000000004</v>
      </c>
      <c r="D116" s="194" t="s">
        <v>263</v>
      </c>
      <c r="E116" s="191">
        <v>1085262544</v>
      </c>
      <c r="F116" s="191" t="s">
        <v>191</v>
      </c>
      <c r="G116" s="191" t="s">
        <v>205</v>
      </c>
      <c r="H116" s="180">
        <v>40417</v>
      </c>
      <c r="I116" s="5" t="s">
        <v>141</v>
      </c>
      <c r="J116" s="191" t="s">
        <v>244</v>
      </c>
      <c r="K116" s="181" t="s">
        <v>269</v>
      </c>
      <c r="L116" s="194" t="s">
        <v>191</v>
      </c>
      <c r="M116" s="215" t="s">
        <v>142</v>
      </c>
      <c r="N116" s="215" t="s">
        <v>141</v>
      </c>
      <c r="O116" s="191" t="s">
        <v>142</v>
      </c>
      <c r="P116" s="75" t="s">
        <v>268</v>
      </c>
      <c r="Q116" s="215"/>
    </row>
    <row r="117" spans="2:17" ht="33.6" customHeight="1" x14ac:dyDescent="0.25">
      <c r="B117" s="211" t="s">
        <v>43</v>
      </c>
      <c r="C117" s="191">
        <f t="shared" si="5"/>
        <v>4.6900000000000004</v>
      </c>
      <c r="D117" s="194" t="s">
        <v>270</v>
      </c>
      <c r="E117" s="191">
        <v>1085905492</v>
      </c>
      <c r="F117" s="191" t="s">
        <v>271</v>
      </c>
      <c r="G117" s="191" t="s">
        <v>209</v>
      </c>
      <c r="H117" s="180">
        <v>41083</v>
      </c>
      <c r="I117" s="191" t="s">
        <v>141</v>
      </c>
      <c r="J117" s="5" t="s">
        <v>272</v>
      </c>
      <c r="K117" s="181" t="s">
        <v>273</v>
      </c>
      <c r="L117" s="204" t="s">
        <v>274</v>
      </c>
      <c r="M117" s="215" t="s">
        <v>141</v>
      </c>
      <c r="N117" s="215" t="s">
        <v>141</v>
      </c>
      <c r="O117" s="191" t="s">
        <v>142</v>
      </c>
      <c r="P117" s="75" t="s">
        <v>216</v>
      </c>
      <c r="Q117" s="215"/>
    </row>
    <row r="118" spans="2:17" ht="33.6" customHeight="1" x14ac:dyDescent="0.25">
      <c r="B118" s="211" t="s">
        <v>43</v>
      </c>
      <c r="C118" s="191">
        <f t="shared" si="5"/>
        <v>4.6900000000000004</v>
      </c>
      <c r="D118" s="194" t="s">
        <v>270</v>
      </c>
      <c r="E118" s="191">
        <v>1085905492</v>
      </c>
      <c r="F118" s="191" t="s">
        <v>271</v>
      </c>
      <c r="G118" s="191" t="s">
        <v>209</v>
      </c>
      <c r="H118" s="180">
        <v>41083</v>
      </c>
      <c r="I118" s="191" t="s">
        <v>141</v>
      </c>
      <c r="J118" s="191" t="s">
        <v>272</v>
      </c>
      <c r="K118" s="181" t="s">
        <v>275</v>
      </c>
      <c r="L118" s="194" t="s">
        <v>211</v>
      </c>
      <c r="M118" s="215" t="s">
        <v>141</v>
      </c>
      <c r="N118" s="215" t="s">
        <v>141</v>
      </c>
      <c r="O118" s="191" t="s">
        <v>142</v>
      </c>
      <c r="P118" s="75" t="s">
        <v>216</v>
      </c>
      <c r="Q118" s="215"/>
    </row>
    <row r="119" spans="2:17" ht="33.6" customHeight="1" x14ac:dyDescent="0.25">
      <c r="B119" s="211" t="s">
        <v>43</v>
      </c>
      <c r="C119" s="191">
        <f t="shared" si="5"/>
        <v>4.6900000000000004</v>
      </c>
      <c r="D119" s="194" t="s">
        <v>270</v>
      </c>
      <c r="E119" s="191">
        <v>1085905492</v>
      </c>
      <c r="F119" s="191" t="s">
        <v>271</v>
      </c>
      <c r="G119" s="191" t="s">
        <v>209</v>
      </c>
      <c r="H119" s="180">
        <v>41083</v>
      </c>
      <c r="I119" s="191" t="s">
        <v>141</v>
      </c>
      <c r="J119" s="101" t="s">
        <v>276</v>
      </c>
      <c r="K119" s="181" t="s">
        <v>277</v>
      </c>
      <c r="L119" s="204" t="s">
        <v>189</v>
      </c>
      <c r="M119" s="215" t="s">
        <v>141</v>
      </c>
      <c r="N119" s="215" t="s">
        <v>141</v>
      </c>
      <c r="O119" s="191" t="s">
        <v>142</v>
      </c>
      <c r="P119" s="75" t="s">
        <v>216</v>
      </c>
      <c r="Q119" s="215"/>
    </row>
    <row r="120" spans="2:17" ht="33.6" customHeight="1" x14ac:dyDescent="0.25">
      <c r="B120" s="211" t="s">
        <v>43</v>
      </c>
      <c r="C120" s="191">
        <f t="shared" si="5"/>
        <v>4.6900000000000004</v>
      </c>
      <c r="D120" s="194" t="s">
        <v>270</v>
      </c>
      <c r="E120" s="191">
        <v>1085905492</v>
      </c>
      <c r="F120" s="191" t="s">
        <v>271</v>
      </c>
      <c r="G120" s="191" t="s">
        <v>209</v>
      </c>
      <c r="H120" s="180">
        <v>41083</v>
      </c>
      <c r="I120" s="191" t="s">
        <v>141</v>
      </c>
      <c r="J120" s="1" t="s">
        <v>278</v>
      </c>
      <c r="K120" s="181" t="s">
        <v>279</v>
      </c>
      <c r="L120" s="194" t="s">
        <v>274</v>
      </c>
      <c r="M120" s="215" t="s">
        <v>141</v>
      </c>
      <c r="N120" s="215" t="s">
        <v>141</v>
      </c>
      <c r="O120" s="191" t="s">
        <v>142</v>
      </c>
      <c r="P120" s="75" t="s">
        <v>216</v>
      </c>
      <c r="Q120" s="215"/>
    </row>
    <row r="121" spans="2:17" ht="33.6" customHeight="1" x14ac:dyDescent="0.25">
      <c r="B121" s="211" t="s">
        <v>193</v>
      </c>
      <c r="C121" s="191">
        <f t="shared" si="5"/>
        <v>4.6900000000000004</v>
      </c>
      <c r="D121" s="194" t="s">
        <v>280</v>
      </c>
      <c r="E121" s="191">
        <v>1085246012</v>
      </c>
      <c r="F121" s="191" t="s">
        <v>281</v>
      </c>
      <c r="G121" s="191" t="s">
        <v>205</v>
      </c>
      <c r="H121" s="180">
        <v>40781</v>
      </c>
      <c r="I121" s="191" t="s">
        <v>141</v>
      </c>
      <c r="J121" s="195" t="s">
        <v>282</v>
      </c>
      <c r="K121" s="196" t="s">
        <v>283</v>
      </c>
      <c r="L121" s="206" t="s">
        <v>281</v>
      </c>
      <c r="M121" s="220" t="s">
        <v>141</v>
      </c>
      <c r="N121" s="220" t="s">
        <v>141</v>
      </c>
      <c r="O121" s="191" t="s">
        <v>142</v>
      </c>
      <c r="P121" s="197" t="s">
        <v>216</v>
      </c>
      <c r="Q121" s="215"/>
    </row>
    <row r="122" spans="2:17" ht="33.6" customHeight="1" x14ac:dyDescent="0.25">
      <c r="B122" s="211" t="s">
        <v>193</v>
      </c>
      <c r="C122" s="191">
        <f t="shared" si="5"/>
        <v>4.6900000000000004</v>
      </c>
      <c r="D122" s="194" t="s">
        <v>280</v>
      </c>
      <c r="E122" s="191">
        <v>1085246012</v>
      </c>
      <c r="F122" s="191" t="s">
        <v>281</v>
      </c>
      <c r="G122" s="191" t="s">
        <v>205</v>
      </c>
      <c r="H122" s="180">
        <v>40781</v>
      </c>
      <c r="I122" s="191" t="s">
        <v>141</v>
      </c>
      <c r="J122" s="5" t="s">
        <v>284</v>
      </c>
      <c r="K122" s="181" t="s">
        <v>285</v>
      </c>
      <c r="L122" s="194" t="s">
        <v>286</v>
      </c>
      <c r="M122" s="220" t="s">
        <v>141</v>
      </c>
      <c r="N122" s="220" t="s">
        <v>141</v>
      </c>
      <c r="O122" s="191" t="s">
        <v>142</v>
      </c>
      <c r="P122" s="197" t="s">
        <v>216</v>
      </c>
      <c r="Q122" s="215"/>
    </row>
    <row r="123" spans="2:17" ht="33.6" customHeight="1" x14ac:dyDescent="0.25">
      <c r="B123" s="211" t="s">
        <v>193</v>
      </c>
      <c r="C123" s="191">
        <f t="shared" si="5"/>
        <v>4.6900000000000004</v>
      </c>
      <c r="D123" s="194" t="s">
        <v>280</v>
      </c>
      <c r="E123" s="191">
        <v>1085246012</v>
      </c>
      <c r="F123" s="191" t="s">
        <v>281</v>
      </c>
      <c r="G123" s="191" t="s">
        <v>205</v>
      </c>
      <c r="H123" s="180">
        <v>40781</v>
      </c>
      <c r="I123" s="191" t="s">
        <v>141</v>
      </c>
      <c r="J123" s="5" t="s">
        <v>287</v>
      </c>
      <c r="K123" s="181" t="s">
        <v>288</v>
      </c>
      <c r="L123" s="204" t="s">
        <v>281</v>
      </c>
      <c r="M123" s="220" t="s">
        <v>141</v>
      </c>
      <c r="N123" s="220" t="s">
        <v>141</v>
      </c>
      <c r="O123" s="191" t="s">
        <v>142</v>
      </c>
      <c r="P123" s="197" t="s">
        <v>216</v>
      </c>
      <c r="Q123" s="215"/>
    </row>
    <row r="124" spans="2:17" ht="33.6" customHeight="1" x14ac:dyDescent="0.25">
      <c r="B124" s="211" t="s">
        <v>193</v>
      </c>
      <c r="C124" s="191">
        <f t="shared" si="5"/>
        <v>4.6900000000000004</v>
      </c>
      <c r="D124" s="194" t="s">
        <v>280</v>
      </c>
      <c r="E124" s="191">
        <v>1085246012</v>
      </c>
      <c r="F124" s="191" t="s">
        <v>281</v>
      </c>
      <c r="G124" s="191" t="s">
        <v>205</v>
      </c>
      <c r="H124" s="180">
        <v>40781</v>
      </c>
      <c r="I124" s="191" t="s">
        <v>141</v>
      </c>
      <c r="J124" s="101" t="s">
        <v>289</v>
      </c>
      <c r="K124" s="181" t="s">
        <v>290</v>
      </c>
      <c r="L124" s="194" t="s">
        <v>291</v>
      </c>
      <c r="M124" s="215" t="s">
        <v>141</v>
      </c>
      <c r="N124" s="215" t="s">
        <v>141</v>
      </c>
      <c r="O124" s="191" t="s">
        <v>142</v>
      </c>
      <c r="P124" s="75" t="s">
        <v>216</v>
      </c>
      <c r="Q124" s="215"/>
    </row>
    <row r="125" spans="2:17" ht="71.25" customHeight="1" x14ac:dyDescent="0.25">
      <c r="B125" s="70" t="s">
        <v>193</v>
      </c>
      <c r="C125" s="191">
        <f t="shared" si="5"/>
        <v>4.6900000000000004</v>
      </c>
      <c r="D125" s="194" t="s">
        <v>292</v>
      </c>
      <c r="E125" s="191">
        <v>1085260010</v>
      </c>
      <c r="F125" s="191" t="s">
        <v>191</v>
      </c>
      <c r="G125" s="191" t="s">
        <v>205</v>
      </c>
      <c r="H125" s="198">
        <v>41145</v>
      </c>
      <c r="I125" s="191" t="s">
        <v>142</v>
      </c>
      <c r="J125" s="199" t="s">
        <v>294</v>
      </c>
      <c r="K125" s="200" t="s">
        <v>295</v>
      </c>
      <c r="L125" s="207" t="s">
        <v>191</v>
      </c>
      <c r="M125" s="215" t="s">
        <v>141</v>
      </c>
      <c r="N125" s="215" t="s">
        <v>141</v>
      </c>
      <c r="O125" s="191" t="s">
        <v>142</v>
      </c>
      <c r="P125" s="75" t="s">
        <v>293</v>
      </c>
      <c r="Q125" s="215"/>
    </row>
    <row r="126" spans="2:17" ht="48.75" customHeight="1" x14ac:dyDescent="0.25">
      <c r="B126" s="70" t="s">
        <v>193</v>
      </c>
      <c r="C126" s="191">
        <f t="shared" si="5"/>
        <v>4.6900000000000004</v>
      </c>
      <c r="D126" s="194" t="s">
        <v>292</v>
      </c>
      <c r="E126" s="191">
        <v>1085260010</v>
      </c>
      <c r="F126" s="191" t="s">
        <v>191</v>
      </c>
      <c r="G126" s="191" t="s">
        <v>205</v>
      </c>
      <c r="H126" s="198">
        <v>41145</v>
      </c>
      <c r="I126" s="191" t="s">
        <v>142</v>
      </c>
      <c r="J126" s="199" t="s">
        <v>294</v>
      </c>
      <c r="K126" s="200" t="s">
        <v>295</v>
      </c>
      <c r="L126" s="207" t="s">
        <v>191</v>
      </c>
      <c r="M126" s="215" t="s">
        <v>141</v>
      </c>
      <c r="N126" s="215" t="s">
        <v>141</v>
      </c>
      <c r="O126" s="191" t="s">
        <v>142</v>
      </c>
      <c r="P126" s="75" t="s">
        <v>293</v>
      </c>
      <c r="Q126" s="215"/>
    </row>
    <row r="127" spans="2:17" ht="33.6" customHeight="1" x14ac:dyDescent="0.25">
      <c r="B127" s="70" t="s">
        <v>193</v>
      </c>
      <c r="C127" s="191">
        <f t="shared" si="5"/>
        <v>4.6900000000000004</v>
      </c>
      <c r="D127" s="194" t="s">
        <v>296</v>
      </c>
      <c r="E127" s="191">
        <v>1085253199</v>
      </c>
      <c r="F127" s="191" t="s">
        <v>175</v>
      </c>
      <c r="G127" s="191" t="s">
        <v>205</v>
      </c>
      <c r="H127" s="180">
        <v>38823</v>
      </c>
      <c r="I127" s="191" t="s">
        <v>141</v>
      </c>
      <c r="J127" s="191" t="s">
        <v>297</v>
      </c>
      <c r="K127" s="181" t="s">
        <v>298</v>
      </c>
      <c r="L127" s="194" t="s">
        <v>299</v>
      </c>
      <c r="M127" s="215" t="s">
        <v>141</v>
      </c>
      <c r="N127" s="215" t="s">
        <v>141</v>
      </c>
      <c r="O127" s="191" t="s">
        <v>142</v>
      </c>
      <c r="P127" s="75" t="s">
        <v>216</v>
      </c>
      <c r="Q127" s="215"/>
    </row>
    <row r="128" spans="2:17" ht="33.6" customHeight="1" x14ac:dyDescent="0.25">
      <c r="B128" s="70" t="s">
        <v>193</v>
      </c>
      <c r="C128" s="191">
        <f t="shared" si="5"/>
        <v>4.6900000000000004</v>
      </c>
      <c r="D128" s="194" t="s">
        <v>296</v>
      </c>
      <c r="E128" s="191">
        <v>1085253199</v>
      </c>
      <c r="F128" s="191" t="s">
        <v>175</v>
      </c>
      <c r="G128" s="191" t="s">
        <v>205</v>
      </c>
      <c r="H128" s="180">
        <v>38823</v>
      </c>
      <c r="I128" s="191" t="s">
        <v>141</v>
      </c>
      <c r="J128" s="5" t="s">
        <v>300</v>
      </c>
      <c r="K128" s="181" t="s">
        <v>301</v>
      </c>
      <c r="L128" s="204" t="s">
        <v>302</v>
      </c>
      <c r="M128" s="215" t="s">
        <v>141</v>
      </c>
      <c r="N128" s="215" t="s">
        <v>141</v>
      </c>
      <c r="O128" s="191" t="s">
        <v>142</v>
      </c>
      <c r="P128" s="75" t="s">
        <v>216</v>
      </c>
      <c r="Q128" s="215"/>
    </row>
    <row r="129" spans="2:17" ht="33.6" customHeight="1" x14ac:dyDescent="0.25">
      <c r="B129" s="70" t="s">
        <v>193</v>
      </c>
      <c r="C129" s="191">
        <f t="shared" si="5"/>
        <v>4.6900000000000004</v>
      </c>
      <c r="D129" s="194" t="s">
        <v>303</v>
      </c>
      <c r="E129" s="191">
        <v>59834313</v>
      </c>
      <c r="F129" s="191" t="s">
        <v>175</v>
      </c>
      <c r="G129" s="191" t="s">
        <v>304</v>
      </c>
      <c r="H129" s="205" t="s">
        <v>305</v>
      </c>
      <c r="I129" s="191" t="s">
        <v>141</v>
      </c>
      <c r="J129" s="191" t="s">
        <v>306</v>
      </c>
      <c r="K129" s="181" t="s">
        <v>307</v>
      </c>
      <c r="L129" s="194" t="s">
        <v>308</v>
      </c>
      <c r="M129" s="215" t="s">
        <v>141</v>
      </c>
      <c r="N129" s="215" t="s">
        <v>141</v>
      </c>
      <c r="O129" s="191" t="s">
        <v>142</v>
      </c>
      <c r="P129" s="75" t="s">
        <v>216</v>
      </c>
      <c r="Q129" s="215"/>
    </row>
    <row r="130" spans="2:17" ht="33.6" customHeight="1" x14ac:dyDescent="0.25">
      <c r="B130" s="70" t="s">
        <v>193</v>
      </c>
      <c r="C130" s="191">
        <f t="shared" si="5"/>
        <v>4.6900000000000004</v>
      </c>
      <c r="D130" s="194" t="s">
        <v>303</v>
      </c>
      <c r="E130" s="191">
        <v>59834313</v>
      </c>
      <c r="F130" s="191" t="s">
        <v>175</v>
      </c>
      <c r="G130" s="191" t="s">
        <v>304</v>
      </c>
      <c r="H130" s="205" t="s">
        <v>305</v>
      </c>
      <c r="I130" s="191" t="s">
        <v>141</v>
      </c>
      <c r="J130" s="191" t="s">
        <v>309</v>
      </c>
      <c r="K130" s="181" t="s">
        <v>310</v>
      </c>
      <c r="L130" s="204" t="s">
        <v>311</v>
      </c>
      <c r="M130" s="215" t="s">
        <v>141</v>
      </c>
      <c r="N130" s="215" t="s">
        <v>141</v>
      </c>
      <c r="O130" s="191" t="s">
        <v>142</v>
      </c>
      <c r="P130" s="75" t="s">
        <v>216</v>
      </c>
      <c r="Q130" s="215"/>
    </row>
    <row r="131" spans="2:17" ht="33.6" customHeight="1" x14ac:dyDescent="0.25">
      <c r="B131" s="70" t="s">
        <v>193</v>
      </c>
      <c r="C131" s="191">
        <f t="shared" si="5"/>
        <v>4.6900000000000004</v>
      </c>
      <c r="D131" s="194" t="s">
        <v>303</v>
      </c>
      <c r="E131" s="191">
        <v>59834313</v>
      </c>
      <c r="F131" s="191" t="s">
        <v>175</v>
      </c>
      <c r="G131" s="191" t="s">
        <v>304</v>
      </c>
      <c r="H131" s="205" t="s">
        <v>305</v>
      </c>
      <c r="I131" s="191" t="s">
        <v>141</v>
      </c>
      <c r="J131" s="191" t="s">
        <v>312</v>
      </c>
      <c r="K131" s="181" t="s">
        <v>313</v>
      </c>
      <c r="L131" s="204" t="s">
        <v>311</v>
      </c>
      <c r="M131" s="215" t="s">
        <v>141</v>
      </c>
      <c r="N131" s="215" t="s">
        <v>141</v>
      </c>
      <c r="O131" s="191" t="s">
        <v>142</v>
      </c>
      <c r="P131" s="75" t="s">
        <v>216</v>
      </c>
      <c r="Q131" s="215"/>
    </row>
    <row r="132" spans="2:17" ht="33.6" customHeight="1" x14ac:dyDescent="0.25">
      <c r="B132" s="70" t="s">
        <v>193</v>
      </c>
      <c r="C132" s="191">
        <f t="shared" si="5"/>
        <v>4.6900000000000004</v>
      </c>
      <c r="D132" s="194" t="s">
        <v>303</v>
      </c>
      <c r="E132" s="191">
        <v>59834313</v>
      </c>
      <c r="F132" s="191" t="s">
        <v>175</v>
      </c>
      <c r="G132" s="191" t="s">
        <v>304</v>
      </c>
      <c r="H132" s="205" t="s">
        <v>305</v>
      </c>
      <c r="I132" s="191" t="s">
        <v>141</v>
      </c>
      <c r="J132" s="191" t="s">
        <v>314</v>
      </c>
      <c r="K132" s="181" t="s">
        <v>315</v>
      </c>
      <c r="L132" s="194" t="s">
        <v>175</v>
      </c>
      <c r="M132" s="215" t="s">
        <v>141</v>
      </c>
      <c r="N132" s="215" t="s">
        <v>141</v>
      </c>
      <c r="O132" s="191" t="s">
        <v>142</v>
      </c>
      <c r="P132" s="75" t="s">
        <v>216</v>
      </c>
      <c r="Q132" s="215"/>
    </row>
    <row r="133" spans="2:17" ht="33.6" customHeight="1" x14ac:dyDescent="0.25">
      <c r="B133" s="70" t="s">
        <v>193</v>
      </c>
      <c r="C133" s="191">
        <f t="shared" si="5"/>
        <v>4.6900000000000004</v>
      </c>
      <c r="D133" s="194" t="s">
        <v>316</v>
      </c>
      <c r="E133" s="191">
        <v>59312214</v>
      </c>
      <c r="F133" s="191" t="s">
        <v>175</v>
      </c>
      <c r="G133" s="191" t="s">
        <v>205</v>
      </c>
      <c r="H133" s="180">
        <v>38923</v>
      </c>
      <c r="I133" s="191" t="s">
        <v>141</v>
      </c>
      <c r="J133" s="191" t="s">
        <v>317</v>
      </c>
      <c r="K133" s="181" t="s">
        <v>318</v>
      </c>
      <c r="L133" s="194" t="s">
        <v>175</v>
      </c>
      <c r="M133" s="215" t="s">
        <v>141</v>
      </c>
      <c r="N133" s="215" t="s">
        <v>141</v>
      </c>
      <c r="O133" s="191" t="s">
        <v>142</v>
      </c>
      <c r="P133" s="75" t="s">
        <v>216</v>
      </c>
      <c r="Q133" s="215"/>
    </row>
    <row r="134" spans="2:17" ht="33.6" customHeight="1" x14ac:dyDescent="0.25">
      <c r="B134" s="70" t="s">
        <v>193</v>
      </c>
      <c r="C134" s="191">
        <f t="shared" si="5"/>
        <v>4.6900000000000004</v>
      </c>
      <c r="D134" s="194" t="s">
        <v>316</v>
      </c>
      <c r="E134" s="191">
        <v>59312214</v>
      </c>
      <c r="F134" s="191" t="s">
        <v>175</v>
      </c>
      <c r="G134" s="191" t="s">
        <v>205</v>
      </c>
      <c r="H134" s="180">
        <v>38923</v>
      </c>
      <c r="I134" s="191" t="s">
        <v>141</v>
      </c>
      <c r="J134" s="191" t="s">
        <v>184</v>
      </c>
      <c r="K134" s="181" t="s">
        <v>319</v>
      </c>
      <c r="L134" s="204" t="s">
        <v>320</v>
      </c>
      <c r="M134" s="215" t="s">
        <v>141</v>
      </c>
      <c r="N134" s="215" t="s">
        <v>141</v>
      </c>
      <c r="O134" s="191" t="s">
        <v>142</v>
      </c>
      <c r="P134" s="75" t="s">
        <v>216</v>
      </c>
      <c r="Q134" s="215"/>
    </row>
    <row r="135" spans="2:17" ht="33.6" customHeight="1" x14ac:dyDescent="0.25">
      <c r="B135" s="70" t="s">
        <v>193</v>
      </c>
      <c r="C135" s="191">
        <f t="shared" si="5"/>
        <v>4.6900000000000004</v>
      </c>
      <c r="D135" s="194" t="s">
        <v>321</v>
      </c>
      <c r="E135" s="191">
        <v>1085686937</v>
      </c>
      <c r="F135" s="191" t="s">
        <v>175</v>
      </c>
      <c r="G135" s="191" t="s">
        <v>205</v>
      </c>
      <c r="H135" s="180">
        <v>40648</v>
      </c>
      <c r="I135" s="191" t="s">
        <v>141</v>
      </c>
      <c r="J135" s="191" t="s">
        <v>265</v>
      </c>
      <c r="K135" s="181" t="s">
        <v>322</v>
      </c>
      <c r="L135" s="204" t="s">
        <v>175</v>
      </c>
      <c r="M135" s="215" t="s">
        <v>141</v>
      </c>
      <c r="N135" s="215" t="s">
        <v>141</v>
      </c>
      <c r="O135" s="191" t="s">
        <v>142</v>
      </c>
      <c r="P135" s="75" t="s">
        <v>216</v>
      </c>
      <c r="Q135" s="215"/>
    </row>
    <row r="136" spans="2:17" ht="33.6" customHeight="1" x14ac:dyDescent="0.25">
      <c r="B136" s="70" t="s">
        <v>193</v>
      </c>
      <c r="C136" s="191">
        <f t="shared" si="5"/>
        <v>4.6900000000000004</v>
      </c>
      <c r="D136" s="194" t="s">
        <v>321</v>
      </c>
      <c r="E136" s="191">
        <v>1085686937</v>
      </c>
      <c r="F136" s="191" t="s">
        <v>175</v>
      </c>
      <c r="G136" s="191" t="s">
        <v>205</v>
      </c>
      <c r="H136" s="180">
        <v>40648</v>
      </c>
      <c r="I136" s="191" t="s">
        <v>141</v>
      </c>
      <c r="J136" s="191" t="s">
        <v>323</v>
      </c>
      <c r="K136" s="181" t="s">
        <v>324</v>
      </c>
      <c r="L136" s="204" t="s">
        <v>175</v>
      </c>
      <c r="M136" s="215" t="s">
        <v>141</v>
      </c>
      <c r="N136" s="215" t="s">
        <v>141</v>
      </c>
      <c r="O136" s="191" t="s">
        <v>142</v>
      </c>
      <c r="P136" s="75" t="s">
        <v>216</v>
      </c>
      <c r="Q136" s="215"/>
    </row>
    <row r="137" spans="2:17" ht="33.6" customHeight="1" x14ac:dyDescent="0.25">
      <c r="B137" s="70" t="s">
        <v>193</v>
      </c>
      <c r="C137" s="191">
        <f t="shared" si="5"/>
        <v>4.6900000000000004</v>
      </c>
      <c r="D137" s="194" t="s">
        <v>321</v>
      </c>
      <c r="E137" s="191">
        <v>1085686937</v>
      </c>
      <c r="F137" s="191" t="s">
        <v>175</v>
      </c>
      <c r="G137" s="191" t="s">
        <v>205</v>
      </c>
      <c r="H137" s="180">
        <v>40648</v>
      </c>
      <c r="I137" s="191" t="s">
        <v>141</v>
      </c>
      <c r="J137" s="191" t="s">
        <v>325</v>
      </c>
      <c r="K137" s="181" t="s">
        <v>326</v>
      </c>
      <c r="L137" s="204" t="s">
        <v>175</v>
      </c>
      <c r="M137" s="215" t="s">
        <v>141</v>
      </c>
      <c r="N137" s="215" t="s">
        <v>141</v>
      </c>
      <c r="O137" s="191" t="s">
        <v>142</v>
      </c>
      <c r="P137" s="75" t="s">
        <v>216</v>
      </c>
      <c r="Q137" s="215"/>
    </row>
    <row r="138" spans="2:17" ht="68.25" customHeight="1" x14ac:dyDescent="0.25">
      <c r="B138" s="70" t="s">
        <v>43</v>
      </c>
      <c r="C138" s="191">
        <f t="shared" si="5"/>
        <v>4.6900000000000004</v>
      </c>
      <c r="D138" s="194" t="s">
        <v>328</v>
      </c>
      <c r="E138" s="191">
        <v>59835959</v>
      </c>
      <c r="F138" s="191" t="s">
        <v>329</v>
      </c>
      <c r="G138" s="191" t="s">
        <v>327</v>
      </c>
      <c r="H138" s="180">
        <v>35615</v>
      </c>
      <c r="I138" s="191" t="s">
        <v>141</v>
      </c>
      <c r="J138" s="191"/>
      <c r="K138" s="181"/>
      <c r="L138" s="204"/>
      <c r="M138" s="215" t="s">
        <v>141</v>
      </c>
      <c r="N138" s="215" t="s">
        <v>141</v>
      </c>
      <c r="O138" s="191" t="s">
        <v>142</v>
      </c>
      <c r="P138" s="75" t="s">
        <v>330</v>
      </c>
      <c r="Q138" s="215"/>
    </row>
    <row r="139" spans="2:17" ht="69.75" customHeight="1" x14ac:dyDescent="0.25">
      <c r="B139" s="70" t="s">
        <v>193</v>
      </c>
      <c r="C139" s="191">
        <f t="shared" si="5"/>
        <v>4.6900000000000004</v>
      </c>
      <c r="D139" s="194" t="s">
        <v>331</v>
      </c>
      <c r="E139" s="191">
        <v>1144029986</v>
      </c>
      <c r="F139" s="191" t="s">
        <v>191</v>
      </c>
      <c r="G139" s="191" t="s">
        <v>327</v>
      </c>
      <c r="H139" s="180"/>
      <c r="I139" s="191" t="s">
        <v>142</v>
      </c>
      <c r="J139" s="191" t="s">
        <v>247</v>
      </c>
      <c r="K139" s="181" t="s">
        <v>333</v>
      </c>
      <c r="L139" s="204" t="s">
        <v>334</v>
      </c>
      <c r="M139" s="215" t="s">
        <v>141</v>
      </c>
      <c r="N139" s="215" t="s">
        <v>141</v>
      </c>
      <c r="O139" s="191" t="s">
        <v>142</v>
      </c>
      <c r="P139" s="75" t="s">
        <v>332</v>
      </c>
      <c r="Q139" s="215"/>
    </row>
    <row r="140" spans="2:17" ht="33.6" customHeight="1" x14ac:dyDescent="0.25">
      <c r="B140" s="70" t="s">
        <v>193</v>
      </c>
      <c r="C140" s="191">
        <f t="shared" si="5"/>
        <v>4.6900000000000004</v>
      </c>
      <c r="D140" s="194" t="s">
        <v>335</v>
      </c>
      <c r="E140" s="191">
        <v>98387692</v>
      </c>
      <c r="F140" s="191" t="s">
        <v>191</v>
      </c>
      <c r="G140" s="191" t="s">
        <v>205</v>
      </c>
      <c r="H140" s="180">
        <v>38212</v>
      </c>
      <c r="I140" s="191" t="s">
        <v>141</v>
      </c>
      <c r="J140" s="191" t="s">
        <v>337</v>
      </c>
      <c r="K140" s="181" t="s">
        <v>338</v>
      </c>
      <c r="L140" s="204" t="s">
        <v>339</v>
      </c>
      <c r="M140" s="215" t="s">
        <v>141</v>
      </c>
      <c r="N140" s="215" t="s">
        <v>141</v>
      </c>
      <c r="O140" s="191" t="s">
        <v>142</v>
      </c>
      <c r="P140" s="75" t="s">
        <v>336</v>
      </c>
      <c r="Q140" s="215"/>
    </row>
    <row r="141" spans="2:17" ht="33.6" customHeight="1" x14ac:dyDescent="0.25">
      <c r="B141" s="70" t="s">
        <v>193</v>
      </c>
      <c r="C141" s="191">
        <f t="shared" si="5"/>
        <v>4.6900000000000004</v>
      </c>
      <c r="D141" s="194" t="s">
        <v>335</v>
      </c>
      <c r="E141" s="191">
        <v>98387692</v>
      </c>
      <c r="F141" s="191" t="s">
        <v>191</v>
      </c>
      <c r="G141" s="191" t="s">
        <v>205</v>
      </c>
      <c r="H141" s="180">
        <v>38212</v>
      </c>
      <c r="I141" s="191" t="s">
        <v>141</v>
      </c>
      <c r="J141" s="191" t="s">
        <v>340</v>
      </c>
      <c r="K141" s="181" t="s">
        <v>341</v>
      </c>
      <c r="L141" s="204" t="s">
        <v>342</v>
      </c>
      <c r="M141" s="215" t="s">
        <v>141</v>
      </c>
      <c r="N141" s="215" t="s">
        <v>141</v>
      </c>
      <c r="O141" s="191" t="s">
        <v>142</v>
      </c>
      <c r="P141" s="75" t="s">
        <v>336</v>
      </c>
      <c r="Q141" s="215"/>
    </row>
    <row r="142" spans="2:17" ht="33.6" customHeight="1" x14ac:dyDescent="0.25">
      <c r="B142" s="70" t="s">
        <v>193</v>
      </c>
      <c r="C142" s="191">
        <f t="shared" si="5"/>
        <v>4.6900000000000004</v>
      </c>
      <c r="D142" s="194" t="s">
        <v>335</v>
      </c>
      <c r="E142" s="191">
        <v>98387692</v>
      </c>
      <c r="F142" s="191" t="s">
        <v>191</v>
      </c>
      <c r="G142" s="191" t="s">
        <v>205</v>
      </c>
      <c r="H142" s="180">
        <v>38212</v>
      </c>
      <c r="I142" s="191" t="s">
        <v>141</v>
      </c>
      <c r="J142" s="191" t="s">
        <v>343</v>
      </c>
      <c r="K142" s="181" t="s">
        <v>344</v>
      </c>
      <c r="L142" s="204" t="s">
        <v>342</v>
      </c>
      <c r="M142" s="215" t="s">
        <v>141</v>
      </c>
      <c r="N142" s="215" t="s">
        <v>141</v>
      </c>
      <c r="O142" s="191" t="s">
        <v>142</v>
      </c>
      <c r="P142" s="75" t="s">
        <v>336</v>
      </c>
      <c r="Q142" s="215"/>
    </row>
    <row r="143" spans="2:17" ht="33.6" customHeight="1" x14ac:dyDescent="0.25">
      <c r="B143" s="201"/>
      <c r="C143" s="201"/>
      <c r="D143" s="202"/>
      <c r="E143" s="203"/>
      <c r="F143" s="203"/>
      <c r="G143" s="203"/>
      <c r="H143" s="184"/>
      <c r="I143" s="203"/>
      <c r="J143" s="203"/>
      <c r="K143" s="187"/>
      <c r="L143" s="188"/>
      <c r="M143" s="10"/>
      <c r="N143" s="10"/>
      <c r="O143" s="10"/>
      <c r="P143" s="189"/>
      <c r="Q143" s="189"/>
    </row>
    <row r="144" spans="2:17" ht="72.75" customHeight="1" x14ac:dyDescent="0.25">
      <c r="B144" s="124" t="s">
        <v>0</v>
      </c>
      <c r="C144" s="124" t="s">
        <v>39</v>
      </c>
      <c r="D144" s="124" t="s">
        <v>40</v>
      </c>
      <c r="E144" s="124" t="s">
        <v>117</v>
      </c>
      <c r="F144" s="124" t="s">
        <v>119</v>
      </c>
      <c r="G144" s="124" t="s">
        <v>120</v>
      </c>
      <c r="H144" s="124" t="s">
        <v>121</v>
      </c>
      <c r="I144" s="124" t="s">
        <v>118</v>
      </c>
      <c r="J144" s="212" t="s">
        <v>122</v>
      </c>
      <c r="K144" s="213"/>
      <c r="L144" s="214"/>
      <c r="M144" s="124" t="s">
        <v>126</v>
      </c>
      <c r="N144" s="124" t="s">
        <v>41</v>
      </c>
      <c r="O144" s="124" t="s">
        <v>42</v>
      </c>
      <c r="P144" s="212" t="s">
        <v>3</v>
      </c>
      <c r="Q144" s="214"/>
    </row>
    <row r="145" spans="2:17" ht="30" x14ac:dyDescent="0.25">
      <c r="B145" s="125" t="s">
        <v>43</v>
      </c>
      <c r="C145" s="208">
        <f>+(126+36)/200+(985/300)</f>
        <v>4.0933333333333337</v>
      </c>
      <c r="D145" s="125" t="s">
        <v>345</v>
      </c>
      <c r="E145" s="125">
        <v>27549052</v>
      </c>
      <c r="F145" s="70" t="s">
        <v>346</v>
      </c>
      <c r="G145" s="125" t="s">
        <v>205</v>
      </c>
      <c r="H145" s="198">
        <v>37351</v>
      </c>
      <c r="I145" s="125" t="s">
        <v>142</v>
      </c>
      <c r="J145" s="125" t="s">
        <v>347</v>
      </c>
      <c r="K145" s="125" t="s">
        <v>348</v>
      </c>
      <c r="L145" s="125" t="s">
        <v>349</v>
      </c>
      <c r="M145" s="125" t="s">
        <v>141</v>
      </c>
      <c r="N145" s="125" t="s">
        <v>141</v>
      </c>
      <c r="O145" s="125" t="s">
        <v>141</v>
      </c>
      <c r="P145" s="125" t="s">
        <v>198</v>
      </c>
      <c r="Q145" s="125"/>
    </row>
    <row r="146" spans="2:17" ht="30" x14ac:dyDescent="0.25">
      <c r="B146" s="125" t="s">
        <v>43</v>
      </c>
      <c r="C146" s="208">
        <f>+(126+36)/200+(985/300)</f>
        <v>4.0933333333333337</v>
      </c>
      <c r="D146" s="125" t="s">
        <v>345</v>
      </c>
      <c r="E146" s="125">
        <v>27549052</v>
      </c>
      <c r="F146" s="70" t="s">
        <v>346</v>
      </c>
      <c r="G146" s="125" t="s">
        <v>205</v>
      </c>
      <c r="H146" s="198">
        <v>37351</v>
      </c>
      <c r="I146" s="125" t="s">
        <v>142</v>
      </c>
      <c r="J146" s="125" t="s">
        <v>169</v>
      </c>
      <c r="K146" s="125" t="s">
        <v>351</v>
      </c>
      <c r="L146" s="125" t="s">
        <v>350</v>
      </c>
      <c r="M146" s="125" t="s">
        <v>141</v>
      </c>
      <c r="N146" s="125" t="s">
        <v>141</v>
      </c>
      <c r="O146" s="125" t="s">
        <v>141</v>
      </c>
      <c r="P146" s="125" t="s">
        <v>198</v>
      </c>
      <c r="Q146" s="125"/>
    </row>
    <row r="147" spans="2:17" x14ac:dyDescent="0.25">
      <c r="B147" s="70" t="s">
        <v>193</v>
      </c>
      <c r="C147" s="208">
        <f>+(126+36)/200+(985/300)*2</f>
        <v>7.3766666666666669</v>
      </c>
      <c r="D147" s="125" t="s">
        <v>352</v>
      </c>
      <c r="E147" s="125">
        <v>27090403</v>
      </c>
      <c r="F147" s="125" t="s">
        <v>191</v>
      </c>
      <c r="G147" s="125" t="s">
        <v>209</v>
      </c>
      <c r="H147" s="198">
        <v>41545</v>
      </c>
      <c r="I147" s="125" t="s">
        <v>141</v>
      </c>
      <c r="J147" s="125" t="s">
        <v>353</v>
      </c>
      <c r="K147" s="125" t="s">
        <v>354</v>
      </c>
      <c r="L147" s="198" t="s">
        <v>44</v>
      </c>
      <c r="M147" s="125" t="s">
        <v>141</v>
      </c>
      <c r="N147" s="125" t="s">
        <v>141</v>
      </c>
      <c r="O147" s="125" t="s">
        <v>141</v>
      </c>
      <c r="P147" s="125"/>
      <c r="Q147" s="125"/>
    </row>
    <row r="148" spans="2:17" ht="60" x14ac:dyDescent="0.25">
      <c r="B148" s="125" t="s">
        <v>43</v>
      </c>
      <c r="C148" s="208">
        <f t="shared" ref="C148:C153" si="6">+(126+36)/200+(985/300)</f>
        <v>4.0933333333333337</v>
      </c>
      <c r="D148" s="125" t="s">
        <v>355</v>
      </c>
      <c r="E148" s="125">
        <v>59823390</v>
      </c>
      <c r="F148" s="125" t="s">
        <v>191</v>
      </c>
      <c r="G148" s="125" t="s">
        <v>205</v>
      </c>
      <c r="H148" s="125"/>
      <c r="I148" s="125" t="s">
        <v>142</v>
      </c>
      <c r="J148" s="70" t="s">
        <v>357</v>
      </c>
      <c r="K148" s="125" t="s">
        <v>358</v>
      </c>
      <c r="L148" s="70" t="s">
        <v>359</v>
      </c>
      <c r="M148" s="125" t="s">
        <v>141</v>
      </c>
      <c r="N148" s="125" t="s">
        <v>141</v>
      </c>
      <c r="O148" s="125" t="s">
        <v>141</v>
      </c>
      <c r="P148" s="70" t="s">
        <v>356</v>
      </c>
      <c r="Q148" s="125"/>
    </row>
    <row r="149" spans="2:17" ht="30" x14ac:dyDescent="0.25">
      <c r="B149" s="125" t="s">
        <v>43</v>
      </c>
      <c r="C149" s="208">
        <f t="shared" si="6"/>
        <v>4.0933333333333337</v>
      </c>
      <c r="D149" s="125" t="s">
        <v>355</v>
      </c>
      <c r="E149" s="125">
        <v>59823390</v>
      </c>
      <c r="F149" s="125" t="s">
        <v>191</v>
      </c>
      <c r="G149" s="125" t="s">
        <v>205</v>
      </c>
      <c r="H149" s="125"/>
      <c r="I149" s="125" t="s">
        <v>142</v>
      </c>
      <c r="J149" s="125" t="s">
        <v>360</v>
      </c>
      <c r="K149" s="125" t="s">
        <v>361</v>
      </c>
      <c r="L149" s="125" t="s">
        <v>175</v>
      </c>
      <c r="M149" s="125" t="s">
        <v>141</v>
      </c>
      <c r="N149" s="125" t="s">
        <v>141</v>
      </c>
      <c r="O149" s="125" t="s">
        <v>141</v>
      </c>
      <c r="P149" s="70" t="s">
        <v>356</v>
      </c>
      <c r="Q149" s="125"/>
    </row>
    <row r="150" spans="2:17" ht="30" x14ac:dyDescent="0.25">
      <c r="B150" s="125" t="s">
        <v>43</v>
      </c>
      <c r="C150" s="208">
        <f t="shared" si="6"/>
        <v>4.0933333333333337</v>
      </c>
      <c r="D150" s="125" t="s">
        <v>355</v>
      </c>
      <c r="E150" s="125">
        <v>59823390</v>
      </c>
      <c r="F150" s="125" t="s">
        <v>191</v>
      </c>
      <c r="G150" s="125" t="s">
        <v>205</v>
      </c>
      <c r="H150" s="125"/>
      <c r="I150" s="125" t="s">
        <v>142</v>
      </c>
      <c r="J150" s="125" t="s">
        <v>169</v>
      </c>
      <c r="K150" s="125" t="s">
        <v>362</v>
      </c>
      <c r="L150" s="125" t="s">
        <v>363</v>
      </c>
      <c r="M150" s="125" t="s">
        <v>141</v>
      </c>
      <c r="N150" s="125" t="s">
        <v>141</v>
      </c>
      <c r="O150" s="125" t="s">
        <v>141</v>
      </c>
      <c r="P150" s="70" t="s">
        <v>356</v>
      </c>
      <c r="Q150" s="125"/>
    </row>
    <row r="151" spans="2:17" ht="30" x14ac:dyDescent="0.25">
      <c r="B151" s="125" t="s">
        <v>43</v>
      </c>
      <c r="C151" s="208">
        <f t="shared" si="6"/>
        <v>4.0933333333333337</v>
      </c>
      <c r="D151" s="125" t="s">
        <v>364</v>
      </c>
      <c r="E151" s="125">
        <v>59862522</v>
      </c>
      <c r="F151" s="70" t="s">
        <v>365</v>
      </c>
      <c r="G151" s="125" t="s">
        <v>205</v>
      </c>
      <c r="H151" s="198">
        <v>40284</v>
      </c>
      <c r="I151" s="125" t="s">
        <v>142</v>
      </c>
      <c r="J151" s="125" t="s">
        <v>353</v>
      </c>
      <c r="K151" s="198" t="s">
        <v>366</v>
      </c>
      <c r="L151" s="125" t="s">
        <v>367</v>
      </c>
      <c r="M151" s="125" t="s">
        <v>141</v>
      </c>
      <c r="N151" s="125" t="s">
        <v>141</v>
      </c>
      <c r="O151" s="125" t="s">
        <v>141</v>
      </c>
      <c r="P151" s="125" t="s">
        <v>198</v>
      </c>
      <c r="Q151" s="125"/>
    </row>
    <row r="152" spans="2:17" ht="30" x14ac:dyDescent="0.25">
      <c r="B152" s="125" t="s">
        <v>43</v>
      </c>
      <c r="C152" s="208">
        <f t="shared" si="6"/>
        <v>4.0933333333333337</v>
      </c>
      <c r="D152" s="125" t="s">
        <v>368</v>
      </c>
      <c r="E152" s="125">
        <v>27219874</v>
      </c>
      <c r="F152" s="70" t="s">
        <v>346</v>
      </c>
      <c r="G152" s="125" t="s">
        <v>219</v>
      </c>
      <c r="H152" s="198">
        <v>37161</v>
      </c>
      <c r="I152" s="125" t="s">
        <v>142</v>
      </c>
      <c r="J152" s="125" t="s">
        <v>369</v>
      </c>
      <c r="K152" s="125" t="s">
        <v>370</v>
      </c>
      <c r="L152" s="125" t="s">
        <v>189</v>
      </c>
      <c r="M152" s="125" t="s">
        <v>141</v>
      </c>
      <c r="N152" s="125" t="s">
        <v>141</v>
      </c>
      <c r="O152" s="125" t="s">
        <v>141</v>
      </c>
      <c r="P152" s="125" t="s">
        <v>198</v>
      </c>
      <c r="Q152" s="125"/>
    </row>
    <row r="153" spans="2:17" ht="30" x14ac:dyDescent="0.25">
      <c r="B153" s="125" t="s">
        <v>43</v>
      </c>
      <c r="C153" s="208">
        <f t="shared" si="6"/>
        <v>4.0933333333333337</v>
      </c>
      <c r="D153" s="125" t="s">
        <v>368</v>
      </c>
      <c r="E153" s="125">
        <v>27219874</v>
      </c>
      <c r="F153" s="70" t="s">
        <v>346</v>
      </c>
      <c r="G153" s="125" t="s">
        <v>219</v>
      </c>
      <c r="H153" s="198">
        <v>37161</v>
      </c>
      <c r="I153" s="125" t="s">
        <v>142</v>
      </c>
      <c r="J153" s="125" t="s">
        <v>169</v>
      </c>
      <c r="K153" s="125" t="s">
        <v>371</v>
      </c>
      <c r="L153" s="125" t="s">
        <v>372</v>
      </c>
      <c r="M153" s="125" t="s">
        <v>141</v>
      </c>
      <c r="N153" s="125" t="s">
        <v>141</v>
      </c>
      <c r="O153" s="125" t="s">
        <v>141</v>
      </c>
      <c r="P153" s="125" t="s">
        <v>198</v>
      </c>
      <c r="Q153" s="125"/>
    </row>
    <row r="154" spans="2:17" ht="42.75" customHeight="1" x14ac:dyDescent="0.25">
      <c r="B154" s="70" t="s">
        <v>193</v>
      </c>
      <c r="C154" s="208">
        <f t="shared" ref="C154:C163" si="7">+(126+36)/200+(985/300)*2</f>
        <v>7.3766666666666669</v>
      </c>
      <c r="D154" s="125" t="s">
        <v>373</v>
      </c>
      <c r="E154" s="125">
        <v>1085292278</v>
      </c>
      <c r="F154" s="125" t="s">
        <v>175</v>
      </c>
      <c r="G154" s="125" t="s">
        <v>374</v>
      </c>
      <c r="H154" s="125"/>
      <c r="I154" s="125" t="s">
        <v>142</v>
      </c>
      <c r="J154" s="125" t="s">
        <v>169</v>
      </c>
      <c r="K154" s="125" t="s">
        <v>376</v>
      </c>
      <c r="L154" s="125" t="s">
        <v>44</v>
      </c>
      <c r="M154" s="125" t="s">
        <v>141</v>
      </c>
      <c r="N154" s="125" t="s">
        <v>141</v>
      </c>
      <c r="O154" s="125" t="s">
        <v>141</v>
      </c>
      <c r="P154" s="70" t="s">
        <v>375</v>
      </c>
      <c r="Q154" s="125"/>
    </row>
    <row r="155" spans="2:17" ht="30" x14ac:dyDescent="0.25">
      <c r="B155" s="70" t="s">
        <v>193</v>
      </c>
      <c r="C155" s="208">
        <f t="shared" si="7"/>
        <v>7.3766666666666669</v>
      </c>
      <c r="D155" s="125" t="s">
        <v>373</v>
      </c>
      <c r="E155" s="125">
        <v>1085292278</v>
      </c>
      <c r="F155" s="125" t="s">
        <v>175</v>
      </c>
      <c r="G155" s="125" t="s">
        <v>374</v>
      </c>
      <c r="H155" s="125"/>
      <c r="I155" s="125" t="s">
        <v>142</v>
      </c>
      <c r="J155" s="125" t="s">
        <v>377</v>
      </c>
      <c r="K155" s="125" t="s">
        <v>378</v>
      </c>
      <c r="L155" s="125" t="s">
        <v>379</v>
      </c>
      <c r="M155" s="125" t="s">
        <v>141</v>
      </c>
      <c r="N155" s="125" t="s">
        <v>141</v>
      </c>
      <c r="O155" s="125" t="s">
        <v>141</v>
      </c>
      <c r="P155" s="70" t="s">
        <v>375</v>
      </c>
      <c r="Q155" s="125"/>
    </row>
    <row r="156" spans="2:17" x14ac:dyDescent="0.25">
      <c r="B156" s="70" t="s">
        <v>193</v>
      </c>
      <c r="C156" s="208">
        <f t="shared" si="7"/>
        <v>7.3766666666666669</v>
      </c>
      <c r="D156" s="125" t="s">
        <v>380</v>
      </c>
      <c r="E156" s="125">
        <v>59651673</v>
      </c>
      <c r="F156" s="125" t="s">
        <v>175</v>
      </c>
      <c r="G156" s="125" t="s">
        <v>196</v>
      </c>
      <c r="H156" s="198">
        <v>41258</v>
      </c>
      <c r="I156" s="125" t="s">
        <v>142</v>
      </c>
      <c r="J156" s="125" t="s">
        <v>169</v>
      </c>
      <c r="K156" s="125" t="s">
        <v>381</v>
      </c>
      <c r="L156" s="125" t="s">
        <v>382</v>
      </c>
      <c r="M156" s="125" t="s">
        <v>141</v>
      </c>
      <c r="N156" s="125" t="s">
        <v>141</v>
      </c>
      <c r="O156" s="125" t="s">
        <v>141</v>
      </c>
      <c r="P156" s="125" t="s">
        <v>198</v>
      </c>
      <c r="Q156" s="125"/>
    </row>
    <row r="157" spans="2:17" x14ac:dyDescent="0.25">
      <c r="B157" s="70" t="s">
        <v>193</v>
      </c>
      <c r="C157" s="208">
        <f t="shared" si="7"/>
        <v>7.3766666666666669</v>
      </c>
      <c r="D157" s="125" t="s">
        <v>380</v>
      </c>
      <c r="E157" s="125">
        <v>59651673</v>
      </c>
      <c r="F157" s="125" t="s">
        <v>175</v>
      </c>
      <c r="G157" s="125" t="s">
        <v>196</v>
      </c>
      <c r="H157" s="198">
        <v>41258</v>
      </c>
      <c r="I157" s="125" t="s">
        <v>142</v>
      </c>
      <c r="J157" s="125" t="s">
        <v>383</v>
      </c>
      <c r="K157" s="125" t="s">
        <v>384</v>
      </c>
      <c r="L157" s="125" t="s">
        <v>385</v>
      </c>
      <c r="M157" s="125" t="s">
        <v>141</v>
      </c>
      <c r="N157" s="125" t="s">
        <v>141</v>
      </c>
      <c r="O157" s="125" t="s">
        <v>141</v>
      </c>
      <c r="P157" s="125" t="s">
        <v>198</v>
      </c>
      <c r="Q157" s="125"/>
    </row>
    <row r="158" spans="2:17" x14ac:dyDescent="0.25">
      <c r="B158" s="70" t="s">
        <v>193</v>
      </c>
      <c r="C158" s="208">
        <f t="shared" si="7"/>
        <v>7.3766666666666669</v>
      </c>
      <c r="D158" s="125" t="s">
        <v>386</v>
      </c>
      <c r="E158" s="125">
        <v>27461558</v>
      </c>
      <c r="F158" s="125" t="s">
        <v>175</v>
      </c>
      <c r="G158" s="125" t="s">
        <v>196</v>
      </c>
      <c r="H158" s="198">
        <v>38695</v>
      </c>
      <c r="I158" s="125" t="s">
        <v>141</v>
      </c>
      <c r="J158" s="125" t="s">
        <v>169</v>
      </c>
      <c r="K158" s="125" t="s">
        <v>387</v>
      </c>
      <c r="L158" s="125" t="s">
        <v>388</v>
      </c>
      <c r="M158" s="125" t="s">
        <v>141</v>
      </c>
      <c r="N158" s="125" t="s">
        <v>142</v>
      </c>
      <c r="O158" s="125" t="s">
        <v>141</v>
      </c>
      <c r="P158" s="125" t="s">
        <v>389</v>
      </c>
      <c r="Q158" s="125"/>
    </row>
    <row r="159" spans="2:17" x14ac:dyDescent="0.25">
      <c r="B159" s="70" t="s">
        <v>193</v>
      </c>
      <c r="C159" s="208">
        <f t="shared" si="7"/>
        <v>7.3766666666666669</v>
      </c>
      <c r="D159" s="125" t="s">
        <v>390</v>
      </c>
      <c r="E159" s="125">
        <v>37087773</v>
      </c>
      <c r="F159" s="125" t="s">
        <v>175</v>
      </c>
      <c r="G159" s="125" t="s">
        <v>205</v>
      </c>
      <c r="H159" s="198">
        <v>40161</v>
      </c>
      <c r="I159" s="125" t="s">
        <v>142</v>
      </c>
      <c r="J159" s="125" t="s">
        <v>391</v>
      </c>
      <c r="K159" s="125" t="s">
        <v>392</v>
      </c>
      <c r="L159" s="125" t="s">
        <v>393</v>
      </c>
      <c r="M159" s="125" t="s">
        <v>141</v>
      </c>
      <c r="N159" s="125" t="s">
        <v>141</v>
      </c>
      <c r="O159" s="125" t="s">
        <v>141</v>
      </c>
      <c r="P159" s="125" t="s">
        <v>198</v>
      </c>
      <c r="Q159" s="125"/>
    </row>
    <row r="160" spans="2:17" x14ac:dyDescent="0.25">
      <c r="B160" s="70" t="s">
        <v>193</v>
      </c>
      <c r="C160" s="208">
        <f t="shared" si="7"/>
        <v>7.3766666666666669</v>
      </c>
      <c r="D160" s="125" t="s">
        <v>390</v>
      </c>
      <c r="E160" s="125">
        <v>37087773</v>
      </c>
      <c r="F160" s="125" t="s">
        <v>175</v>
      </c>
      <c r="G160" s="125" t="s">
        <v>205</v>
      </c>
      <c r="H160" s="198">
        <v>40161</v>
      </c>
      <c r="I160" s="125" t="s">
        <v>142</v>
      </c>
      <c r="J160" s="125" t="s">
        <v>169</v>
      </c>
      <c r="K160" s="125" t="s">
        <v>376</v>
      </c>
      <c r="L160" s="125" t="s">
        <v>44</v>
      </c>
      <c r="M160" s="125" t="s">
        <v>141</v>
      </c>
      <c r="N160" s="125" t="s">
        <v>141</v>
      </c>
      <c r="O160" s="125" t="s">
        <v>141</v>
      </c>
      <c r="P160" s="125" t="s">
        <v>198</v>
      </c>
      <c r="Q160" s="125"/>
    </row>
    <row r="161" spans="2:17" x14ac:dyDescent="0.25">
      <c r="B161" s="70" t="s">
        <v>193</v>
      </c>
      <c r="C161" s="208">
        <f t="shared" si="7"/>
        <v>7.3766666666666669</v>
      </c>
      <c r="D161" s="125" t="s">
        <v>394</v>
      </c>
      <c r="E161" s="125">
        <v>36933056</v>
      </c>
      <c r="F161" s="125" t="s">
        <v>175</v>
      </c>
      <c r="G161" s="125" t="s">
        <v>219</v>
      </c>
      <c r="H161" s="198">
        <v>39430</v>
      </c>
      <c r="I161" s="125" t="s">
        <v>142</v>
      </c>
      <c r="J161" s="125" t="s">
        <v>395</v>
      </c>
      <c r="K161" s="125" t="s">
        <v>396</v>
      </c>
      <c r="L161" s="125" t="s">
        <v>397</v>
      </c>
      <c r="M161" s="125" t="s">
        <v>141</v>
      </c>
      <c r="N161" s="125" t="s">
        <v>141</v>
      </c>
      <c r="O161" s="125" t="s">
        <v>141</v>
      </c>
      <c r="P161" s="125" t="s">
        <v>198</v>
      </c>
      <c r="Q161" s="125"/>
    </row>
    <row r="162" spans="2:17" x14ac:dyDescent="0.25">
      <c r="B162" s="70" t="s">
        <v>193</v>
      </c>
      <c r="C162" s="208">
        <f t="shared" si="7"/>
        <v>7.3766666666666669</v>
      </c>
      <c r="D162" s="125" t="s">
        <v>394</v>
      </c>
      <c r="E162" s="125">
        <v>36933056</v>
      </c>
      <c r="F162" s="125" t="s">
        <v>175</v>
      </c>
      <c r="G162" s="125" t="s">
        <v>219</v>
      </c>
      <c r="H162" s="198">
        <v>39430</v>
      </c>
      <c r="I162" s="125" t="s">
        <v>142</v>
      </c>
      <c r="J162" s="125" t="s">
        <v>398</v>
      </c>
      <c r="K162" s="125" t="s">
        <v>399</v>
      </c>
      <c r="L162" s="125" t="s">
        <v>175</v>
      </c>
      <c r="M162" s="125" t="s">
        <v>141</v>
      </c>
      <c r="N162" s="125" t="s">
        <v>141</v>
      </c>
      <c r="O162" s="125" t="s">
        <v>141</v>
      </c>
      <c r="P162" s="125" t="s">
        <v>198</v>
      </c>
      <c r="Q162" s="125"/>
    </row>
    <row r="163" spans="2:17" x14ac:dyDescent="0.25">
      <c r="B163" s="70" t="s">
        <v>193</v>
      </c>
      <c r="C163" s="208">
        <f t="shared" si="7"/>
        <v>7.3766666666666669</v>
      </c>
      <c r="D163" s="125" t="s">
        <v>400</v>
      </c>
      <c r="E163" s="125">
        <v>1085263768</v>
      </c>
      <c r="F163" s="125" t="s">
        <v>191</v>
      </c>
      <c r="G163" s="125" t="s">
        <v>401</v>
      </c>
      <c r="H163" s="198">
        <v>41629</v>
      </c>
      <c r="I163" s="125" t="s">
        <v>142</v>
      </c>
      <c r="J163" s="125" t="s">
        <v>402</v>
      </c>
      <c r="K163" s="125" t="s">
        <v>403</v>
      </c>
      <c r="L163" s="125" t="s">
        <v>404</v>
      </c>
      <c r="M163" s="125" t="s">
        <v>141</v>
      </c>
      <c r="N163" s="125" t="s">
        <v>141</v>
      </c>
      <c r="O163" s="125" t="s">
        <v>141</v>
      </c>
      <c r="P163" s="125" t="s">
        <v>198</v>
      </c>
      <c r="Q163" s="125"/>
    </row>
    <row r="164" spans="2:17" x14ac:dyDescent="0.25">
      <c r="B164" s="201"/>
      <c r="C164" s="209"/>
      <c r="D164" s="10"/>
      <c r="E164" s="10"/>
      <c r="F164" s="10"/>
      <c r="G164" s="10"/>
      <c r="H164" s="210"/>
      <c r="I164" s="10"/>
      <c r="J164" s="10"/>
      <c r="K164" s="10"/>
      <c r="L164" s="10"/>
      <c r="M164" s="10"/>
      <c r="N164" s="10"/>
      <c r="O164" s="10"/>
      <c r="P164" s="10"/>
      <c r="Q164" s="10"/>
    </row>
    <row r="165" spans="2:17" ht="72.75" customHeight="1" x14ac:dyDescent="0.25">
      <c r="B165" s="124" t="s">
        <v>0</v>
      </c>
      <c r="C165" s="124" t="s">
        <v>39</v>
      </c>
      <c r="D165" s="124" t="s">
        <v>40</v>
      </c>
      <c r="E165" s="124" t="s">
        <v>117</v>
      </c>
      <c r="F165" s="124" t="s">
        <v>119</v>
      </c>
      <c r="G165" s="124" t="s">
        <v>120</v>
      </c>
      <c r="H165" s="124" t="s">
        <v>121</v>
      </c>
      <c r="I165" s="124" t="s">
        <v>118</v>
      </c>
      <c r="J165" s="212" t="s">
        <v>122</v>
      </c>
      <c r="K165" s="213"/>
      <c r="L165" s="214"/>
      <c r="M165" s="124" t="s">
        <v>126</v>
      </c>
      <c r="N165" s="124" t="s">
        <v>41</v>
      </c>
      <c r="O165" s="124" t="s">
        <v>42</v>
      </c>
      <c r="P165" s="212" t="s">
        <v>3</v>
      </c>
      <c r="Q165" s="214"/>
    </row>
    <row r="166" spans="2:17" ht="54.75" customHeight="1" x14ac:dyDescent="0.25">
      <c r="B166" s="70" t="s">
        <v>43</v>
      </c>
      <c r="C166" s="208">
        <f>+(120+96)/200+450/300</f>
        <v>2.58</v>
      </c>
      <c r="D166" s="125" t="s">
        <v>418</v>
      </c>
      <c r="E166" s="125">
        <v>36951096</v>
      </c>
      <c r="F166" s="125" t="s">
        <v>175</v>
      </c>
      <c r="G166" s="125" t="s">
        <v>209</v>
      </c>
      <c r="H166" s="198">
        <v>38451</v>
      </c>
      <c r="I166" s="125" t="s">
        <v>142</v>
      </c>
      <c r="J166" s="125" t="s">
        <v>419</v>
      </c>
      <c r="K166" s="125" t="s">
        <v>420</v>
      </c>
      <c r="L166" s="125" t="s">
        <v>191</v>
      </c>
      <c r="M166" s="125" t="s">
        <v>141</v>
      </c>
      <c r="N166" s="125" t="s">
        <v>141</v>
      </c>
      <c r="O166" s="125" t="s">
        <v>142</v>
      </c>
      <c r="P166" s="75" t="s">
        <v>293</v>
      </c>
      <c r="Q166" s="125"/>
    </row>
    <row r="167" spans="2:17" ht="54.75" customHeight="1" x14ac:dyDescent="0.25">
      <c r="B167" s="70" t="s">
        <v>43</v>
      </c>
      <c r="C167" s="208">
        <f t="shared" ref="C167:C173" si="8">+(120+96)/200+450/300</f>
        <v>2.58</v>
      </c>
      <c r="D167" s="125" t="s">
        <v>418</v>
      </c>
      <c r="E167" s="125">
        <v>36951096</v>
      </c>
      <c r="F167" s="125" t="s">
        <v>175</v>
      </c>
      <c r="G167" s="125" t="s">
        <v>209</v>
      </c>
      <c r="H167" s="198">
        <v>38451</v>
      </c>
      <c r="I167" s="125" t="s">
        <v>142</v>
      </c>
      <c r="J167" s="125" t="s">
        <v>421</v>
      </c>
      <c r="K167" s="125" t="s">
        <v>422</v>
      </c>
      <c r="L167" s="125" t="s">
        <v>423</v>
      </c>
      <c r="M167" s="125" t="s">
        <v>141</v>
      </c>
      <c r="N167" s="125" t="s">
        <v>141</v>
      </c>
      <c r="O167" s="125" t="s">
        <v>142</v>
      </c>
      <c r="P167" s="75" t="s">
        <v>293</v>
      </c>
      <c r="Q167" s="125"/>
    </row>
    <row r="168" spans="2:17" ht="54.75" customHeight="1" x14ac:dyDescent="0.25">
      <c r="B168" s="70" t="s">
        <v>43</v>
      </c>
      <c r="C168" s="208">
        <f t="shared" si="8"/>
        <v>2.58</v>
      </c>
      <c r="D168" s="125" t="s">
        <v>418</v>
      </c>
      <c r="E168" s="125">
        <v>36951096</v>
      </c>
      <c r="F168" s="125" t="s">
        <v>175</v>
      </c>
      <c r="G168" s="125" t="s">
        <v>209</v>
      </c>
      <c r="H168" s="198">
        <v>38451</v>
      </c>
      <c r="I168" s="125" t="s">
        <v>142</v>
      </c>
      <c r="J168" s="125" t="s">
        <v>424</v>
      </c>
      <c r="K168" s="125" t="s">
        <v>425</v>
      </c>
      <c r="L168" s="125" t="s">
        <v>191</v>
      </c>
      <c r="M168" s="125" t="s">
        <v>141</v>
      </c>
      <c r="N168" s="125" t="s">
        <v>141</v>
      </c>
      <c r="O168" s="125" t="s">
        <v>142</v>
      </c>
      <c r="P168" s="75" t="s">
        <v>293</v>
      </c>
      <c r="Q168" s="125"/>
    </row>
    <row r="169" spans="2:17" x14ac:dyDescent="0.25">
      <c r="B169" s="70" t="s">
        <v>43</v>
      </c>
      <c r="C169" s="208">
        <f t="shared" si="8"/>
        <v>2.58</v>
      </c>
      <c r="D169" s="125" t="s">
        <v>426</v>
      </c>
      <c r="E169" s="125">
        <v>36754861</v>
      </c>
      <c r="F169" s="125" t="s">
        <v>427</v>
      </c>
      <c r="G169" s="125" t="s">
        <v>209</v>
      </c>
      <c r="H169" s="198" t="s">
        <v>428</v>
      </c>
      <c r="I169" s="125"/>
      <c r="J169" s="125" t="s">
        <v>429</v>
      </c>
      <c r="K169" s="125" t="s">
        <v>430</v>
      </c>
      <c r="L169" s="125" t="s">
        <v>189</v>
      </c>
      <c r="M169" s="125" t="s">
        <v>141</v>
      </c>
      <c r="N169" s="125" t="s">
        <v>141</v>
      </c>
      <c r="O169" s="125" t="s">
        <v>142</v>
      </c>
      <c r="P169" s="75" t="s">
        <v>216</v>
      </c>
      <c r="Q169" s="125"/>
    </row>
    <row r="170" spans="2:17" x14ac:dyDescent="0.25">
      <c r="B170" s="70" t="s">
        <v>43</v>
      </c>
      <c r="C170" s="208">
        <f t="shared" si="8"/>
        <v>2.58</v>
      </c>
      <c r="D170" s="125" t="s">
        <v>426</v>
      </c>
      <c r="E170" s="125">
        <v>36754861</v>
      </c>
      <c r="F170" s="125" t="s">
        <v>427</v>
      </c>
      <c r="G170" s="125" t="s">
        <v>209</v>
      </c>
      <c r="H170" s="198" t="s">
        <v>428</v>
      </c>
      <c r="I170" s="125"/>
      <c r="J170" s="125" t="s">
        <v>431</v>
      </c>
      <c r="K170" s="125" t="s">
        <v>432</v>
      </c>
      <c r="L170" s="125" t="s">
        <v>433</v>
      </c>
      <c r="M170" s="125" t="s">
        <v>141</v>
      </c>
      <c r="N170" s="125" t="s">
        <v>141</v>
      </c>
      <c r="O170" s="125" t="s">
        <v>142</v>
      </c>
      <c r="P170" s="75" t="s">
        <v>216</v>
      </c>
      <c r="Q170" s="125"/>
    </row>
    <row r="171" spans="2:17" ht="30" x14ac:dyDescent="0.25">
      <c r="B171" s="70" t="s">
        <v>43</v>
      </c>
      <c r="C171" s="208">
        <f t="shared" si="8"/>
        <v>2.58</v>
      </c>
      <c r="D171" s="125" t="s">
        <v>434</v>
      </c>
      <c r="E171" s="125">
        <v>59310940</v>
      </c>
      <c r="F171" s="125" t="s">
        <v>175</v>
      </c>
      <c r="G171" s="125" t="s">
        <v>374</v>
      </c>
      <c r="H171" s="198">
        <v>39171</v>
      </c>
      <c r="I171" s="125" t="s">
        <v>142</v>
      </c>
      <c r="J171" s="9" t="s">
        <v>264</v>
      </c>
      <c r="K171" s="125" t="s">
        <v>262</v>
      </c>
      <c r="L171" s="125" t="s">
        <v>437</v>
      </c>
      <c r="M171" s="125" t="s">
        <v>141</v>
      </c>
      <c r="N171" s="125" t="s">
        <v>141</v>
      </c>
      <c r="O171" s="125" t="s">
        <v>142</v>
      </c>
      <c r="P171" s="70" t="s">
        <v>293</v>
      </c>
      <c r="Q171" s="125"/>
    </row>
    <row r="172" spans="2:17" ht="30" x14ac:dyDescent="0.25">
      <c r="B172" s="70" t="s">
        <v>43</v>
      </c>
      <c r="C172" s="208">
        <f t="shared" si="8"/>
        <v>2.58</v>
      </c>
      <c r="D172" s="125" t="s">
        <v>434</v>
      </c>
      <c r="E172" s="125">
        <v>59310940</v>
      </c>
      <c r="F172" s="125" t="s">
        <v>175</v>
      </c>
      <c r="G172" s="125" t="s">
        <v>374</v>
      </c>
      <c r="H172" s="198">
        <v>39171</v>
      </c>
      <c r="I172" s="125" t="s">
        <v>142</v>
      </c>
      <c r="J172" s="125" t="s">
        <v>435</v>
      </c>
      <c r="K172" s="125" t="s">
        <v>436</v>
      </c>
      <c r="L172" s="125" t="s">
        <v>437</v>
      </c>
      <c r="M172" s="125" t="s">
        <v>141</v>
      </c>
      <c r="N172" s="125" t="s">
        <v>141</v>
      </c>
      <c r="O172" s="125" t="s">
        <v>142</v>
      </c>
      <c r="P172" s="70" t="s">
        <v>293</v>
      </c>
      <c r="Q172" s="125"/>
    </row>
    <row r="173" spans="2:17" ht="30" x14ac:dyDescent="0.25">
      <c r="B173" s="70" t="s">
        <v>43</v>
      </c>
      <c r="C173" s="208">
        <f t="shared" si="8"/>
        <v>2.58</v>
      </c>
      <c r="D173" s="125" t="s">
        <v>434</v>
      </c>
      <c r="E173" s="125">
        <v>59310940</v>
      </c>
      <c r="F173" s="125" t="s">
        <v>175</v>
      </c>
      <c r="G173" s="125" t="s">
        <v>374</v>
      </c>
      <c r="H173" s="198">
        <v>39171</v>
      </c>
      <c r="I173" s="125" t="s">
        <v>142</v>
      </c>
      <c r="J173" s="125" t="s">
        <v>265</v>
      </c>
      <c r="K173" s="125" t="s">
        <v>438</v>
      </c>
      <c r="L173" s="125" t="s">
        <v>439</v>
      </c>
      <c r="M173" s="125" t="s">
        <v>141</v>
      </c>
      <c r="N173" s="125" t="s">
        <v>141</v>
      </c>
      <c r="O173" s="125" t="s">
        <v>142</v>
      </c>
      <c r="P173" s="70" t="s">
        <v>293</v>
      </c>
      <c r="Q173" s="125"/>
    </row>
    <row r="174" spans="2:17" x14ac:dyDescent="0.25">
      <c r="B174" s="201"/>
      <c r="C174" s="209"/>
      <c r="D174" s="10"/>
      <c r="E174" s="10"/>
      <c r="F174" s="10"/>
      <c r="G174" s="10"/>
      <c r="H174" s="210"/>
      <c r="I174" s="10"/>
      <c r="J174" s="10"/>
      <c r="K174" s="10"/>
      <c r="L174" s="10"/>
      <c r="M174" s="10"/>
      <c r="N174" s="10"/>
      <c r="O174" s="10"/>
      <c r="P174" s="10"/>
      <c r="Q174" s="10"/>
    </row>
    <row r="175" spans="2:17" x14ac:dyDescent="0.25">
      <c r="B175" s="201"/>
      <c r="C175" s="209"/>
      <c r="D175" s="10"/>
      <c r="E175" s="10"/>
      <c r="F175" s="10"/>
      <c r="G175" s="10"/>
      <c r="H175" s="210"/>
      <c r="I175" s="10"/>
      <c r="J175" s="10"/>
      <c r="K175" s="10"/>
      <c r="L175" s="10"/>
      <c r="M175" s="10"/>
      <c r="N175" s="10"/>
      <c r="O175" s="10"/>
      <c r="P175" s="10"/>
      <c r="Q175" s="10"/>
    </row>
    <row r="176" spans="2:17" x14ac:dyDescent="0.25">
      <c r="B176" s="201"/>
      <c r="C176" s="209"/>
      <c r="D176" s="10"/>
      <c r="E176" s="10"/>
      <c r="F176" s="10"/>
      <c r="G176" s="10"/>
      <c r="H176" s="210"/>
      <c r="I176" s="10"/>
      <c r="J176" s="10"/>
      <c r="K176" s="10"/>
      <c r="L176" s="10"/>
      <c r="M176" s="10"/>
      <c r="N176" s="10"/>
      <c r="O176" s="10"/>
      <c r="P176" s="10"/>
      <c r="Q176" s="10"/>
    </row>
    <row r="177" spans="2:17" x14ac:dyDescent="0.25">
      <c r="B177" s="201"/>
      <c r="C177" s="209"/>
      <c r="D177" s="10"/>
      <c r="E177" s="10"/>
      <c r="F177" s="10"/>
      <c r="G177" s="10"/>
      <c r="H177" s="210"/>
      <c r="I177" s="10"/>
      <c r="J177" s="10"/>
      <c r="K177" s="10"/>
      <c r="L177" s="10"/>
      <c r="M177" s="10"/>
      <c r="N177" s="10"/>
      <c r="O177" s="10"/>
      <c r="P177" s="10"/>
      <c r="Q177" s="10"/>
    </row>
    <row r="178" spans="2:17" x14ac:dyDescent="0.25">
      <c r="B178" s="201"/>
      <c r="C178" s="209"/>
      <c r="D178" s="10"/>
      <c r="E178" s="10"/>
      <c r="F178" s="10"/>
      <c r="G178" s="10"/>
      <c r="H178" s="210"/>
      <c r="I178" s="10"/>
      <c r="J178" s="10"/>
      <c r="K178" s="10"/>
      <c r="L178" s="10"/>
      <c r="M178" s="10"/>
      <c r="N178" s="10"/>
      <c r="O178" s="10"/>
      <c r="P178" s="10"/>
      <c r="Q178" s="10"/>
    </row>
    <row r="179" spans="2:17" x14ac:dyDescent="0.25">
      <c r="B179" s="201"/>
      <c r="C179" s="209"/>
      <c r="D179" s="10"/>
      <c r="E179" s="10"/>
      <c r="F179" s="10"/>
      <c r="G179" s="10"/>
      <c r="H179" s="210"/>
      <c r="I179" s="10"/>
      <c r="J179" s="10"/>
      <c r="K179" s="10"/>
      <c r="L179" s="10"/>
      <c r="M179" s="10"/>
      <c r="N179" s="10"/>
      <c r="O179" s="10"/>
      <c r="P179" s="10"/>
      <c r="Q179" s="10"/>
    </row>
    <row r="180" spans="2:17" x14ac:dyDescent="0.25">
      <c r="B180" s="201"/>
      <c r="C180" s="209"/>
      <c r="D180" s="10"/>
      <c r="E180" s="10"/>
      <c r="F180" s="10"/>
      <c r="G180" s="10"/>
      <c r="H180" s="210"/>
      <c r="I180" s="10"/>
      <c r="J180" s="10"/>
      <c r="K180" s="10"/>
      <c r="L180" s="10"/>
      <c r="M180" s="10"/>
      <c r="N180" s="10"/>
      <c r="O180" s="10"/>
      <c r="P180" s="10"/>
      <c r="Q180" s="10"/>
    </row>
    <row r="181" spans="2:17" x14ac:dyDescent="0.25">
      <c r="B181" s="201"/>
      <c r="C181" s="209"/>
      <c r="D181" s="10"/>
      <c r="E181" s="10"/>
      <c r="F181" s="10"/>
      <c r="G181" s="10"/>
      <c r="H181" s="210"/>
      <c r="I181" s="10"/>
      <c r="J181" s="10"/>
      <c r="K181" s="10"/>
      <c r="L181" s="10"/>
      <c r="M181" s="10"/>
      <c r="N181" s="10"/>
      <c r="O181" s="10"/>
      <c r="P181" s="10"/>
      <c r="Q181" s="10"/>
    </row>
    <row r="182" spans="2:17" x14ac:dyDescent="0.25">
      <c r="B182" s="201"/>
      <c r="C182" s="209"/>
      <c r="D182" s="10"/>
      <c r="E182" s="10"/>
      <c r="F182" s="10"/>
      <c r="G182" s="10"/>
      <c r="H182" s="210"/>
      <c r="I182" s="10"/>
      <c r="J182" s="10"/>
      <c r="K182" s="10"/>
      <c r="L182" s="10"/>
      <c r="M182" s="10"/>
      <c r="N182" s="10"/>
      <c r="O182" s="10"/>
      <c r="P182" s="10"/>
      <c r="Q182" s="10"/>
    </row>
    <row r="183" spans="2:17" x14ac:dyDescent="0.25">
      <c r="B183" s="201"/>
      <c r="C183" s="209"/>
      <c r="D183" s="10"/>
      <c r="E183" s="10"/>
      <c r="F183" s="10"/>
      <c r="G183" s="10"/>
      <c r="H183" s="210"/>
      <c r="I183" s="10"/>
      <c r="J183" s="10"/>
      <c r="K183" s="10"/>
      <c r="L183" s="10"/>
      <c r="M183" s="10"/>
      <c r="N183" s="10"/>
      <c r="O183" s="10"/>
      <c r="P183" s="10"/>
      <c r="Q183" s="10"/>
    </row>
    <row r="184" spans="2:17" x14ac:dyDescent="0.25">
      <c r="B184" s="201"/>
      <c r="C184" s="209"/>
      <c r="D184" s="10"/>
      <c r="E184" s="10"/>
      <c r="F184" s="10"/>
      <c r="G184" s="10"/>
      <c r="H184" s="210"/>
      <c r="I184" s="10"/>
      <c r="J184" s="10"/>
      <c r="K184" s="10"/>
      <c r="L184" s="10"/>
      <c r="M184" s="10"/>
      <c r="N184" s="10"/>
      <c r="O184" s="10"/>
      <c r="P184" s="10"/>
      <c r="Q184" s="10"/>
    </row>
    <row r="185" spans="2:17" x14ac:dyDescent="0.25">
      <c r="B185" s="201"/>
      <c r="C185" s="209"/>
      <c r="D185" s="10"/>
      <c r="E185" s="10"/>
      <c r="F185" s="10"/>
      <c r="G185" s="10"/>
      <c r="H185" s="210"/>
      <c r="I185" s="10"/>
      <c r="J185" s="10"/>
      <c r="K185" s="10"/>
      <c r="L185" s="10"/>
      <c r="M185" s="10"/>
      <c r="N185" s="10"/>
      <c r="O185" s="10"/>
      <c r="P185" s="10"/>
      <c r="Q185" s="10"/>
    </row>
    <row r="186" spans="2:17" x14ac:dyDescent="0.25">
      <c r="B186" s="201"/>
      <c r="C186" s="209"/>
      <c r="D186" s="10"/>
      <c r="E186" s="10"/>
      <c r="F186" s="10"/>
      <c r="G186" s="10"/>
      <c r="H186" s="210"/>
      <c r="I186" s="10"/>
      <c r="J186" s="10"/>
      <c r="K186" s="10"/>
      <c r="L186" s="10"/>
      <c r="M186" s="10"/>
      <c r="N186" s="10"/>
      <c r="O186" s="10"/>
      <c r="P186" s="10"/>
      <c r="Q186" s="10"/>
    </row>
    <row r="187" spans="2:17" x14ac:dyDescent="0.25">
      <c r="B187" s="201"/>
      <c r="C187" s="209"/>
      <c r="D187" s="10"/>
      <c r="E187" s="10"/>
      <c r="F187" s="10"/>
      <c r="G187" s="10"/>
      <c r="H187" s="210"/>
      <c r="I187" s="10"/>
      <c r="J187" s="10"/>
      <c r="K187" s="10"/>
      <c r="L187" s="10"/>
      <c r="M187" s="10"/>
      <c r="N187" s="10"/>
      <c r="O187" s="10"/>
      <c r="P187" s="10"/>
      <c r="Q187" s="10"/>
    </row>
    <row r="188" spans="2:17" ht="15.75" thickBot="1" x14ac:dyDescent="0.3"/>
    <row r="189" spans="2:17" ht="27" thickBot="1" x14ac:dyDescent="0.3">
      <c r="B189" s="245" t="s">
        <v>46</v>
      </c>
      <c r="C189" s="246"/>
      <c r="D189" s="246"/>
      <c r="E189" s="246"/>
      <c r="F189" s="246"/>
      <c r="G189" s="246"/>
      <c r="H189" s="246"/>
      <c r="I189" s="246"/>
      <c r="J189" s="246"/>
      <c r="K189" s="246"/>
      <c r="L189" s="246"/>
      <c r="M189" s="246"/>
      <c r="N189" s="247"/>
    </row>
    <row r="192" spans="2:17" ht="46.15" customHeight="1" x14ac:dyDescent="0.25">
      <c r="B192" s="69" t="s">
        <v>33</v>
      </c>
      <c r="C192" s="69" t="s">
        <v>47</v>
      </c>
      <c r="D192" s="251" t="s">
        <v>3</v>
      </c>
      <c r="E192" s="252"/>
    </row>
    <row r="193" spans="1:26" ht="77.25" customHeight="1" x14ac:dyDescent="0.25">
      <c r="B193" s="70" t="s">
        <v>127</v>
      </c>
      <c r="C193" s="172" t="s">
        <v>142</v>
      </c>
      <c r="D193" s="253" t="s">
        <v>173</v>
      </c>
      <c r="E193" s="254"/>
    </row>
    <row r="196" spans="1:26" ht="26.25" x14ac:dyDescent="0.25">
      <c r="B196" s="243" t="s">
        <v>64</v>
      </c>
      <c r="C196" s="244"/>
      <c r="D196" s="244"/>
      <c r="E196" s="244"/>
      <c r="F196" s="244"/>
      <c r="G196" s="244"/>
      <c r="H196" s="244"/>
      <c r="I196" s="244"/>
      <c r="J196" s="244"/>
      <c r="K196" s="244"/>
      <c r="L196" s="244"/>
      <c r="M196" s="244"/>
      <c r="N196" s="244"/>
      <c r="O196" s="244"/>
      <c r="P196" s="244"/>
    </row>
    <row r="198" spans="1:26" ht="15.75" thickBot="1" x14ac:dyDescent="0.3"/>
    <row r="199" spans="1:26" ht="27" thickBot="1" x14ac:dyDescent="0.3">
      <c r="B199" s="245" t="s">
        <v>54</v>
      </c>
      <c r="C199" s="246"/>
      <c r="D199" s="246"/>
      <c r="E199" s="246"/>
      <c r="F199" s="246"/>
      <c r="G199" s="246"/>
      <c r="H199" s="246"/>
      <c r="I199" s="246"/>
      <c r="J199" s="246"/>
      <c r="K199" s="246"/>
      <c r="L199" s="246"/>
      <c r="M199" s="246"/>
      <c r="N199" s="247"/>
    </row>
    <row r="201" spans="1:26" ht="15.75" thickBot="1" x14ac:dyDescent="0.3">
      <c r="M201" s="66"/>
      <c r="N201" s="66"/>
    </row>
    <row r="202" spans="1:26" s="111" customFormat="1" ht="109.5" customHeight="1" x14ac:dyDescent="0.25">
      <c r="B202" s="122" t="s">
        <v>150</v>
      </c>
      <c r="C202" s="122" t="s">
        <v>151</v>
      </c>
      <c r="D202" s="122" t="s">
        <v>152</v>
      </c>
      <c r="E202" s="122" t="s">
        <v>45</v>
      </c>
      <c r="F202" s="122" t="s">
        <v>22</v>
      </c>
      <c r="G202" s="122" t="s">
        <v>104</v>
      </c>
      <c r="H202" s="122" t="s">
        <v>17</v>
      </c>
      <c r="I202" s="122" t="s">
        <v>10</v>
      </c>
      <c r="J202" s="122" t="s">
        <v>31</v>
      </c>
      <c r="K202" s="122" t="s">
        <v>61</v>
      </c>
      <c r="L202" s="122" t="s">
        <v>20</v>
      </c>
      <c r="M202" s="107" t="s">
        <v>26</v>
      </c>
      <c r="N202" s="122" t="s">
        <v>153</v>
      </c>
      <c r="O202" s="122" t="s">
        <v>36</v>
      </c>
      <c r="P202" s="123" t="s">
        <v>11</v>
      </c>
      <c r="Q202" s="123" t="s">
        <v>19</v>
      </c>
    </row>
    <row r="203" spans="1:26" s="117" customFormat="1" ht="30" x14ac:dyDescent="0.25">
      <c r="A203" s="47">
        <v>1</v>
      </c>
      <c r="B203" s="118" t="s">
        <v>511</v>
      </c>
      <c r="C203" s="119"/>
      <c r="D203" s="118" t="s">
        <v>518</v>
      </c>
      <c r="E203" s="113" t="s">
        <v>550</v>
      </c>
      <c r="F203" s="114" t="s">
        <v>141</v>
      </c>
      <c r="G203" s="157"/>
      <c r="H203" s="121">
        <v>41263</v>
      </c>
      <c r="I203" s="115">
        <v>41912</v>
      </c>
      <c r="J203" s="115"/>
      <c r="K203" s="115" t="s">
        <v>515</v>
      </c>
      <c r="L203" s="115" t="s">
        <v>579</v>
      </c>
      <c r="M203" s="106">
        <v>252</v>
      </c>
      <c r="N203" s="106">
        <v>252</v>
      </c>
      <c r="O203" s="27"/>
      <c r="P203" s="27">
        <v>121</v>
      </c>
      <c r="Q203" s="158" t="s">
        <v>578</v>
      </c>
      <c r="R203" s="234"/>
      <c r="S203" s="116"/>
      <c r="T203" s="116"/>
      <c r="U203" s="116"/>
      <c r="V203" s="116"/>
      <c r="W203" s="116"/>
      <c r="X203" s="116"/>
      <c r="Y203" s="116"/>
      <c r="Z203" s="116"/>
    </row>
    <row r="204" spans="1:26" s="117" customFormat="1" x14ac:dyDescent="0.25">
      <c r="A204" s="47">
        <f>+A203+1</f>
        <v>2</v>
      </c>
      <c r="B204" s="118"/>
      <c r="C204" s="119"/>
      <c r="D204" s="118"/>
      <c r="E204" s="113"/>
      <c r="F204" s="114"/>
      <c r="G204" s="114"/>
      <c r="H204" s="114"/>
      <c r="I204" s="115"/>
      <c r="J204" s="115"/>
      <c r="K204" s="115"/>
      <c r="L204" s="115"/>
      <c r="M204" s="106"/>
      <c r="N204" s="106"/>
      <c r="O204" s="27"/>
      <c r="P204" s="27"/>
      <c r="Q204" s="158"/>
      <c r="R204" s="116"/>
      <c r="S204" s="116"/>
      <c r="T204" s="116"/>
      <c r="U204" s="116"/>
      <c r="V204" s="116"/>
      <c r="W204" s="116"/>
      <c r="X204" s="116"/>
      <c r="Y204" s="116"/>
      <c r="Z204" s="116"/>
    </row>
    <row r="205" spans="1:26" s="117" customFormat="1" x14ac:dyDescent="0.25">
      <c r="A205" s="47">
        <f t="shared" ref="A205:A210" si="9">+A204+1</f>
        <v>3</v>
      </c>
      <c r="B205" s="118"/>
      <c r="C205" s="119"/>
      <c r="D205" s="118"/>
      <c r="E205" s="113"/>
      <c r="F205" s="114"/>
      <c r="G205" s="114"/>
      <c r="H205" s="114"/>
      <c r="I205" s="115"/>
      <c r="J205" s="115"/>
      <c r="K205" s="115"/>
      <c r="L205" s="115"/>
      <c r="M205" s="106"/>
      <c r="N205" s="106"/>
      <c r="O205" s="27"/>
      <c r="P205" s="27"/>
      <c r="Q205" s="158"/>
      <c r="R205" s="116"/>
      <c r="S205" s="116"/>
      <c r="T205" s="116"/>
      <c r="U205" s="116"/>
      <c r="V205" s="116"/>
      <c r="W205" s="116"/>
      <c r="X205" s="116"/>
      <c r="Y205" s="116"/>
      <c r="Z205" s="116"/>
    </row>
    <row r="206" spans="1:26" s="117" customFormat="1" x14ac:dyDescent="0.25">
      <c r="A206" s="47">
        <f t="shared" si="9"/>
        <v>4</v>
      </c>
      <c r="B206" s="118"/>
      <c r="C206" s="119"/>
      <c r="D206" s="118"/>
      <c r="E206" s="113"/>
      <c r="F206" s="114"/>
      <c r="G206" s="114"/>
      <c r="H206" s="114"/>
      <c r="I206" s="115"/>
      <c r="J206" s="115"/>
      <c r="K206" s="115"/>
      <c r="L206" s="115"/>
      <c r="M206" s="106"/>
      <c r="N206" s="106"/>
      <c r="O206" s="27"/>
      <c r="P206" s="27"/>
      <c r="Q206" s="158"/>
      <c r="R206" s="116"/>
      <c r="S206" s="116"/>
      <c r="T206" s="116"/>
      <c r="U206" s="116"/>
      <c r="V206" s="116"/>
      <c r="W206" s="116"/>
      <c r="X206" s="116"/>
      <c r="Y206" s="116"/>
      <c r="Z206" s="116"/>
    </row>
    <row r="207" spans="1:26" s="117" customFormat="1" x14ac:dyDescent="0.25">
      <c r="A207" s="47">
        <f t="shared" si="9"/>
        <v>5</v>
      </c>
      <c r="B207" s="118"/>
      <c r="C207" s="119"/>
      <c r="D207" s="118"/>
      <c r="E207" s="113"/>
      <c r="F207" s="114"/>
      <c r="G207" s="114"/>
      <c r="H207" s="114"/>
      <c r="I207" s="115"/>
      <c r="J207" s="115"/>
      <c r="K207" s="115"/>
      <c r="L207" s="115"/>
      <c r="M207" s="106"/>
      <c r="N207" s="106"/>
      <c r="O207" s="27"/>
      <c r="P207" s="27"/>
      <c r="Q207" s="158"/>
      <c r="R207" s="116"/>
      <c r="S207" s="116"/>
      <c r="T207" s="116"/>
      <c r="U207" s="116"/>
      <c r="V207" s="116"/>
      <c r="W207" s="116"/>
      <c r="X207" s="116"/>
      <c r="Y207" s="116"/>
      <c r="Z207" s="116"/>
    </row>
    <row r="208" spans="1:26" s="117" customFormat="1" x14ac:dyDescent="0.25">
      <c r="A208" s="47">
        <f t="shared" si="9"/>
        <v>6</v>
      </c>
      <c r="B208" s="118"/>
      <c r="C208" s="119"/>
      <c r="D208" s="118"/>
      <c r="E208" s="113"/>
      <c r="F208" s="114"/>
      <c r="G208" s="114"/>
      <c r="H208" s="114"/>
      <c r="I208" s="115"/>
      <c r="J208" s="115"/>
      <c r="K208" s="115"/>
      <c r="L208" s="115"/>
      <c r="M208" s="106"/>
      <c r="N208" s="106"/>
      <c r="O208" s="27"/>
      <c r="P208" s="27"/>
      <c r="Q208" s="158"/>
      <c r="R208" s="116"/>
      <c r="S208" s="116"/>
      <c r="T208" s="116"/>
      <c r="U208" s="116"/>
      <c r="V208" s="116"/>
      <c r="W208" s="116"/>
      <c r="X208" s="116"/>
      <c r="Y208" s="116"/>
      <c r="Z208" s="116"/>
    </row>
    <row r="209" spans="1:26" s="117" customFormat="1" x14ac:dyDescent="0.25">
      <c r="A209" s="47">
        <f t="shared" si="9"/>
        <v>7</v>
      </c>
      <c r="B209" s="118"/>
      <c r="C209" s="119"/>
      <c r="D209" s="118"/>
      <c r="E209" s="113"/>
      <c r="F209" s="114"/>
      <c r="G209" s="114"/>
      <c r="H209" s="114"/>
      <c r="I209" s="115"/>
      <c r="J209" s="115"/>
      <c r="K209" s="115"/>
      <c r="L209" s="115"/>
      <c r="M209" s="106"/>
      <c r="N209" s="106"/>
      <c r="O209" s="27"/>
      <c r="P209" s="27"/>
      <c r="Q209" s="158"/>
      <c r="R209" s="116"/>
      <c r="S209" s="116"/>
      <c r="T209" s="116"/>
      <c r="U209" s="116"/>
      <c r="V209" s="116"/>
      <c r="W209" s="116"/>
      <c r="X209" s="116"/>
      <c r="Y209" s="116"/>
      <c r="Z209" s="116"/>
    </row>
    <row r="210" spans="1:26" s="117" customFormat="1" x14ac:dyDescent="0.25">
      <c r="A210" s="47">
        <f t="shared" si="9"/>
        <v>8</v>
      </c>
      <c r="B210" s="118"/>
      <c r="C210" s="119"/>
      <c r="D210" s="118"/>
      <c r="E210" s="113"/>
      <c r="F210" s="114"/>
      <c r="G210" s="114"/>
      <c r="H210" s="114"/>
      <c r="I210" s="115"/>
      <c r="J210" s="115"/>
      <c r="K210" s="115"/>
      <c r="L210" s="115"/>
      <c r="M210" s="106"/>
      <c r="N210" s="106"/>
      <c r="O210" s="27"/>
      <c r="P210" s="27"/>
      <c r="Q210" s="158"/>
      <c r="R210" s="116"/>
      <c r="S210" s="116"/>
      <c r="T210" s="116"/>
      <c r="U210" s="116"/>
      <c r="V210" s="116"/>
      <c r="W210" s="116"/>
      <c r="X210" s="116"/>
      <c r="Y210" s="116"/>
      <c r="Z210" s="116"/>
    </row>
    <row r="211" spans="1:26" s="117" customFormat="1" ht="29.25" customHeight="1" x14ac:dyDescent="0.25">
      <c r="A211" s="47"/>
      <c r="B211" s="50" t="s">
        <v>16</v>
      </c>
      <c r="C211" s="119"/>
      <c r="D211" s="118"/>
      <c r="E211" s="113"/>
      <c r="F211" s="114"/>
      <c r="G211" s="114"/>
      <c r="H211" s="114"/>
      <c r="I211" s="115"/>
      <c r="J211" s="115"/>
      <c r="K211" s="120" t="s">
        <v>580</v>
      </c>
      <c r="L211" s="120">
        <f t="shared" ref="L211:N211" si="10">SUM(L203:L210)</f>
        <v>0</v>
      </c>
      <c r="M211" s="156">
        <f t="shared" si="10"/>
        <v>252</v>
      </c>
      <c r="N211" s="120">
        <f t="shared" si="10"/>
        <v>252</v>
      </c>
      <c r="O211" s="27"/>
      <c r="P211" s="27"/>
      <c r="Q211" s="159"/>
    </row>
    <row r="212" spans="1:26" x14ac:dyDescent="0.25">
      <c r="B212" s="30"/>
      <c r="C212" s="30"/>
      <c r="D212" s="30"/>
      <c r="E212" s="31"/>
      <c r="F212" s="30"/>
      <c r="G212" s="30"/>
      <c r="H212" s="30"/>
      <c r="I212" s="30"/>
      <c r="J212" s="30"/>
      <c r="K212" s="30"/>
      <c r="L212" s="30"/>
      <c r="M212" s="30"/>
      <c r="N212" s="30"/>
      <c r="O212" s="30"/>
      <c r="P212" s="30"/>
    </row>
    <row r="213" spans="1:26" ht="28.5" customHeight="1" x14ac:dyDescent="0.25">
      <c r="B213" s="60" t="s">
        <v>32</v>
      </c>
      <c r="C213" s="74" t="str">
        <f>+K211</f>
        <v>0</v>
      </c>
      <c r="H213" s="32"/>
      <c r="I213" s="32"/>
      <c r="J213" s="32"/>
      <c r="K213" s="32"/>
      <c r="L213" s="32"/>
      <c r="M213" s="32"/>
      <c r="N213" s="30"/>
      <c r="O213" s="30"/>
      <c r="P213" s="30"/>
    </row>
    <row r="215" spans="1:26" ht="15.75" thickBot="1" x14ac:dyDescent="0.3"/>
    <row r="216" spans="1:26" ht="37.15" customHeight="1" thickBot="1" x14ac:dyDescent="0.3">
      <c r="B216" s="77" t="s">
        <v>49</v>
      </c>
      <c r="C216" s="78" t="s">
        <v>50</v>
      </c>
      <c r="D216" s="77" t="s">
        <v>51</v>
      </c>
      <c r="E216" s="78" t="s">
        <v>55</v>
      </c>
    </row>
    <row r="217" spans="1:26" ht="41.45" customHeight="1" x14ac:dyDescent="0.25">
      <c r="B217" s="68" t="s">
        <v>128</v>
      </c>
      <c r="C217" s="71">
        <v>20</v>
      </c>
      <c r="D217" s="71">
        <v>0</v>
      </c>
      <c r="E217" s="248">
        <f>+D217+D218+D219</f>
        <v>0</v>
      </c>
    </row>
    <row r="218" spans="1:26" x14ac:dyDescent="0.25">
      <c r="B218" s="68" t="s">
        <v>129</v>
      </c>
      <c r="C218" s="58">
        <v>30</v>
      </c>
      <c r="D218" s="215">
        <v>0</v>
      </c>
      <c r="E218" s="249"/>
    </row>
    <row r="219" spans="1:26" ht="15.75" thickBot="1" x14ac:dyDescent="0.3">
      <c r="B219" s="68" t="s">
        <v>130</v>
      </c>
      <c r="C219" s="73">
        <v>40</v>
      </c>
      <c r="D219" s="73">
        <v>0</v>
      </c>
      <c r="E219" s="250"/>
    </row>
    <row r="221" spans="1:26" ht="15.75" thickBot="1" x14ac:dyDescent="0.3"/>
    <row r="222" spans="1:26" ht="27" thickBot="1" x14ac:dyDescent="0.3">
      <c r="B222" s="245" t="s">
        <v>52</v>
      </c>
      <c r="C222" s="246"/>
      <c r="D222" s="246"/>
      <c r="E222" s="246"/>
      <c r="F222" s="246"/>
      <c r="G222" s="246"/>
      <c r="H222" s="246"/>
      <c r="I222" s="246"/>
      <c r="J222" s="246"/>
      <c r="K222" s="246"/>
      <c r="L222" s="246"/>
      <c r="M222" s="246"/>
      <c r="N222" s="247"/>
    </row>
    <row r="224" spans="1:26" ht="76.5" customHeight="1" x14ac:dyDescent="0.25">
      <c r="B224" s="124" t="s">
        <v>0</v>
      </c>
      <c r="C224" s="124" t="s">
        <v>39</v>
      </c>
      <c r="D224" s="124" t="s">
        <v>40</v>
      </c>
      <c r="E224" s="124" t="s">
        <v>117</v>
      </c>
      <c r="F224" s="124" t="s">
        <v>119</v>
      </c>
      <c r="G224" s="124" t="s">
        <v>120</v>
      </c>
      <c r="H224" s="124" t="s">
        <v>121</v>
      </c>
      <c r="I224" s="124" t="s">
        <v>118</v>
      </c>
      <c r="J224" s="251" t="s">
        <v>122</v>
      </c>
      <c r="K224" s="268"/>
      <c r="L224" s="252"/>
      <c r="M224" s="124" t="s">
        <v>126</v>
      </c>
      <c r="N224" s="124" t="s">
        <v>41</v>
      </c>
      <c r="O224" s="124" t="s">
        <v>42</v>
      </c>
      <c r="P224" s="251" t="s">
        <v>3</v>
      </c>
      <c r="Q224" s="252"/>
    </row>
    <row r="225" spans="2:17" ht="60.75" customHeight="1" x14ac:dyDescent="0.25">
      <c r="B225" s="211" t="s">
        <v>134</v>
      </c>
      <c r="C225" s="211"/>
      <c r="D225" s="3"/>
      <c r="E225" s="3"/>
      <c r="F225" s="3"/>
      <c r="G225" s="3"/>
      <c r="H225" s="3"/>
      <c r="I225" s="5"/>
      <c r="J225" s="1" t="s">
        <v>123</v>
      </c>
      <c r="K225" s="101" t="s">
        <v>124</v>
      </c>
      <c r="L225" s="100" t="s">
        <v>125</v>
      </c>
      <c r="M225" s="125"/>
      <c r="N225" s="125"/>
      <c r="O225" s="125"/>
      <c r="P225" s="269"/>
      <c r="Q225" s="269"/>
    </row>
    <row r="226" spans="2:17" ht="60.75" customHeight="1" x14ac:dyDescent="0.25">
      <c r="B226" s="211" t="s">
        <v>135</v>
      </c>
      <c r="C226" s="211"/>
      <c r="D226" s="3"/>
      <c r="E226" s="3"/>
      <c r="F226" s="3"/>
      <c r="G226" s="3"/>
      <c r="H226" s="3"/>
      <c r="I226" s="5"/>
      <c r="J226" s="1"/>
      <c r="K226" s="101"/>
      <c r="L226" s="100"/>
      <c r="M226" s="125"/>
      <c r="N226" s="125"/>
      <c r="O226" s="125"/>
      <c r="P226" s="215"/>
      <c r="Q226" s="215"/>
    </row>
    <row r="227" spans="2:17" ht="33.6" customHeight="1" x14ac:dyDescent="0.25">
      <c r="B227" s="211" t="s">
        <v>136</v>
      </c>
      <c r="C227" s="211"/>
      <c r="D227" s="3"/>
      <c r="E227" s="3"/>
      <c r="F227" s="3"/>
      <c r="G227" s="3"/>
      <c r="H227" s="3"/>
      <c r="I227" s="5"/>
      <c r="J227" s="1"/>
      <c r="K227" s="100"/>
      <c r="L227" s="100"/>
      <c r="M227" s="125"/>
      <c r="N227" s="125"/>
      <c r="O227" s="125"/>
      <c r="P227" s="269"/>
      <c r="Q227" s="269"/>
    </row>
    <row r="230" spans="2:17" ht="15.75" thickBot="1" x14ac:dyDescent="0.3"/>
    <row r="231" spans="2:17" ht="54" customHeight="1" x14ac:dyDescent="0.25">
      <c r="B231" s="128" t="s">
        <v>33</v>
      </c>
      <c r="C231" s="128" t="s">
        <v>49</v>
      </c>
      <c r="D231" s="124" t="s">
        <v>50</v>
      </c>
      <c r="E231" s="128" t="s">
        <v>51</v>
      </c>
      <c r="F231" s="78" t="s">
        <v>56</v>
      </c>
      <c r="G231" s="97"/>
    </row>
    <row r="232" spans="2:17" ht="120.75" customHeight="1" x14ac:dyDescent="0.2">
      <c r="B232" s="237" t="s">
        <v>53</v>
      </c>
      <c r="C232" s="6" t="s">
        <v>131</v>
      </c>
      <c r="D232" s="215">
        <v>25</v>
      </c>
      <c r="E232" s="215">
        <v>0</v>
      </c>
      <c r="F232" s="238">
        <f>+E232+E233+E234</f>
        <v>0</v>
      </c>
      <c r="G232" s="98"/>
    </row>
    <row r="233" spans="2:17" ht="76.150000000000006" customHeight="1" x14ac:dyDescent="0.2">
      <c r="B233" s="237"/>
      <c r="C233" s="6" t="s">
        <v>132</v>
      </c>
      <c r="D233" s="75">
        <v>25</v>
      </c>
      <c r="E233" s="215">
        <v>0</v>
      </c>
      <c r="F233" s="239"/>
      <c r="G233" s="98"/>
    </row>
    <row r="234" spans="2:17" ht="69" customHeight="1" x14ac:dyDescent="0.2">
      <c r="B234" s="237"/>
      <c r="C234" s="6" t="s">
        <v>133</v>
      </c>
      <c r="D234" s="215">
        <v>10</v>
      </c>
      <c r="E234" s="215">
        <v>0</v>
      </c>
      <c r="F234" s="240"/>
      <c r="G234" s="98"/>
    </row>
    <row r="235" spans="2:17" x14ac:dyDescent="0.25">
      <c r="C235" s="108"/>
    </row>
    <row r="238" spans="2:17" x14ac:dyDescent="0.25">
      <c r="B238" s="126" t="s">
        <v>57</v>
      </c>
    </row>
    <row r="241" spans="2:5" x14ac:dyDescent="0.25">
      <c r="B241" s="129" t="s">
        <v>33</v>
      </c>
      <c r="C241" s="129" t="s">
        <v>58</v>
      </c>
      <c r="D241" s="128" t="s">
        <v>51</v>
      </c>
      <c r="E241" s="128" t="s">
        <v>16</v>
      </c>
    </row>
    <row r="242" spans="2:5" ht="28.5" x14ac:dyDescent="0.25">
      <c r="B242" s="109" t="s">
        <v>59</v>
      </c>
      <c r="C242" s="110">
        <v>40</v>
      </c>
      <c r="D242" s="215">
        <f>+E217</f>
        <v>0</v>
      </c>
      <c r="E242" s="241">
        <f>+D242+D243</f>
        <v>0</v>
      </c>
    </row>
    <row r="243" spans="2:5" ht="42.75" x14ac:dyDescent="0.25">
      <c r="B243" s="109" t="s">
        <v>60</v>
      </c>
      <c r="C243" s="110">
        <v>60</v>
      </c>
      <c r="D243" s="215">
        <f>+F232</f>
        <v>0</v>
      </c>
      <c r="E243" s="242"/>
    </row>
  </sheetData>
  <mergeCells count="41">
    <mergeCell ref="E242:E243"/>
    <mergeCell ref="B222:N222"/>
    <mergeCell ref="J224:L224"/>
    <mergeCell ref="P224:Q224"/>
    <mergeCell ref="P225:Q225"/>
    <mergeCell ref="P227:Q227"/>
    <mergeCell ref="B232:B234"/>
    <mergeCell ref="F232:F234"/>
    <mergeCell ref="E217:E219"/>
    <mergeCell ref="O72:P72"/>
    <mergeCell ref="O73:P73"/>
    <mergeCell ref="O74:P74"/>
    <mergeCell ref="O75:P75"/>
    <mergeCell ref="B81:N81"/>
    <mergeCell ref="J86:L86"/>
    <mergeCell ref="P86:Q86"/>
    <mergeCell ref="B189:N189"/>
    <mergeCell ref="D192:E192"/>
    <mergeCell ref="D193:E193"/>
    <mergeCell ref="B196:P196"/>
    <mergeCell ref="B199:N19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C69:C71">
    <cfRule type="duplicateValues" dxfId="1" priority="2"/>
  </conditionalFormatting>
  <conditionalFormatting sqref="C72:C74">
    <cfRule type="duplicateValues" dxfId="0" priority="1"/>
  </conditionalFormatting>
  <dataValidations count="2">
    <dataValidation type="decimal" allowBlank="1" showInputMessage="1" showErrorMessage="1" sqref="WVH983159 WLL983159 C65655 IV65655 SR65655 ACN65655 AMJ65655 AWF65655 BGB65655 BPX65655 BZT65655 CJP65655 CTL65655 DDH65655 DND65655 DWZ65655 EGV65655 EQR65655 FAN65655 FKJ65655 FUF65655 GEB65655 GNX65655 GXT65655 HHP65655 HRL65655 IBH65655 ILD65655 IUZ65655 JEV65655 JOR65655 JYN65655 KIJ65655 KSF65655 LCB65655 LLX65655 LVT65655 MFP65655 MPL65655 MZH65655 NJD65655 NSZ65655 OCV65655 OMR65655 OWN65655 PGJ65655 PQF65655 QAB65655 QJX65655 QTT65655 RDP65655 RNL65655 RXH65655 SHD65655 SQZ65655 TAV65655 TKR65655 TUN65655 UEJ65655 UOF65655 UYB65655 VHX65655 VRT65655 WBP65655 WLL65655 WVH65655 C131191 IV131191 SR131191 ACN131191 AMJ131191 AWF131191 BGB131191 BPX131191 BZT131191 CJP131191 CTL131191 DDH131191 DND131191 DWZ131191 EGV131191 EQR131191 FAN131191 FKJ131191 FUF131191 GEB131191 GNX131191 GXT131191 HHP131191 HRL131191 IBH131191 ILD131191 IUZ131191 JEV131191 JOR131191 JYN131191 KIJ131191 KSF131191 LCB131191 LLX131191 LVT131191 MFP131191 MPL131191 MZH131191 NJD131191 NSZ131191 OCV131191 OMR131191 OWN131191 PGJ131191 PQF131191 QAB131191 QJX131191 QTT131191 RDP131191 RNL131191 RXH131191 SHD131191 SQZ131191 TAV131191 TKR131191 TUN131191 UEJ131191 UOF131191 UYB131191 VHX131191 VRT131191 WBP131191 WLL131191 WVH131191 C196727 IV196727 SR196727 ACN196727 AMJ196727 AWF196727 BGB196727 BPX196727 BZT196727 CJP196727 CTL196727 DDH196727 DND196727 DWZ196727 EGV196727 EQR196727 FAN196727 FKJ196727 FUF196727 GEB196727 GNX196727 GXT196727 HHP196727 HRL196727 IBH196727 ILD196727 IUZ196727 JEV196727 JOR196727 JYN196727 KIJ196727 KSF196727 LCB196727 LLX196727 LVT196727 MFP196727 MPL196727 MZH196727 NJD196727 NSZ196727 OCV196727 OMR196727 OWN196727 PGJ196727 PQF196727 QAB196727 QJX196727 QTT196727 RDP196727 RNL196727 RXH196727 SHD196727 SQZ196727 TAV196727 TKR196727 TUN196727 UEJ196727 UOF196727 UYB196727 VHX196727 VRT196727 WBP196727 WLL196727 WVH196727 C262263 IV262263 SR262263 ACN262263 AMJ262263 AWF262263 BGB262263 BPX262263 BZT262263 CJP262263 CTL262263 DDH262263 DND262263 DWZ262263 EGV262263 EQR262263 FAN262263 FKJ262263 FUF262263 GEB262263 GNX262263 GXT262263 HHP262263 HRL262263 IBH262263 ILD262263 IUZ262263 JEV262263 JOR262263 JYN262263 KIJ262263 KSF262263 LCB262263 LLX262263 LVT262263 MFP262263 MPL262263 MZH262263 NJD262263 NSZ262263 OCV262263 OMR262263 OWN262263 PGJ262263 PQF262263 QAB262263 QJX262263 QTT262263 RDP262263 RNL262263 RXH262263 SHD262263 SQZ262263 TAV262263 TKR262263 TUN262263 UEJ262263 UOF262263 UYB262263 VHX262263 VRT262263 WBP262263 WLL262263 WVH262263 C327799 IV327799 SR327799 ACN327799 AMJ327799 AWF327799 BGB327799 BPX327799 BZT327799 CJP327799 CTL327799 DDH327799 DND327799 DWZ327799 EGV327799 EQR327799 FAN327799 FKJ327799 FUF327799 GEB327799 GNX327799 GXT327799 HHP327799 HRL327799 IBH327799 ILD327799 IUZ327799 JEV327799 JOR327799 JYN327799 KIJ327799 KSF327799 LCB327799 LLX327799 LVT327799 MFP327799 MPL327799 MZH327799 NJD327799 NSZ327799 OCV327799 OMR327799 OWN327799 PGJ327799 PQF327799 QAB327799 QJX327799 QTT327799 RDP327799 RNL327799 RXH327799 SHD327799 SQZ327799 TAV327799 TKR327799 TUN327799 UEJ327799 UOF327799 UYB327799 VHX327799 VRT327799 WBP327799 WLL327799 WVH327799 C393335 IV393335 SR393335 ACN393335 AMJ393335 AWF393335 BGB393335 BPX393335 BZT393335 CJP393335 CTL393335 DDH393335 DND393335 DWZ393335 EGV393335 EQR393335 FAN393335 FKJ393335 FUF393335 GEB393335 GNX393335 GXT393335 HHP393335 HRL393335 IBH393335 ILD393335 IUZ393335 JEV393335 JOR393335 JYN393335 KIJ393335 KSF393335 LCB393335 LLX393335 LVT393335 MFP393335 MPL393335 MZH393335 NJD393335 NSZ393335 OCV393335 OMR393335 OWN393335 PGJ393335 PQF393335 QAB393335 QJX393335 QTT393335 RDP393335 RNL393335 RXH393335 SHD393335 SQZ393335 TAV393335 TKR393335 TUN393335 UEJ393335 UOF393335 UYB393335 VHX393335 VRT393335 WBP393335 WLL393335 WVH393335 C458871 IV458871 SR458871 ACN458871 AMJ458871 AWF458871 BGB458871 BPX458871 BZT458871 CJP458871 CTL458871 DDH458871 DND458871 DWZ458871 EGV458871 EQR458871 FAN458871 FKJ458871 FUF458871 GEB458871 GNX458871 GXT458871 HHP458871 HRL458871 IBH458871 ILD458871 IUZ458871 JEV458871 JOR458871 JYN458871 KIJ458871 KSF458871 LCB458871 LLX458871 LVT458871 MFP458871 MPL458871 MZH458871 NJD458871 NSZ458871 OCV458871 OMR458871 OWN458871 PGJ458871 PQF458871 QAB458871 QJX458871 QTT458871 RDP458871 RNL458871 RXH458871 SHD458871 SQZ458871 TAV458871 TKR458871 TUN458871 UEJ458871 UOF458871 UYB458871 VHX458871 VRT458871 WBP458871 WLL458871 WVH458871 C524407 IV524407 SR524407 ACN524407 AMJ524407 AWF524407 BGB524407 BPX524407 BZT524407 CJP524407 CTL524407 DDH524407 DND524407 DWZ524407 EGV524407 EQR524407 FAN524407 FKJ524407 FUF524407 GEB524407 GNX524407 GXT524407 HHP524407 HRL524407 IBH524407 ILD524407 IUZ524407 JEV524407 JOR524407 JYN524407 KIJ524407 KSF524407 LCB524407 LLX524407 LVT524407 MFP524407 MPL524407 MZH524407 NJD524407 NSZ524407 OCV524407 OMR524407 OWN524407 PGJ524407 PQF524407 QAB524407 QJX524407 QTT524407 RDP524407 RNL524407 RXH524407 SHD524407 SQZ524407 TAV524407 TKR524407 TUN524407 UEJ524407 UOF524407 UYB524407 VHX524407 VRT524407 WBP524407 WLL524407 WVH524407 C589943 IV589943 SR589943 ACN589943 AMJ589943 AWF589943 BGB589943 BPX589943 BZT589943 CJP589943 CTL589943 DDH589943 DND589943 DWZ589943 EGV589943 EQR589943 FAN589943 FKJ589943 FUF589943 GEB589943 GNX589943 GXT589943 HHP589943 HRL589943 IBH589943 ILD589943 IUZ589943 JEV589943 JOR589943 JYN589943 KIJ589943 KSF589943 LCB589943 LLX589943 LVT589943 MFP589943 MPL589943 MZH589943 NJD589943 NSZ589943 OCV589943 OMR589943 OWN589943 PGJ589943 PQF589943 QAB589943 QJX589943 QTT589943 RDP589943 RNL589943 RXH589943 SHD589943 SQZ589943 TAV589943 TKR589943 TUN589943 UEJ589943 UOF589943 UYB589943 VHX589943 VRT589943 WBP589943 WLL589943 WVH589943 C655479 IV655479 SR655479 ACN655479 AMJ655479 AWF655479 BGB655479 BPX655479 BZT655479 CJP655479 CTL655479 DDH655479 DND655479 DWZ655479 EGV655479 EQR655479 FAN655479 FKJ655479 FUF655479 GEB655479 GNX655479 GXT655479 HHP655479 HRL655479 IBH655479 ILD655479 IUZ655479 JEV655479 JOR655479 JYN655479 KIJ655479 KSF655479 LCB655479 LLX655479 LVT655479 MFP655479 MPL655479 MZH655479 NJD655479 NSZ655479 OCV655479 OMR655479 OWN655479 PGJ655479 PQF655479 QAB655479 QJX655479 QTT655479 RDP655479 RNL655479 RXH655479 SHD655479 SQZ655479 TAV655479 TKR655479 TUN655479 UEJ655479 UOF655479 UYB655479 VHX655479 VRT655479 WBP655479 WLL655479 WVH655479 C721015 IV721015 SR721015 ACN721015 AMJ721015 AWF721015 BGB721015 BPX721015 BZT721015 CJP721015 CTL721015 DDH721015 DND721015 DWZ721015 EGV721015 EQR721015 FAN721015 FKJ721015 FUF721015 GEB721015 GNX721015 GXT721015 HHP721015 HRL721015 IBH721015 ILD721015 IUZ721015 JEV721015 JOR721015 JYN721015 KIJ721015 KSF721015 LCB721015 LLX721015 LVT721015 MFP721015 MPL721015 MZH721015 NJD721015 NSZ721015 OCV721015 OMR721015 OWN721015 PGJ721015 PQF721015 QAB721015 QJX721015 QTT721015 RDP721015 RNL721015 RXH721015 SHD721015 SQZ721015 TAV721015 TKR721015 TUN721015 UEJ721015 UOF721015 UYB721015 VHX721015 VRT721015 WBP721015 WLL721015 WVH721015 C786551 IV786551 SR786551 ACN786551 AMJ786551 AWF786551 BGB786551 BPX786551 BZT786551 CJP786551 CTL786551 DDH786551 DND786551 DWZ786551 EGV786551 EQR786551 FAN786551 FKJ786551 FUF786551 GEB786551 GNX786551 GXT786551 HHP786551 HRL786551 IBH786551 ILD786551 IUZ786551 JEV786551 JOR786551 JYN786551 KIJ786551 KSF786551 LCB786551 LLX786551 LVT786551 MFP786551 MPL786551 MZH786551 NJD786551 NSZ786551 OCV786551 OMR786551 OWN786551 PGJ786551 PQF786551 QAB786551 QJX786551 QTT786551 RDP786551 RNL786551 RXH786551 SHD786551 SQZ786551 TAV786551 TKR786551 TUN786551 UEJ786551 UOF786551 UYB786551 VHX786551 VRT786551 WBP786551 WLL786551 WVH786551 C852087 IV852087 SR852087 ACN852087 AMJ852087 AWF852087 BGB852087 BPX852087 BZT852087 CJP852087 CTL852087 DDH852087 DND852087 DWZ852087 EGV852087 EQR852087 FAN852087 FKJ852087 FUF852087 GEB852087 GNX852087 GXT852087 HHP852087 HRL852087 IBH852087 ILD852087 IUZ852087 JEV852087 JOR852087 JYN852087 KIJ852087 KSF852087 LCB852087 LLX852087 LVT852087 MFP852087 MPL852087 MZH852087 NJD852087 NSZ852087 OCV852087 OMR852087 OWN852087 PGJ852087 PQF852087 QAB852087 QJX852087 QTT852087 RDP852087 RNL852087 RXH852087 SHD852087 SQZ852087 TAV852087 TKR852087 TUN852087 UEJ852087 UOF852087 UYB852087 VHX852087 VRT852087 WBP852087 WLL852087 WVH852087 C917623 IV917623 SR917623 ACN917623 AMJ917623 AWF917623 BGB917623 BPX917623 BZT917623 CJP917623 CTL917623 DDH917623 DND917623 DWZ917623 EGV917623 EQR917623 FAN917623 FKJ917623 FUF917623 GEB917623 GNX917623 GXT917623 HHP917623 HRL917623 IBH917623 ILD917623 IUZ917623 JEV917623 JOR917623 JYN917623 KIJ917623 KSF917623 LCB917623 LLX917623 LVT917623 MFP917623 MPL917623 MZH917623 NJD917623 NSZ917623 OCV917623 OMR917623 OWN917623 PGJ917623 PQF917623 QAB917623 QJX917623 QTT917623 RDP917623 RNL917623 RXH917623 SHD917623 SQZ917623 TAV917623 TKR917623 TUN917623 UEJ917623 UOF917623 UYB917623 VHX917623 VRT917623 WBP917623 WLL917623 WVH917623 C983159 IV983159 SR983159 ACN983159 AMJ983159 AWF983159 BGB983159 BPX983159 BZT983159 CJP983159 CTL983159 DDH983159 DND983159 DWZ983159 EGV983159 EQR983159 FAN983159 FKJ983159 FUF983159 GEB983159 GNX983159 GXT983159 HHP983159 HRL983159 IBH983159 ILD983159 IUZ983159 JEV983159 JOR983159 JYN983159 KIJ983159 KSF983159 LCB983159 LLX983159 LVT983159 MFP983159 MPL983159 MZH983159 NJD983159 NSZ983159 OCV983159 OMR983159 OWN983159 PGJ983159 PQF983159 QAB983159 QJX983159 QTT983159 RDP983159 RNL983159 RXH983159 SHD983159 SQZ983159 TAV983159 TKR983159 TUN983159 UEJ983159 UOF983159 UYB983159 VHX983159 VRT983159 WBP9831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59 A65655 IS65655 SO65655 ACK65655 AMG65655 AWC65655 BFY65655 BPU65655 BZQ65655 CJM65655 CTI65655 DDE65655 DNA65655 DWW65655 EGS65655 EQO65655 FAK65655 FKG65655 FUC65655 GDY65655 GNU65655 GXQ65655 HHM65655 HRI65655 IBE65655 ILA65655 IUW65655 JES65655 JOO65655 JYK65655 KIG65655 KSC65655 LBY65655 LLU65655 LVQ65655 MFM65655 MPI65655 MZE65655 NJA65655 NSW65655 OCS65655 OMO65655 OWK65655 PGG65655 PQC65655 PZY65655 QJU65655 QTQ65655 RDM65655 RNI65655 RXE65655 SHA65655 SQW65655 TAS65655 TKO65655 TUK65655 UEG65655 UOC65655 UXY65655 VHU65655 VRQ65655 WBM65655 WLI65655 WVE65655 A131191 IS131191 SO131191 ACK131191 AMG131191 AWC131191 BFY131191 BPU131191 BZQ131191 CJM131191 CTI131191 DDE131191 DNA131191 DWW131191 EGS131191 EQO131191 FAK131191 FKG131191 FUC131191 GDY131191 GNU131191 GXQ131191 HHM131191 HRI131191 IBE131191 ILA131191 IUW131191 JES131191 JOO131191 JYK131191 KIG131191 KSC131191 LBY131191 LLU131191 LVQ131191 MFM131191 MPI131191 MZE131191 NJA131191 NSW131191 OCS131191 OMO131191 OWK131191 PGG131191 PQC131191 PZY131191 QJU131191 QTQ131191 RDM131191 RNI131191 RXE131191 SHA131191 SQW131191 TAS131191 TKO131191 TUK131191 UEG131191 UOC131191 UXY131191 VHU131191 VRQ131191 WBM131191 WLI131191 WVE131191 A196727 IS196727 SO196727 ACK196727 AMG196727 AWC196727 BFY196727 BPU196727 BZQ196727 CJM196727 CTI196727 DDE196727 DNA196727 DWW196727 EGS196727 EQO196727 FAK196727 FKG196727 FUC196727 GDY196727 GNU196727 GXQ196727 HHM196727 HRI196727 IBE196727 ILA196727 IUW196727 JES196727 JOO196727 JYK196727 KIG196727 KSC196727 LBY196727 LLU196727 LVQ196727 MFM196727 MPI196727 MZE196727 NJA196727 NSW196727 OCS196727 OMO196727 OWK196727 PGG196727 PQC196727 PZY196727 QJU196727 QTQ196727 RDM196727 RNI196727 RXE196727 SHA196727 SQW196727 TAS196727 TKO196727 TUK196727 UEG196727 UOC196727 UXY196727 VHU196727 VRQ196727 WBM196727 WLI196727 WVE196727 A262263 IS262263 SO262263 ACK262263 AMG262263 AWC262263 BFY262263 BPU262263 BZQ262263 CJM262263 CTI262263 DDE262263 DNA262263 DWW262263 EGS262263 EQO262263 FAK262263 FKG262263 FUC262263 GDY262263 GNU262263 GXQ262263 HHM262263 HRI262263 IBE262263 ILA262263 IUW262263 JES262263 JOO262263 JYK262263 KIG262263 KSC262263 LBY262263 LLU262263 LVQ262263 MFM262263 MPI262263 MZE262263 NJA262263 NSW262263 OCS262263 OMO262263 OWK262263 PGG262263 PQC262263 PZY262263 QJU262263 QTQ262263 RDM262263 RNI262263 RXE262263 SHA262263 SQW262263 TAS262263 TKO262263 TUK262263 UEG262263 UOC262263 UXY262263 VHU262263 VRQ262263 WBM262263 WLI262263 WVE262263 A327799 IS327799 SO327799 ACK327799 AMG327799 AWC327799 BFY327799 BPU327799 BZQ327799 CJM327799 CTI327799 DDE327799 DNA327799 DWW327799 EGS327799 EQO327799 FAK327799 FKG327799 FUC327799 GDY327799 GNU327799 GXQ327799 HHM327799 HRI327799 IBE327799 ILA327799 IUW327799 JES327799 JOO327799 JYK327799 KIG327799 KSC327799 LBY327799 LLU327799 LVQ327799 MFM327799 MPI327799 MZE327799 NJA327799 NSW327799 OCS327799 OMO327799 OWK327799 PGG327799 PQC327799 PZY327799 QJU327799 QTQ327799 RDM327799 RNI327799 RXE327799 SHA327799 SQW327799 TAS327799 TKO327799 TUK327799 UEG327799 UOC327799 UXY327799 VHU327799 VRQ327799 WBM327799 WLI327799 WVE327799 A393335 IS393335 SO393335 ACK393335 AMG393335 AWC393335 BFY393335 BPU393335 BZQ393335 CJM393335 CTI393335 DDE393335 DNA393335 DWW393335 EGS393335 EQO393335 FAK393335 FKG393335 FUC393335 GDY393335 GNU393335 GXQ393335 HHM393335 HRI393335 IBE393335 ILA393335 IUW393335 JES393335 JOO393335 JYK393335 KIG393335 KSC393335 LBY393335 LLU393335 LVQ393335 MFM393335 MPI393335 MZE393335 NJA393335 NSW393335 OCS393335 OMO393335 OWK393335 PGG393335 PQC393335 PZY393335 QJU393335 QTQ393335 RDM393335 RNI393335 RXE393335 SHA393335 SQW393335 TAS393335 TKO393335 TUK393335 UEG393335 UOC393335 UXY393335 VHU393335 VRQ393335 WBM393335 WLI393335 WVE393335 A458871 IS458871 SO458871 ACK458871 AMG458871 AWC458871 BFY458871 BPU458871 BZQ458871 CJM458871 CTI458871 DDE458871 DNA458871 DWW458871 EGS458871 EQO458871 FAK458871 FKG458871 FUC458871 GDY458871 GNU458871 GXQ458871 HHM458871 HRI458871 IBE458871 ILA458871 IUW458871 JES458871 JOO458871 JYK458871 KIG458871 KSC458871 LBY458871 LLU458871 LVQ458871 MFM458871 MPI458871 MZE458871 NJA458871 NSW458871 OCS458871 OMO458871 OWK458871 PGG458871 PQC458871 PZY458871 QJU458871 QTQ458871 RDM458871 RNI458871 RXE458871 SHA458871 SQW458871 TAS458871 TKO458871 TUK458871 UEG458871 UOC458871 UXY458871 VHU458871 VRQ458871 WBM458871 WLI458871 WVE458871 A524407 IS524407 SO524407 ACK524407 AMG524407 AWC524407 BFY524407 BPU524407 BZQ524407 CJM524407 CTI524407 DDE524407 DNA524407 DWW524407 EGS524407 EQO524407 FAK524407 FKG524407 FUC524407 GDY524407 GNU524407 GXQ524407 HHM524407 HRI524407 IBE524407 ILA524407 IUW524407 JES524407 JOO524407 JYK524407 KIG524407 KSC524407 LBY524407 LLU524407 LVQ524407 MFM524407 MPI524407 MZE524407 NJA524407 NSW524407 OCS524407 OMO524407 OWK524407 PGG524407 PQC524407 PZY524407 QJU524407 QTQ524407 RDM524407 RNI524407 RXE524407 SHA524407 SQW524407 TAS524407 TKO524407 TUK524407 UEG524407 UOC524407 UXY524407 VHU524407 VRQ524407 WBM524407 WLI524407 WVE524407 A589943 IS589943 SO589943 ACK589943 AMG589943 AWC589943 BFY589943 BPU589943 BZQ589943 CJM589943 CTI589943 DDE589943 DNA589943 DWW589943 EGS589943 EQO589943 FAK589943 FKG589943 FUC589943 GDY589943 GNU589943 GXQ589943 HHM589943 HRI589943 IBE589943 ILA589943 IUW589943 JES589943 JOO589943 JYK589943 KIG589943 KSC589943 LBY589943 LLU589943 LVQ589943 MFM589943 MPI589943 MZE589943 NJA589943 NSW589943 OCS589943 OMO589943 OWK589943 PGG589943 PQC589943 PZY589943 QJU589943 QTQ589943 RDM589943 RNI589943 RXE589943 SHA589943 SQW589943 TAS589943 TKO589943 TUK589943 UEG589943 UOC589943 UXY589943 VHU589943 VRQ589943 WBM589943 WLI589943 WVE589943 A655479 IS655479 SO655479 ACK655479 AMG655479 AWC655479 BFY655479 BPU655479 BZQ655479 CJM655479 CTI655479 DDE655479 DNA655479 DWW655479 EGS655479 EQO655479 FAK655479 FKG655479 FUC655479 GDY655479 GNU655479 GXQ655479 HHM655479 HRI655479 IBE655479 ILA655479 IUW655479 JES655479 JOO655479 JYK655479 KIG655479 KSC655479 LBY655479 LLU655479 LVQ655479 MFM655479 MPI655479 MZE655479 NJA655479 NSW655479 OCS655479 OMO655479 OWK655479 PGG655479 PQC655479 PZY655479 QJU655479 QTQ655479 RDM655479 RNI655479 RXE655479 SHA655479 SQW655479 TAS655479 TKO655479 TUK655479 UEG655479 UOC655479 UXY655479 VHU655479 VRQ655479 WBM655479 WLI655479 WVE655479 A721015 IS721015 SO721015 ACK721015 AMG721015 AWC721015 BFY721015 BPU721015 BZQ721015 CJM721015 CTI721015 DDE721015 DNA721015 DWW721015 EGS721015 EQO721015 FAK721015 FKG721015 FUC721015 GDY721015 GNU721015 GXQ721015 HHM721015 HRI721015 IBE721015 ILA721015 IUW721015 JES721015 JOO721015 JYK721015 KIG721015 KSC721015 LBY721015 LLU721015 LVQ721015 MFM721015 MPI721015 MZE721015 NJA721015 NSW721015 OCS721015 OMO721015 OWK721015 PGG721015 PQC721015 PZY721015 QJU721015 QTQ721015 RDM721015 RNI721015 RXE721015 SHA721015 SQW721015 TAS721015 TKO721015 TUK721015 UEG721015 UOC721015 UXY721015 VHU721015 VRQ721015 WBM721015 WLI721015 WVE721015 A786551 IS786551 SO786551 ACK786551 AMG786551 AWC786551 BFY786551 BPU786551 BZQ786551 CJM786551 CTI786551 DDE786551 DNA786551 DWW786551 EGS786551 EQO786551 FAK786551 FKG786551 FUC786551 GDY786551 GNU786551 GXQ786551 HHM786551 HRI786551 IBE786551 ILA786551 IUW786551 JES786551 JOO786551 JYK786551 KIG786551 KSC786551 LBY786551 LLU786551 LVQ786551 MFM786551 MPI786551 MZE786551 NJA786551 NSW786551 OCS786551 OMO786551 OWK786551 PGG786551 PQC786551 PZY786551 QJU786551 QTQ786551 RDM786551 RNI786551 RXE786551 SHA786551 SQW786551 TAS786551 TKO786551 TUK786551 UEG786551 UOC786551 UXY786551 VHU786551 VRQ786551 WBM786551 WLI786551 WVE786551 A852087 IS852087 SO852087 ACK852087 AMG852087 AWC852087 BFY852087 BPU852087 BZQ852087 CJM852087 CTI852087 DDE852087 DNA852087 DWW852087 EGS852087 EQO852087 FAK852087 FKG852087 FUC852087 GDY852087 GNU852087 GXQ852087 HHM852087 HRI852087 IBE852087 ILA852087 IUW852087 JES852087 JOO852087 JYK852087 KIG852087 KSC852087 LBY852087 LLU852087 LVQ852087 MFM852087 MPI852087 MZE852087 NJA852087 NSW852087 OCS852087 OMO852087 OWK852087 PGG852087 PQC852087 PZY852087 QJU852087 QTQ852087 RDM852087 RNI852087 RXE852087 SHA852087 SQW852087 TAS852087 TKO852087 TUK852087 UEG852087 UOC852087 UXY852087 VHU852087 VRQ852087 WBM852087 WLI852087 WVE852087 A917623 IS917623 SO917623 ACK917623 AMG917623 AWC917623 BFY917623 BPU917623 BZQ917623 CJM917623 CTI917623 DDE917623 DNA917623 DWW917623 EGS917623 EQO917623 FAK917623 FKG917623 FUC917623 GDY917623 GNU917623 GXQ917623 HHM917623 HRI917623 IBE917623 ILA917623 IUW917623 JES917623 JOO917623 JYK917623 KIG917623 KSC917623 LBY917623 LLU917623 LVQ917623 MFM917623 MPI917623 MZE917623 NJA917623 NSW917623 OCS917623 OMO917623 OWK917623 PGG917623 PQC917623 PZY917623 QJU917623 QTQ917623 RDM917623 RNI917623 RXE917623 SHA917623 SQW917623 TAS917623 TKO917623 TUK917623 UEG917623 UOC917623 UXY917623 VHU917623 VRQ917623 WBM917623 WLI917623 WVE917623 A983159 IS983159 SO983159 ACK983159 AMG983159 AWC983159 BFY983159 BPU983159 BZQ983159 CJM983159 CTI983159 DDE983159 DNA983159 DWW983159 EGS983159 EQO983159 FAK983159 FKG983159 FUC983159 GDY983159 GNU983159 GXQ983159 HHM983159 HRI983159 IBE983159 ILA983159 IUW983159 JES983159 JOO983159 JYK983159 KIG983159 KSC983159 LBY983159 LLU983159 LVQ983159 MFM983159 MPI983159 MZE983159 NJA983159 NSW983159 OCS983159 OMO983159 OWK983159 PGG983159 PQC983159 PZY983159 QJU983159 QTQ983159 RDM983159 RNI983159 RXE983159 SHA983159 SQW983159 TAS983159 TKO983159 TUK983159 UEG983159 UOC983159 UXY983159 VHU983159 VRQ983159 WBM983159 WLI9831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50"/>
  <sheetViews>
    <sheetView tabSelected="1" topLeftCell="A229" zoomScale="75" zoomScaleNormal="75" workbookViewId="0">
      <selection activeCell="G242" sqref="G242"/>
    </sheetView>
  </sheetViews>
  <sheetFormatPr baseColWidth="10" defaultRowHeight="15" x14ac:dyDescent="0.25"/>
  <cols>
    <col min="1" max="1" width="3.140625" style="9" bestFit="1" customWidth="1"/>
    <col min="2" max="2" width="84.28515625" style="9" customWidth="1"/>
    <col min="3" max="3" width="22.5703125" style="9" customWidth="1"/>
    <col min="4" max="4" width="29" style="9" customWidth="1"/>
    <col min="5" max="5" width="18" style="9" customWidth="1"/>
    <col min="6" max="6" width="22.7109375" style="9" customWidth="1"/>
    <col min="7" max="7" width="29.42578125" style="9" customWidth="1"/>
    <col min="8" max="8" width="14.42578125" style="9" customWidth="1"/>
    <col min="9" max="9" width="13.140625" style="9" customWidth="1"/>
    <col min="10" max="10" width="21.7109375" style="9" customWidth="1"/>
    <col min="11" max="11" width="18.28515625" style="9" customWidth="1"/>
    <col min="12" max="12" width="26.140625" style="9" customWidth="1"/>
    <col min="13" max="13" width="18.7109375" style="9" customWidth="1"/>
    <col min="14" max="14" width="22.140625" style="9" customWidth="1"/>
    <col min="15" max="15" width="18.5703125" style="9" customWidth="1"/>
    <col min="16" max="16" width="82.7109375" style="9" customWidth="1"/>
    <col min="17" max="17" width="14.5703125" style="9" customWidth="1"/>
    <col min="18" max="18" width="26.28515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3" t="s">
        <v>63</v>
      </c>
      <c r="C2" s="244"/>
      <c r="D2" s="244"/>
      <c r="E2" s="244"/>
      <c r="F2" s="244"/>
      <c r="G2" s="244"/>
      <c r="H2" s="244"/>
      <c r="I2" s="244"/>
      <c r="J2" s="244"/>
      <c r="K2" s="244"/>
      <c r="L2" s="244"/>
      <c r="M2" s="244"/>
      <c r="N2" s="244"/>
      <c r="O2" s="244"/>
      <c r="P2" s="244"/>
    </row>
    <row r="4" spans="2:16" ht="26.25" x14ac:dyDescent="0.25">
      <c r="B4" s="243" t="s">
        <v>48</v>
      </c>
      <c r="C4" s="244"/>
      <c r="D4" s="244"/>
      <c r="E4" s="244"/>
      <c r="F4" s="244"/>
      <c r="G4" s="244"/>
      <c r="H4" s="244"/>
      <c r="I4" s="244"/>
      <c r="J4" s="244"/>
      <c r="K4" s="244"/>
      <c r="L4" s="244"/>
      <c r="M4" s="244"/>
      <c r="N4" s="244"/>
      <c r="O4" s="244"/>
      <c r="P4" s="244"/>
    </row>
    <row r="5" spans="2:16" ht="15.75" thickBot="1" x14ac:dyDescent="0.3"/>
    <row r="6" spans="2:16" ht="21.75" thickBot="1" x14ac:dyDescent="0.3">
      <c r="B6" s="11" t="s">
        <v>4</v>
      </c>
      <c r="C6" s="264" t="s">
        <v>511</v>
      </c>
      <c r="D6" s="264"/>
      <c r="E6" s="264"/>
      <c r="F6" s="264"/>
      <c r="G6" s="264"/>
      <c r="H6" s="264"/>
      <c r="I6" s="264"/>
      <c r="J6" s="264"/>
      <c r="K6" s="264"/>
      <c r="L6" s="264"/>
      <c r="M6" s="264"/>
      <c r="N6" s="265"/>
    </row>
    <row r="7" spans="2:16" ht="16.5" thickBot="1" x14ac:dyDescent="0.3">
      <c r="B7" s="12" t="s">
        <v>5</v>
      </c>
      <c r="C7" s="264" t="s">
        <v>220</v>
      </c>
      <c r="D7" s="264"/>
      <c r="E7" s="264"/>
      <c r="F7" s="264"/>
      <c r="G7" s="264"/>
      <c r="H7" s="264"/>
      <c r="I7" s="264"/>
      <c r="J7" s="264"/>
      <c r="K7" s="264"/>
      <c r="L7" s="264"/>
      <c r="M7" s="264"/>
      <c r="N7" s="265"/>
    </row>
    <row r="8" spans="2:16" ht="16.5" thickBot="1" x14ac:dyDescent="0.3">
      <c r="B8" s="12" t="s">
        <v>6</v>
      </c>
      <c r="C8" s="264" t="s">
        <v>512</v>
      </c>
      <c r="D8" s="264"/>
      <c r="E8" s="264"/>
      <c r="F8" s="264"/>
      <c r="G8" s="264"/>
      <c r="H8" s="264"/>
      <c r="I8" s="264"/>
      <c r="J8" s="264"/>
      <c r="K8" s="264"/>
      <c r="L8" s="264"/>
      <c r="M8" s="264"/>
      <c r="N8" s="265"/>
    </row>
    <row r="9" spans="2:16" ht="16.5" thickBot="1" x14ac:dyDescent="0.3">
      <c r="B9" s="12" t="s">
        <v>7</v>
      </c>
      <c r="C9" s="264"/>
      <c r="D9" s="264"/>
      <c r="E9" s="264"/>
      <c r="F9" s="264"/>
      <c r="G9" s="264"/>
      <c r="H9" s="264"/>
      <c r="I9" s="264"/>
      <c r="J9" s="264"/>
      <c r="K9" s="264"/>
      <c r="L9" s="264"/>
      <c r="M9" s="264"/>
      <c r="N9" s="265"/>
    </row>
    <row r="10" spans="2:16" ht="16.5" thickBot="1" x14ac:dyDescent="0.3">
      <c r="B10" s="12" t="s">
        <v>8</v>
      </c>
      <c r="C10" s="266"/>
      <c r="D10" s="266"/>
      <c r="E10" s="267"/>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1"/>
      <c r="J12" s="111"/>
      <c r="K12" s="111"/>
      <c r="L12" s="111"/>
      <c r="M12" s="111"/>
      <c r="N12" s="19"/>
    </row>
    <row r="13" spans="2:16" x14ac:dyDescent="0.25">
      <c r="I13" s="111"/>
      <c r="J13" s="111"/>
      <c r="K13" s="111"/>
      <c r="L13" s="111"/>
      <c r="M13" s="111"/>
      <c r="N13" s="112"/>
    </row>
    <row r="14" spans="2:16" ht="45.75" customHeight="1" x14ac:dyDescent="0.25">
      <c r="B14" s="257" t="s">
        <v>102</v>
      </c>
      <c r="C14" s="257"/>
      <c r="D14" s="218" t="s">
        <v>12</v>
      </c>
      <c r="E14" s="218" t="s">
        <v>13</v>
      </c>
      <c r="F14" s="218" t="s">
        <v>29</v>
      </c>
      <c r="G14" s="95"/>
      <c r="I14" s="38"/>
      <c r="J14" s="38"/>
      <c r="K14" s="38"/>
      <c r="L14" s="38"/>
      <c r="M14" s="38"/>
      <c r="N14" s="112"/>
    </row>
    <row r="15" spans="2:16" x14ac:dyDescent="0.25">
      <c r="B15" s="257"/>
      <c r="C15" s="257"/>
      <c r="D15" s="218">
        <v>26</v>
      </c>
      <c r="E15" s="36">
        <v>1551109698</v>
      </c>
      <c r="F15" s="230">
        <f>120+96+450</f>
        <v>666</v>
      </c>
      <c r="G15" s="96"/>
      <c r="I15" s="39"/>
      <c r="J15" s="39"/>
      <c r="K15" s="39"/>
      <c r="L15" s="39"/>
      <c r="M15" s="39"/>
      <c r="N15" s="112"/>
    </row>
    <row r="16" spans="2:16" x14ac:dyDescent="0.25">
      <c r="B16" s="257"/>
      <c r="C16" s="257"/>
      <c r="D16" s="218"/>
      <c r="E16" s="36"/>
      <c r="F16" s="36"/>
      <c r="G16" s="96"/>
      <c r="I16" s="39"/>
      <c r="J16" s="39"/>
      <c r="K16" s="39"/>
      <c r="L16" s="39"/>
      <c r="M16" s="39"/>
      <c r="N16" s="112"/>
    </row>
    <row r="17" spans="1:14" x14ac:dyDescent="0.25">
      <c r="B17" s="257"/>
      <c r="C17" s="257"/>
      <c r="D17" s="218"/>
      <c r="E17" s="36"/>
      <c r="F17" s="36"/>
      <c r="G17" s="96"/>
      <c r="I17" s="39"/>
      <c r="J17" s="39"/>
      <c r="K17" s="39"/>
      <c r="L17" s="39"/>
      <c r="M17" s="39"/>
      <c r="N17" s="112"/>
    </row>
    <row r="18" spans="1:14" x14ac:dyDescent="0.25">
      <c r="B18" s="257"/>
      <c r="C18" s="257"/>
      <c r="D18" s="218"/>
      <c r="E18" s="37"/>
      <c r="F18" s="36"/>
      <c r="G18" s="96"/>
      <c r="H18" s="22"/>
      <c r="I18" s="39"/>
      <c r="J18" s="39"/>
      <c r="K18" s="39"/>
      <c r="L18" s="39"/>
      <c r="M18" s="39"/>
      <c r="N18" s="20"/>
    </row>
    <row r="19" spans="1:14" x14ac:dyDescent="0.25">
      <c r="B19" s="257"/>
      <c r="C19" s="257"/>
      <c r="D19" s="218"/>
      <c r="E19" s="37"/>
      <c r="F19" s="36"/>
      <c r="G19" s="96"/>
      <c r="H19" s="22"/>
      <c r="I19" s="41"/>
      <c r="J19" s="41"/>
      <c r="K19" s="41"/>
      <c r="L19" s="41"/>
      <c r="M19" s="41"/>
      <c r="N19" s="20"/>
    </row>
    <row r="20" spans="1:14" x14ac:dyDescent="0.25">
      <c r="B20" s="257"/>
      <c r="C20" s="257"/>
      <c r="D20" s="218"/>
      <c r="E20" s="37"/>
      <c r="F20" s="36"/>
      <c r="G20" s="96"/>
      <c r="H20" s="22"/>
      <c r="I20" s="111"/>
      <c r="J20" s="111"/>
      <c r="K20" s="111"/>
      <c r="L20" s="111"/>
      <c r="M20" s="111"/>
      <c r="N20" s="20"/>
    </row>
    <row r="21" spans="1:14" x14ac:dyDescent="0.25">
      <c r="B21" s="257"/>
      <c r="C21" s="257"/>
      <c r="D21" s="218"/>
      <c r="E21" s="37"/>
      <c r="F21" s="36"/>
      <c r="G21" s="96"/>
      <c r="H21" s="22"/>
      <c r="I21" s="111"/>
      <c r="J21" s="111"/>
      <c r="K21" s="111"/>
      <c r="L21" s="111"/>
      <c r="M21" s="111"/>
      <c r="N21" s="20"/>
    </row>
    <row r="22" spans="1:14" ht="15.75" thickBot="1" x14ac:dyDescent="0.3">
      <c r="B22" s="262" t="s">
        <v>14</v>
      </c>
      <c r="C22" s="263"/>
      <c r="D22" s="218"/>
      <c r="E22" s="65"/>
      <c r="F22" s="36"/>
      <c r="G22" s="96"/>
      <c r="H22" s="22"/>
      <c r="I22" s="111"/>
      <c r="J22" s="111"/>
      <c r="K22" s="111"/>
      <c r="L22" s="111"/>
      <c r="M22" s="111"/>
      <c r="N22" s="20"/>
    </row>
    <row r="23" spans="1:14" ht="45.75" thickBot="1" x14ac:dyDescent="0.3">
      <c r="A23" s="43"/>
      <c r="B23" s="54" t="s">
        <v>15</v>
      </c>
      <c r="C23" s="54" t="s">
        <v>103</v>
      </c>
      <c r="E23" s="38"/>
      <c r="F23" s="38"/>
      <c r="G23" s="38"/>
      <c r="H23" s="38"/>
      <c r="I23" s="10"/>
      <c r="J23" s="10"/>
      <c r="K23" s="10"/>
      <c r="L23" s="10"/>
      <c r="M23" s="10"/>
    </row>
    <row r="24" spans="1:14" ht="15.75" thickBot="1" x14ac:dyDescent="0.3">
      <c r="A24" s="44">
        <v>1</v>
      </c>
      <c r="C24" s="46">
        <f>F15*80%</f>
        <v>532.80000000000007</v>
      </c>
      <c r="D24" s="42"/>
      <c r="E24" s="45">
        <f>E15</f>
        <v>1551109698</v>
      </c>
      <c r="F24" s="40"/>
      <c r="G24" s="40"/>
      <c r="H24" s="40"/>
      <c r="I24" s="23"/>
      <c r="J24" s="23"/>
      <c r="K24" s="23"/>
      <c r="L24" s="23"/>
      <c r="M24" s="23"/>
    </row>
    <row r="25" spans="1:14" x14ac:dyDescent="0.25">
      <c r="A25" s="103"/>
      <c r="C25" s="104"/>
      <c r="D25" s="39"/>
      <c r="E25" s="105"/>
      <c r="F25" s="40"/>
      <c r="G25" s="40"/>
      <c r="H25" s="40"/>
      <c r="I25" s="23"/>
      <c r="J25" s="23"/>
      <c r="K25" s="23"/>
      <c r="L25" s="23"/>
      <c r="M25" s="23"/>
    </row>
    <row r="26" spans="1:14" x14ac:dyDescent="0.25">
      <c r="A26" s="103"/>
      <c r="C26" s="104"/>
      <c r="D26" s="39"/>
      <c r="E26" s="105"/>
      <c r="F26" s="40"/>
      <c r="G26" s="40"/>
      <c r="H26" s="40"/>
      <c r="I26" s="23"/>
      <c r="J26" s="23"/>
      <c r="K26" s="23"/>
      <c r="L26" s="23"/>
      <c r="M26" s="23"/>
    </row>
    <row r="27" spans="1:14" x14ac:dyDescent="0.25">
      <c r="A27" s="103"/>
      <c r="B27" s="126" t="s">
        <v>140</v>
      </c>
      <c r="C27" s="108"/>
      <c r="D27" s="108"/>
      <c r="E27" s="108"/>
      <c r="F27" s="108"/>
      <c r="G27" s="108"/>
      <c r="H27" s="108"/>
      <c r="I27" s="111"/>
      <c r="J27" s="111"/>
      <c r="K27" s="111"/>
      <c r="L27" s="111"/>
      <c r="M27" s="111"/>
      <c r="N27" s="112"/>
    </row>
    <row r="28" spans="1:14" x14ac:dyDescent="0.25">
      <c r="A28" s="103"/>
      <c r="B28" s="108"/>
      <c r="C28" s="108"/>
      <c r="D28" s="108"/>
      <c r="E28" s="108"/>
      <c r="F28" s="108"/>
      <c r="G28" s="108"/>
      <c r="H28" s="108"/>
      <c r="I28" s="111"/>
      <c r="J28" s="111"/>
      <c r="K28" s="111"/>
      <c r="L28" s="111"/>
      <c r="M28" s="111"/>
      <c r="N28" s="112"/>
    </row>
    <row r="29" spans="1:14" x14ac:dyDescent="0.25">
      <c r="A29" s="103"/>
      <c r="B29" s="129" t="s">
        <v>33</v>
      </c>
      <c r="C29" s="129" t="s">
        <v>141</v>
      </c>
      <c r="D29" s="129" t="s">
        <v>142</v>
      </c>
      <c r="E29" s="108"/>
      <c r="F29" s="108"/>
      <c r="G29" s="108"/>
      <c r="H29" s="108"/>
      <c r="I29" s="111"/>
      <c r="J29" s="111"/>
      <c r="K29" s="111"/>
      <c r="L29" s="111"/>
      <c r="M29" s="111"/>
      <c r="N29" s="112"/>
    </row>
    <row r="30" spans="1:14" x14ac:dyDescent="0.25">
      <c r="A30" s="103"/>
      <c r="B30" s="125" t="s">
        <v>143</v>
      </c>
      <c r="C30" s="221" t="s">
        <v>406</v>
      </c>
      <c r="D30" s="125"/>
      <c r="E30" s="108"/>
      <c r="F30" s="108"/>
      <c r="G30" s="108"/>
      <c r="H30" s="108"/>
      <c r="I30" s="111"/>
      <c r="J30" s="111"/>
      <c r="K30" s="111"/>
      <c r="L30" s="111"/>
      <c r="M30" s="111"/>
      <c r="N30" s="112"/>
    </row>
    <row r="31" spans="1:14" x14ac:dyDescent="0.25">
      <c r="A31" s="103"/>
      <c r="B31" s="125" t="s">
        <v>144</v>
      </c>
      <c r="C31" s="221" t="s">
        <v>406</v>
      </c>
      <c r="D31" s="125"/>
      <c r="E31" s="108"/>
      <c r="F31" s="108"/>
      <c r="G31" s="108"/>
      <c r="H31" s="108"/>
      <c r="I31" s="111"/>
      <c r="J31" s="111"/>
      <c r="K31" s="111"/>
      <c r="L31" s="111"/>
      <c r="M31" s="111"/>
      <c r="N31" s="112"/>
    </row>
    <row r="32" spans="1:14" x14ac:dyDescent="0.25">
      <c r="A32" s="103"/>
      <c r="B32" s="125" t="s">
        <v>145</v>
      </c>
      <c r="C32" s="125"/>
      <c r="D32" s="215" t="s">
        <v>406</v>
      </c>
      <c r="E32" s="108"/>
      <c r="F32" s="108"/>
      <c r="G32" s="108"/>
      <c r="H32" s="108"/>
      <c r="I32" s="111"/>
      <c r="J32" s="111"/>
      <c r="K32" s="111"/>
      <c r="L32" s="111"/>
      <c r="M32" s="111"/>
      <c r="N32" s="112"/>
    </row>
    <row r="33" spans="1:17" x14ac:dyDescent="0.25">
      <c r="A33" s="103"/>
      <c r="B33" s="125" t="s">
        <v>146</v>
      </c>
      <c r="C33" s="125"/>
      <c r="D33" s="215" t="s">
        <v>406</v>
      </c>
      <c r="E33" s="108"/>
      <c r="F33" s="108"/>
      <c r="G33" s="108"/>
      <c r="H33" s="108"/>
      <c r="I33" s="111"/>
      <c r="J33" s="111"/>
      <c r="K33" s="111"/>
      <c r="L33" s="111"/>
      <c r="M33" s="111"/>
      <c r="N33" s="112"/>
    </row>
    <row r="34" spans="1:17" x14ac:dyDescent="0.25">
      <c r="A34" s="103"/>
      <c r="B34" s="108"/>
      <c r="C34" s="108"/>
      <c r="D34" s="108"/>
      <c r="E34" s="108"/>
      <c r="F34" s="108"/>
      <c r="G34" s="108"/>
      <c r="H34" s="108"/>
      <c r="I34" s="111"/>
      <c r="J34" s="111"/>
      <c r="K34" s="111"/>
      <c r="L34" s="111"/>
      <c r="M34" s="111"/>
      <c r="N34" s="112"/>
    </row>
    <row r="35" spans="1:17" x14ac:dyDescent="0.25">
      <c r="A35" s="103"/>
      <c r="B35" s="108"/>
      <c r="C35" s="108"/>
      <c r="D35" s="108"/>
      <c r="E35" s="108"/>
      <c r="F35" s="108"/>
      <c r="G35" s="108"/>
      <c r="H35" s="108"/>
      <c r="I35" s="111"/>
      <c r="J35" s="111"/>
      <c r="K35" s="111"/>
      <c r="L35" s="111"/>
      <c r="M35" s="111"/>
      <c r="N35" s="112"/>
    </row>
    <row r="36" spans="1:17" x14ac:dyDescent="0.25">
      <c r="A36" s="103"/>
      <c r="B36" s="126" t="s">
        <v>147</v>
      </c>
      <c r="C36" s="108"/>
      <c r="D36" s="108"/>
      <c r="E36" s="108"/>
      <c r="F36" s="108"/>
      <c r="G36" s="108"/>
      <c r="H36" s="108"/>
      <c r="I36" s="111"/>
      <c r="J36" s="111"/>
      <c r="K36" s="111"/>
      <c r="L36" s="111"/>
      <c r="M36" s="111"/>
      <c r="N36" s="112"/>
    </row>
    <row r="37" spans="1:17" x14ac:dyDescent="0.25">
      <c r="A37" s="103"/>
      <c r="B37" s="108"/>
      <c r="C37" s="108"/>
      <c r="D37" s="108"/>
      <c r="E37" s="108"/>
      <c r="F37" s="108"/>
      <c r="G37" s="108"/>
      <c r="H37" s="108"/>
      <c r="I37" s="111"/>
      <c r="J37" s="111"/>
      <c r="K37" s="111"/>
      <c r="L37" s="111"/>
      <c r="M37" s="111"/>
      <c r="N37" s="112"/>
    </row>
    <row r="38" spans="1:17" x14ac:dyDescent="0.25">
      <c r="A38" s="103"/>
      <c r="B38" s="108"/>
      <c r="C38" s="108"/>
      <c r="D38" s="108"/>
      <c r="E38" s="108"/>
      <c r="F38" s="108"/>
      <c r="G38" s="108"/>
      <c r="H38" s="108"/>
      <c r="I38" s="111"/>
      <c r="J38" s="111"/>
      <c r="K38" s="111"/>
      <c r="L38" s="111"/>
      <c r="M38" s="111"/>
      <c r="N38" s="112"/>
    </row>
    <row r="39" spans="1:17" x14ac:dyDescent="0.25">
      <c r="A39" s="103"/>
      <c r="B39" s="129" t="s">
        <v>33</v>
      </c>
      <c r="C39" s="129" t="s">
        <v>58</v>
      </c>
      <c r="D39" s="128" t="s">
        <v>51</v>
      </c>
      <c r="E39" s="128" t="s">
        <v>16</v>
      </c>
      <c r="F39" s="108"/>
      <c r="G39" s="108"/>
      <c r="H39" s="108"/>
      <c r="I39" s="111"/>
      <c r="J39" s="111"/>
      <c r="K39" s="111"/>
      <c r="L39" s="111"/>
      <c r="M39" s="111"/>
      <c r="N39" s="112"/>
    </row>
    <row r="40" spans="1:17" ht="28.5" x14ac:dyDescent="0.25">
      <c r="A40" s="103"/>
      <c r="B40" s="109" t="s">
        <v>148</v>
      </c>
      <c r="C40" s="110">
        <v>40</v>
      </c>
      <c r="D40" s="215">
        <v>20</v>
      </c>
      <c r="E40" s="241">
        <f>+D40+D41</f>
        <v>20</v>
      </c>
      <c r="F40" s="108"/>
      <c r="G40" s="108"/>
      <c r="H40" s="108"/>
      <c r="I40" s="111"/>
      <c r="J40" s="111"/>
      <c r="K40" s="111"/>
      <c r="L40" s="111"/>
      <c r="M40" s="111"/>
      <c r="N40" s="112"/>
    </row>
    <row r="41" spans="1:17" ht="42.75" x14ac:dyDescent="0.25">
      <c r="A41" s="103"/>
      <c r="B41" s="109" t="s">
        <v>149</v>
      </c>
      <c r="C41" s="110">
        <v>60</v>
      </c>
      <c r="D41" s="215">
        <f>+F249</f>
        <v>0</v>
      </c>
      <c r="E41" s="242"/>
      <c r="F41" s="108"/>
      <c r="G41" s="108"/>
      <c r="H41" s="108"/>
      <c r="I41" s="111"/>
      <c r="J41" s="111"/>
      <c r="K41" s="111"/>
      <c r="L41" s="111"/>
      <c r="M41" s="111"/>
      <c r="N41" s="112"/>
    </row>
    <row r="42" spans="1:17" x14ac:dyDescent="0.25">
      <c r="A42" s="103"/>
      <c r="C42" s="104"/>
      <c r="D42" s="39"/>
      <c r="E42" s="105"/>
      <c r="F42" s="40"/>
      <c r="G42" s="40"/>
      <c r="H42" s="40"/>
      <c r="I42" s="23"/>
      <c r="J42" s="23"/>
      <c r="K42" s="23"/>
      <c r="L42" s="23"/>
      <c r="M42" s="23"/>
    </row>
    <row r="43" spans="1:17" x14ac:dyDescent="0.25">
      <c r="A43" s="103"/>
      <c r="C43" s="104"/>
      <c r="D43" s="39"/>
      <c r="E43" s="105"/>
      <c r="F43" s="40"/>
      <c r="G43" s="40"/>
      <c r="H43" s="40"/>
      <c r="I43" s="23"/>
      <c r="J43" s="23"/>
      <c r="K43" s="23"/>
      <c r="L43" s="23"/>
      <c r="M43" s="23"/>
    </row>
    <row r="44" spans="1:17" x14ac:dyDescent="0.25">
      <c r="A44" s="103"/>
      <c r="C44" s="104"/>
      <c r="D44" s="39"/>
      <c r="E44" s="105"/>
      <c r="F44" s="40"/>
      <c r="G44" s="40"/>
      <c r="H44" s="40"/>
      <c r="I44" s="23"/>
      <c r="J44" s="23"/>
      <c r="K44" s="23"/>
      <c r="L44" s="23"/>
      <c r="M44" s="23"/>
    </row>
    <row r="45" spans="1:17" ht="15.75" thickBot="1" x14ac:dyDescent="0.3">
      <c r="M45" s="259" t="s">
        <v>35</v>
      </c>
      <c r="N45" s="259"/>
    </row>
    <row r="46" spans="1:17" x14ac:dyDescent="0.25">
      <c r="B46" s="126" t="s">
        <v>30</v>
      </c>
      <c r="M46" s="66"/>
      <c r="N46" s="66"/>
    </row>
    <row r="47" spans="1:17" ht="15.75" thickBot="1" x14ac:dyDescent="0.3">
      <c r="M47" s="66"/>
      <c r="N47" s="66"/>
    </row>
    <row r="48" spans="1:17" s="111" customFormat="1" ht="109.5" customHeight="1" x14ac:dyDescent="0.25">
      <c r="B48" s="122" t="s">
        <v>150</v>
      </c>
      <c r="C48" s="122" t="s">
        <v>151</v>
      </c>
      <c r="D48" s="122" t="s">
        <v>152</v>
      </c>
      <c r="E48" s="122" t="s">
        <v>45</v>
      </c>
      <c r="F48" s="122" t="s">
        <v>22</v>
      </c>
      <c r="G48" s="122" t="s">
        <v>104</v>
      </c>
      <c r="H48" s="122" t="s">
        <v>17</v>
      </c>
      <c r="I48" s="122" t="s">
        <v>10</v>
      </c>
      <c r="J48" s="122" t="s">
        <v>31</v>
      </c>
      <c r="K48" s="122" t="s">
        <v>61</v>
      </c>
      <c r="L48" s="122" t="s">
        <v>20</v>
      </c>
      <c r="M48" s="107" t="s">
        <v>26</v>
      </c>
      <c r="N48" s="122" t="s">
        <v>153</v>
      </c>
      <c r="O48" s="122" t="s">
        <v>36</v>
      </c>
      <c r="P48" s="123" t="s">
        <v>11</v>
      </c>
      <c r="Q48" s="123" t="s">
        <v>19</v>
      </c>
    </row>
    <row r="49" spans="1:26" s="117" customFormat="1" x14ac:dyDescent="0.25">
      <c r="A49" s="47">
        <v>1</v>
      </c>
      <c r="B49" s="118" t="s">
        <v>511</v>
      </c>
      <c r="C49" s="119"/>
      <c r="D49" s="118" t="s">
        <v>518</v>
      </c>
      <c r="E49" s="113" t="s">
        <v>541</v>
      </c>
      <c r="F49" s="114"/>
      <c r="G49" s="157"/>
      <c r="H49" s="121">
        <v>40922</v>
      </c>
      <c r="I49" s="115">
        <v>41255</v>
      </c>
      <c r="J49" s="115"/>
      <c r="K49" s="115" t="s">
        <v>542</v>
      </c>
      <c r="L49" s="115" t="s">
        <v>515</v>
      </c>
      <c r="M49" s="106">
        <v>2039</v>
      </c>
      <c r="N49" s="106">
        <v>2039</v>
      </c>
      <c r="O49" s="27"/>
      <c r="P49" s="27">
        <v>114</v>
      </c>
      <c r="Q49" s="158"/>
      <c r="R49" s="229" t="s">
        <v>520</v>
      </c>
      <c r="S49" s="116"/>
      <c r="T49" s="116"/>
      <c r="U49" s="116"/>
      <c r="V49" s="116"/>
      <c r="W49" s="116"/>
      <c r="X49" s="116"/>
      <c r="Y49" s="116"/>
      <c r="Z49" s="116"/>
    </row>
    <row r="50" spans="1:26" s="117" customFormat="1" x14ac:dyDescent="0.25">
      <c r="A50" s="47">
        <f>+A49+1</f>
        <v>2</v>
      </c>
      <c r="B50" s="118" t="s">
        <v>511</v>
      </c>
      <c r="C50" s="119" t="s">
        <v>169</v>
      </c>
      <c r="D50" s="118" t="s">
        <v>518</v>
      </c>
      <c r="E50" s="113" t="s">
        <v>543</v>
      </c>
      <c r="F50" s="114"/>
      <c r="G50" s="114"/>
      <c r="H50" s="121">
        <v>41256</v>
      </c>
      <c r="I50" s="115">
        <v>41943</v>
      </c>
      <c r="J50" s="115"/>
      <c r="K50" s="115" t="s">
        <v>574</v>
      </c>
      <c r="L50" s="115"/>
      <c r="M50" s="106">
        <v>288</v>
      </c>
      <c r="N50" s="106">
        <v>288</v>
      </c>
      <c r="O50" s="27"/>
      <c r="P50" s="27">
        <v>115</v>
      </c>
      <c r="Q50" s="158"/>
      <c r="R50" s="229" t="s">
        <v>520</v>
      </c>
      <c r="S50" s="116"/>
      <c r="T50" s="116"/>
      <c r="U50" s="116"/>
      <c r="V50" s="116"/>
      <c r="W50" s="116"/>
      <c r="X50" s="116"/>
      <c r="Y50" s="116"/>
      <c r="Z50" s="116"/>
    </row>
    <row r="51" spans="1:26" s="117" customFormat="1" x14ac:dyDescent="0.25">
      <c r="A51" s="47">
        <f t="shared" ref="A51:A56" si="0">+A50+1</f>
        <v>3</v>
      </c>
      <c r="B51" s="118"/>
      <c r="C51" s="119"/>
      <c r="D51" s="118"/>
      <c r="E51" s="113"/>
      <c r="F51" s="114"/>
      <c r="G51" s="114"/>
      <c r="H51" s="114"/>
      <c r="I51" s="115"/>
      <c r="J51" s="115"/>
      <c r="K51" s="115"/>
      <c r="L51" s="115"/>
      <c r="M51" s="106"/>
      <c r="N51" s="106"/>
      <c r="O51" s="27"/>
      <c r="P51" s="27"/>
      <c r="Q51" s="158"/>
      <c r="R51" s="116"/>
      <c r="S51" s="116"/>
      <c r="T51" s="116"/>
      <c r="U51" s="116"/>
      <c r="V51" s="116"/>
      <c r="W51" s="116"/>
      <c r="X51" s="116"/>
      <c r="Y51" s="116"/>
      <c r="Z51" s="116"/>
    </row>
    <row r="52" spans="1:26" s="117" customFormat="1" x14ac:dyDescent="0.25">
      <c r="A52" s="47">
        <f t="shared" si="0"/>
        <v>4</v>
      </c>
      <c r="B52" s="118"/>
      <c r="C52" s="119"/>
      <c r="D52" s="118"/>
      <c r="E52" s="113"/>
      <c r="F52" s="114"/>
      <c r="G52" s="114"/>
      <c r="H52" s="114"/>
      <c r="I52" s="115"/>
      <c r="J52" s="115"/>
      <c r="K52" s="115"/>
      <c r="L52" s="115"/>
      <c r="M52" s="106"/>
      <c r="N52" s="106"/>
      <c r="O52" s="27"/>
      <c r="P52" s="27"/>
      <c r="Q52" s="158"/>
      <c r="R52" s="116"/>
      <c r="S52" s="116"/>
      <c r="T52" s="116"/>
      <c r="U52" s="116"/>
      <c r="V52" s="116"/>
      <c r="W52" s="116"/>
      <c r="X52" s="116"/>
      <c r="Y52" s="116"/>
      <c r="Z52" s="116"/>
    </row>
    <row r="53" spans="1:26" s="117" customFormat="1" x14ac:dyDescent="0.25">
      <c r="A53" s="47">
        <f t="shared" si="0"/>
        <v>5</v>
      </c>
      <c r="B53" s="118"/>
      <c r="C53" s="119"/>
      <c r="D53" s="118"/>
      <c r="E53" s="113"/>
      <c r="F53" s="114"/>
      <c r="G53" s="114"/>
      <c r="H53" s="114"/>
      <c r="I53" s="115"/>
      <c r="J53" s="115"/>
      <c r="K53" s="115"/>
      <c r="L53" s="115"/>
      <c r="M53" s="106"/>
      <c r="N53" s="106"/>
      <c r="O53" s="27"/>
      <c r="P53" s="27"/>
      <c r="Q53" s="158"/>
      <c r="R53" s="116"/>
      <c r="S53" s="116"/>
      <c r="T53" s="116"/>
      <c r="U53" s="116"/>
      <c r="V53" s="116"/>
      <c r="W53" s="116"/>
      <c r="X53" s="116"/>
      <c r="Y53" s="116"/>
      <c r="Z53" s="116"/>
    </row>
    <row r="54" spans="1:26" s="117" customFormat="1" x14ac:dyDescent="0.25">
      <c r="A54" s="47">
        <f t="shared" si="0"/>
        <v>6</v>
      </c>
      <c r="B54" s="118"/>
      <c r="C54" s="119"/>
      <c r="D54" s="118"/>
      <c r="E54" s="113"/>
      <c r="F54" s="114"/>
      <c r="G54" s="114"/>
      <c r="H54" s="114"/>
      <c r="I54" s="115"/>
      <c r="J54" s="115"/>
      <c r="K54" s="115"/>
      <c r="L54" s="115"/>
      <c r="M54" s="106"/>
      <c r="N54" s="106"/>
      <c r="O54" s="27"/>
      <c r="P54" s="27"/>
      <c r="Q54" s="158"/>
      <c r="R54" s="116"/>
      <c r="S54" s="116"/>
      <c r="T54" s="116"/>
      <c r="U54" s="116"/>
      <c r="V54" s="116"/>
      <c r="W54" s="116"/>
      <c r="X54" s="116"/>
      <c r="Y54" s="116"/>
      <c r="Z54" s="116"/>
    </row>
    <row r="55" spans="1:26" s="117" customFormat="1" x14ac:dyDescent="0.25">
      <c r="A55" s="47">
        <f t="shared" si="0"/>
        <v>7</v>
      </c>
      <c r="B55" s="118"/>
      <c r="C55" s="119"/>
      <c r="D55" s="118"/>
      <c r="E55" s="113"/>
      <c r="F55" s="114"/>
      <c r="G55" s="114"/>
      <c r="H55" s="114"/>
      <c r="I55" s="115"/>
      <c r="J55" s="115"/>
      <c r="K55" s="115"/>
      <c r="L55" s="115"/>
      <c r="M55" s="106"/>
      <c r="N55" s="106"/>
      <c r="O55" s="27"/>
      <c r="P55" s="27"/>
      <c r="Q55" s="158"/>
      <c r="R55" s="116"/>
      <c r="S55" s="116"/>
      <c r="T55" s="116"/>
      <c r="U55" s="116"/>
      <c r="V55" s="116"/>
      <c r="W55" s="116"/>
      <c r="X55" s="116"/>
      <c r="Y55" s="116"/>
      <c r="Z55" s="116"/>
    </row>
    <row r="56" spans="1:26" s="117" customFormat="1" x14ac:dyDescent="0.25">
      <c r="A56" s="47">
        <f t="shared" si="0"/>
        <v>8</v>
      </c>
      <c r="B56" s="118"/>
      <c r="C56" s="119"/>
      <c r="D56" s="118"/>
      <c r="E56" s="113"/>
      <c r="F56" s="114"/>
      <c r="G56" s="114"/>
      <c r="H56" s="114"/>
      <c r="I56" s="115"/>
      <c r="J56" s="115"/>
      <c r="K56" s="115"/>
      <c r="L56" s="115"/>
      <c r="M56" s="106"/>
      <c r="N56" s="106"/>
      <c r="O56" s="27"/>
      <c r="P56" s="27"/>
      <c r="Q56" s="158"/>
      <c r="R56" s="116"/>
      <c r="S56" s="116"/>
      <c r="T56" s="116"/>
      <c r="U56" s="116"/>
      <c r="V56" s="116"/>
      <c r="W56" s="116"/>
      <c r="X56" s="116"/>
      <c r="Y56" s="116"/>
      <c r="Z56" s="116"/>
    </row>
    <row r="57" spans="1:26" s="117" customFormat="1" ht="35.25" customHeight="1" x14ac:dyDescent="0.25">
      <c r="A57" s="47"/>
      <c r="B57" s="50" t="s">
        <v>16</v>
      </c>
      <c r="C57" s="119"/>
      <c r="D57" s="118"/>
      <c r="E57" s="113"/>
      <c r="F57" s="114"/>
      <c r="G57" s="114"/>
      <c r="H57" s="114"/>
      <c r="I57" s="115"/>
      <c r="J57" s="115"/>
      <c r="K57" s="120" t="s">
        <v>575</v>
      </c>
      <c r="L57" s="120">
        <f t="shared" ref="L57:N57" si="1">SUM(L49:L56)</f>
        <v>0</v>
      </c>
      <c r="M57" s="156">
        <f t="shared" si="1"/>
        <v>2327</v>
      </c>
      <c r="N57" s="120">
        <f t="shared" si="1"/>
        <v>2327</v>
      </c>
      <c r="O57" s="27"/>
      <c r="P57" s="27"/>
      <c r="Q57" s="159"/>
    </row>
    <row r="58" spans="1:26" s="30" customFormat="1" x14ac:dyDescent="0.25">
      <c r="E58" s="31"/>
    </row>
    <row r="59" spans="1:26" s="30" customFormat="1" x14ac:dyDescent="0.25">
      <c r="B59" s="260" t="s">
        <v>28</v>
      </c>
      <c r="C59" s="260" t="s">
        <v>27</v>
      </c>
      <c r="D59" s="258" t="s">
        <v>34</v>
      </c>
      <c r="E59" s="258"/>
    </row>
    <row r="60" spans="1:26" s="30" customFormat="1" x14ac:dyDescent="0.25">
      <c r="B60" s="261"/>
      <c r="C60" s="261"/>
      <c r="D60" s="219" t="s">
        <v>23</v>
      </c>
      <c r="E60" s="63" t="s">
        <v>24</v>
      </c>
    </row>
    <row r="61" spans="1:26" s="30" customFormat="1" ht="30.6" customHeight="1" x14ac:dyDescent="0.25">
      <c r="B61" s="60" t="s">
        <v>21</v>
      </c>
      <c r="C61" s="61" t="str">
        <f>+K57</f>
        <v>33 meses y 17 días</v>
      </c>
      <c r="D61" s="58" t="s">
        <v>406</v>
      </c>
      <c r="E61" s="59"/>
      <c r="F61" s="32"/>
      <c r="G61" s="32"/>
      <c r="H61" s="32"/>
      <c r="I61" s="32">
        <v>17</v>
      </c>
      <c r="J61" s="32"/>
      <c r="K61" s="32"/>
      <c r="L61" s="32"/>
      <c r="M61" s="32"/>
    </row>
    <row r="62" spans="1:26" s="30" customFormat="1" ht="30" customHeight="1" x14ac:dyDescent="0.25">
      <c r="B62" s="60" t="s">
        <v>25</v>
      </c>
      <c r="C62" s="61">
        <f>+M57</f>
        <v>2327</v>
      </c>
      <c r="D62" s="58" t="s">
        <v>406</v>
      </c>
      <c r="E62" s="59"/>
    </row>
    <row r="63" spans="1:26" s="30" customFormat="1" x14ac:dyDescent="0.25">
      <c r="B63" s="33"/>
      <c r="C63" s="256"/>
      <c r="D63" s="256"/>
      <c r="E63" s="256"/>
      <c r="F63" s="256"/>
      <c r="G63" s="256"/>
      <c r="H63" s="256"/>
      <c r="I63" s="256"/>
      <c r="J63" s="256"/>
      <c r="K63" s="256"/>
      <c r="L63" s="256"/>
      <c r="M63" s="256"/>
      <c r="N63" s="256"/>
    </row>
    <row r="64" spans="1:26" ht="28.15" customHeight="1" thickBot="1" x14ac:dyDescent="0.3"/>
    <row r="65" spans="2:17" ht="27" thickBot="1" x14ac:dyDescent="0.3">
      <c r="B65" s="255" t="s">
        <v>105</v>
      </c>
      <c r="C65" s="255"/>
      <c r="D65" s="255"/>
      <c r="E65" s="255"/>
      <c r="F65" s="255"/>
      <c r="G65" s="255"/>
      <c r="H65" s="255"/>
      <c r="I65" s="255"/>
      <c r="J65" s="255"/>
      <c r="K65" s="255"/>
      <c r="L65" s="255"/>
      <c r="M65" s="255"/>
      <c r="N65" s="255"/>
    </row>
    <row r="68" spans="2:17" ht="109.5" customHeight="1" x14ac:dyDescent="0.25">
      <c r="B68" s="124" t="s">
        <v>154</v>
      </c>
      <c r="C68" s="69" t="s">
        <v>2</v>
      </c>
      <c r="D68" s="69" t="s">
        <v>107</v>
      </c>
      <c r="E68" s="69" t="s">
        <v>106</v>
      </c>
      <c r="F68" s="69" t="s">
        <v>108</v>
      </c>
      <c r="G68" s="69" t="s">
        <v>109</v>
      </c>
      <c r="H68" s="69" t="s">
        <v>110</v>
      </c>
      <c r="I68" s="69" t="s">
        <v>111</v>
      </c>
      <c r="J68" s="69" t="s">
        <v>112</v>
      </c>
      <c r="K68" s="69" t="s">
        <v>113</v>
      </c>
      <c r="L68" s="69" t="s">
        <v>114</v>
      </c>
      <c r="M68" s="99" t="s">
        <v>115</v>
      </c>
      <c r="N68" s="99" t="s">
        <v>116</v>
      </c>
      <c r="O68" s="251" t="s">
        <v>3</v>
      </c>
      <c r="P68" s="252"/>
      <c r="Q68" s="69" t="s">
        <v>18</v>
      </c>
    </row>
    <row r="69" spans="2:17" x14ac:dyDescent="0.25">
      <c r="B69" s="222" t="s">
        <v>443</v>
      </c>
      <c r="C69" s="222" t="s">
        <v>483</v>
      </c>
      <c r="D69" s="224" t="s">
        <v>488</v>
      </c>
      <c r="E69" s="223">
        <v>24</v>
      </c>
      <c r="F69" s="4"/>
      <c r="G69" s="4" t="s">
        <v>141</v>
      </c>
      <c r="H69" s="4"/>
      <c r="I69" s="100"/>
      <c r="J69" s="100" t="s">
        <v>141</v>
      </c>
      <c r="K69" s="100" t="s">
        <v>141</v>
      </c>
      <c r="L69" s="100" t="s">
        <v>141</v>
      </c>
      <c r="M69" s="100" t="s">
        <v>141</v>
      </c>
      <c r="N69" s="100" t="s">
        <v>141</v>
      </c>
      <c r="O69" s="235"/>
      <c r="P69" s="236"/>
      <c r="Q69" s="125" t="s">
        <v>141</v>
      </c>
    </row>
    <row r="70" spans="2:17" x14ac:dyDescent="0.25">
      <c r="B70" s="222" t="s">
        <v>443</v>
      </c>
      <c r="C70" s="222" t="s">
        <v>484</v>
      </c>
      <c r="D70" s="224" t="s">
        <v>489</v>
      </c>
      <c r="E70" s="223">
        <v>24</v>
      </c>
      <c r="F70" s="4"/>
      <c r="G70" s="4" t="s">
        <v>142</v>
      </c>
      <c r="H70" s="4"/>
      <c r="I70" s="100"/>
      <c r="J70" s="100" t="s">
        <v>141</v>
      </c>
      <c r="K70" s="100" t="s">
        <v>141</v>
      </c>
      <c r="L70" s="100" t="s">
        <v>141</v>
      </c>
      <c r="M70" s="100" t="s">
        <v>141</v>
      </c>
      <c r="N70" s="100" t="s">
        <v>141</v>
      </c>
      <c r="O70" s="235" t="s">
        <v>461</v>
      </c>
      <c r="P70" s="236"/>
      <c r="Q70" s="125" t="s">
        <v>142</v>
      </c>
    </row>
    <row r="71" spans="2:17" x14ac:dyDescent="0.25">
      <c r="B71" s="222" t="s">
        <v>443</v>
      </c>
      <c r="C71" s="222" t="s">
        <v>485</v>
      </c>
      <c r="D71" s="224" t="s">
        <v>490</v>
      </c>
      <c r="E71" s="223">
        <v>24</v>
      </c>
      <c r="F71" s="4"/>
      <c r="G71" s="4" t="s">
        <v>142</v>
      </c>
      <c r="H71" s="4"/>
      <c r="I71" s="100"/>
      <c r="J71" s="100" t="s">
        <v>141</v>
      </c>
      <c r="K71" s="100" t="s">
        <v>141</v>
      </c>
      <c r="L71" s="100" t="s">
        <v>141</v>
      </c>
      <c r="M71" s="100" t="s">
        <v>141</v>
      </c>
      <c r="N71" s="100" t="s">
        <v>141</v>
      </c>
      <c r="O71" s="235" t="s">
        <v>461</v>
      </c>
      <c r="P71" s="236"/>
      <c r="Q71" s="125" t="s">
        <v>142</v>
      </c>
    </row>
    <row r="72" spans="2:17" x14ac:dyDescent="0.25">
      <c r="B72" s="222" t="s">
        <v>443</v>
      </c>
      <c r="C72" s="222" t="s">
        <v>486</v>
      </c>
      <c r="D72" s="224" t="s">
        <v>491</v>
      </c>
      <c r="E72" s="223">
        <v>24</v>
      </c>
      <c r="F72" s="4"/>
      <c r="G72" s="4" t="s">
        <v>141</v>
      </c>
      <c r="H72" s="4"/>
      <c r="I72" s="100"/>
      <c r="J72" s="100" t="s">
        <v>141</v>
      </c>
      <c r="K72" s="100" t="s">
        <v>141</v>
      </c>
      <c r="L72" s="100" t="s">
        <v>141</v>
      </c>
      <c r="M72" s="100" t="s">
        <v>141</v>
      </c>
      <c r="N72" s="100" t="s">
        <v>141</v>
      </c>
      <c r="O72" s="235"/>
      <c r="P72" s="236"/>
      <c r="Q72" s="125" t="s">
        <v>141</v>
      </c>
    </row>
    <row r="73" spans="2:17" x14ac:dyDescent="0.25">
      <c r="B73" s="222" t="s">
        <v>443</v>
      </c>
      <c r="C73" s="222" t="s">
        <v>487</v>
      </c>
      <c r="D73" s="224" t="s">
        <v>492</v>
      </c>
      <c r="E73" s="223">
        <v>24</v>
      </c>
      <c r="F73" s="4"/>
      <c r="G73" s="4" t="s">
        <v>141</v>
      </c>
      <c r="H73" s="4"/>
      <c r="I73" s="100"/>
      <c r="J73" s="100" t="s">
        <v>141</v>
      </c>
      <c r="K73" s="100" t="s">
        <v>141</v>
      </c>
      <c r="L73" s="100" t="s">
        <v>141</v>
      </c>
      <c r="M73" s="100" t="s">
        <v>141</v>
      </c>
      <c r="N73" s="100" t="s">
        <v>141</v>
      </c>
      <c r="O73" s="235"/>
      <c r="P73" s="236"/>
      <c r="Q73" s="125" t="s">
        <v>141</v>
      </c>
    </row>
    <row r="74" spans="2:17" x14ac:dyDescent="0.25">
      <c r="B74" s="222" t="s">
        <v>440</v>
      </c>
      <c r="C74" s="224" t="s">
        <v>493</v>
      </c>
      <c r="D74" s="224" t="s">
        <v>502</v>
      </c>
      <c r="E74" s="227">
        <v>50</v>
      </c>
      <c r="F74" s="4"/>
      <c r="G74" s="4"/>
      <c r="H74" s="4"/>
      <c r="I74" s="100" t="s">
        <v>141</v>
      </c>
      <c r="J74" s="100" t="s">
        <v>141</v>
      </c>
      <c r="K74" s="100" t="s">
        <v>141</v>
      </c>
      <c r="L74" s="100" t="s">
        <v>141</v>
      </c>
      <c r="M74" s="100" t="s">
        <v>141</v>
      </c>
      <c r="N74" s="100" t="s">
        <v>141</v>
      </c>
      <c r="O74" s="216"/>
      <c r="P74" s="217"/>
      <c r="Q74" s="100" t="s">
        <v>141</v>
      </c>
    </row>
    <row r="75" spans="2:17" x14ac:dyDescent="0.25">
      <c r="B75" s="222" t="s">
        <v>440</v>
      </c>
      <c r="C75" s="224" t="s">
        <v>494</v>
      </c>
      <c r="D75" s="225" t="s">
        <v>503</v>
      </c>
      <c r="E75" s="227">
        <v>50</v>
      </c>
      <c r="F75" s="4"/>
      <c r="G75" s="4"/>
      <c r="H75" s="4"/>
      <c r="I75" s="100" t="s">
        <v>141</v>
      </c>
      <c r="J75" s="100" t="s">
        <v>141</v>
      </c>
      <c r="K75" s="100" t="s">
        <v>141</v>
      </c>
      <c r="L75" s="100" t="s">
        <v>141</v>
      </c>
      <c r="M75" s="100" t="s">
        <v>141</v>
      </c>
      <c r="N75" s="100" t="s">
        <v>141</v>
      </c>
      <c r="O75" s="216"/>
      <c r="P75" s="217"/>
      <c r="Q75" s="100" t="s">
        <v>141</v>
      </c>
    </row>
    <row r="76" spans="2:17" x14ac:dyDescent="0.25">
      <c r="B76" s="222" t="s">
        <v>440</v>
      </c>
      <c r="C76" s="224" t="s">
        <v>495</v>
      </c>
      <c r="D76" s="226" t="s">
        <v>504</v>
      </c>
      <c r="E76" s="227">
        <v>50</v>
      </c>
      <c r="F76" s="4"/>
      <c r="G76" s="4"/>
      <c r="H76" s="4"/>
      <c r="I76" s="100" t="s">
        <v>141</v>
      </c>
      <c r="J76" s="100" t="s">
        <v>141</v>
      </c>
      <c r="K76" s="100" t="s">
        <v>141</v>
      </c>
      <c r="L76" s="100" t="s">
        <v>141</v>
      </c>
      <c r="M76" s="100" t="s">
        <v>141</v>
      </c>
      <c r="N76" s="100" t="s">
        <v>141</v>
      </c>
      <c r="O76" s="216"/>
      <c r="P76" s="217"/>
      <c r="Q76" s="100" t="s">
        <v>141</v>
      </c>
    </row>
    <row r="77" spans="2:17" x14ac:dyDescent="0.25">
      <c r="B77" s="222" t="s">
        <v>440</v>
      </c>
      <c r="C77" s="224" t="s">
        <v>496</v>
      </c>
      <c r="D77" s="226" t="s">
        <v>505</v>
      </c>
      <c r="E77" s="227">
        <v>50</v>
      </c>
      <c r="F77" s="4"/>
      <c r="G77" s="4"/>
      <c r="H77" s="4"/>
      <c r="I77" s="100" t="s">
        <v>141</v>
      </c>
      <c r="J77" s="100" t="s">
        <v>141</v>
      </c>
      <c r="K77" s="100" t="s">
        <v>141</v>
      </c>
      <c r="L77" s="100" t="s">
        <v>141</v>
      </c>
      <c r="M77" s="100" t="s">
        <v>141</v>
      </c>
      <c r="N77" s="100" t="s">
        <v>141</v>
      </c>
      <c r="O77" s="216"/>
      <c r="P77" s="217"/>
      <c r="Q77" s="100" t="s">
        <v>141</v>
      </c>
    </row>
    <row r="78" spans="2:17" x14ac:dyDescent="0.25">
      <c r="B78" s="222" t="s">
        <v>440</v>
      </c>
      <c r="C78" s="224" t="s">
        <v>497</v>
      </c>
      <c r="D78" s="226" t="s">
        <v>506</v>
      </c>
      <c r="E78" s="227">
        <v>50</v>
      </c>
      <c r="F78" s="4"/>
      <c r="G78" s="4"/>
      <c r="H78" s="4"/>
      <c r="I78" s="100" t="s">
        <v>141</v>
      </c>
      <c r="J78" s="100" t="s">
        <v>141</v>
      </c>
      <c r="K78" s="100" t="s">
        <v>141</v>
      </c>
      <c r="L78" s="100" t="s">
        <v>141</v>
      </c>
      <c r="M78" s="100" t="s">
        <v>141</v>
      </c>
      <c r="N78" s="100" t="s">
        <v>141</v>
      </c>
      <c r="O78" s="216"/>
      <c r="P78" s="217"/>
      <c r="Q78" s="100" t="s">
        <v>141</v>
      </c>
    </row>
    <row r="79" spans="2:17" x14ac:dyDescent="0.25">
      <c r="B79" s="222" t="s">
        <v>440</v>
      </c>
      <c r="C79" s="224" t="s">
        <v>498</v>
      </c>
      <c r="D79" s="226" t="s">
        <v>507</v>
      </c>
      <c r="E79" s="227">
        <v>50</v>
      </c>
      <c r="F79" s="4"/>
      <c r="G79" s="4"/>
      <c r="H79" s="4"/>
      <c r="I79" s="100" t="s">
        <v>141</v>
      </c>
      <c r="J79" s="100" t="s">
        <v>141</v>
      </c>
      <c r="K79" s="100" t="s">
        <v>141</v>
      </c>
      <c r="L79" s="100" t="s">
        <v>141</v>
      </c>
      <c r="M79" s="100" t="s">
        <v>141</v>
      </c>
      <c r="N79" s="100" t="s">
        <v>141</v>
      </c>
      <c r="O79" s="216"/>
      <c r="P79" s="217"/>
      <c r="Q79" s="100" t="s">
        <v>141</v>
      </c>
    </row>
    <row r="80" spans="2:17" x14ac:dyDescent="0.25">
      <c r="B80" s="222" t="s">
        <v>440</v>
      </c>
      <c r="C80" s="224" t="s">
        <v>499</v>
      </c>
      <c r="D80" s="225" t="s">
        <v>508</v>
      </c>
      <c r="E80" s="227">
        <v>50</v>
      </c>
      <c r="F80" s="4"/>
      <c r="G80" s="4"/>
      <c r="H80" s="4"/>
      <c r="I80" s="100" t="s">
        <v>141</v>
      </c>
      <c r="J80" s="100" t="s">
        <v>141</v>
      </c>
      <c r="K80" s="100" t="s">
        <v>141</v>
      </c>
      <c r="L80" s="100" t="s">
        <v>141</v>
      </c>
      <c r="M80" s="100" t="s">
        <v>141</v>
      </c>
      <c r="N80" s="100" t="s">
        <v>141</v>
      </c>
      <c r="O80" s="216"/>
      <c r="P80" s="217"/>
      <c r="Q80" s="100" t="s">
        <v>141</v>
      </c>
    </row>
    <row r="81" spans="2:17" x14ac:dyDescent="0.25">
      <c r="B81" s="222" t="s">
        <v>440</v>
      </c>
      <c r="C81" s="224" t="s">
        <v>500</v>
      </c>
      <c r="D81" s="225" t="s">
        <v>509</v>
      </c>
      <c r="E81" s="227">
        <v>50</v>
      </c>
      <c r="F81" s="4"/>
      <c r="G81" s="4"/>
      <c r="H81" s="4"/>
      <c r="I81" s="100" t="s">
        <v>141</v>
      </c>
      <c r="J81" s="100" t="s">
        <v>141</v>
      </c>
      <c r="K81" s="100" t="s">
        <v>141</v>
      </c>
      <c r="L81" s="100" t="s">
        <v>141</v>
      </c>
      <c r="M81" s="100" t="s">
        <v>141</v>
      </c>
      <c r="N81" s="100" t="s">
        <v>141</v>
      </c>
      <c r="O81" s="235"/>
      <c r="P81" s="236"/>
      <c r="Q81" s="100" t="s">
        <v>141</v>
      </c>
    </row>
    <row r="82" spans="2:17" x14ac:dyDescent="0.25">
      <c r="B82" s="222" t="s">
        <v>440</v>
      </c>
      <c r="C82" s="224" t="s">
        <v>501</v>
      </c>
      <c r="D82" s="226" t="s">
        <v>510</v>
      </c>
      <c r="E82" s="227">
        <v>50</v>
      </c>
      <c r="F82" s="125"/>
      <c r="G82" s="125"/>
      <c r="H82" s="125"/>
      <c r="I82" s="100" t="s">
        <v>141</v>
      </c>
      <c r="J82" s="100" t="s">
        <v>141</v>
      </c>
      <c r="K82" s="100" t="s">
        <v>141</v>
      </c>
      <c r="L82" s="100" t="s">
        <v>141</v>
      </c>
      <c r="M82" s="100" t="s">
        <v>141</v>
      </c>
      <c r="N82" s="100" t="s">
        <v>141</v>
      </c>
      <c r="O82" s="235"/>
      <c r="P82" s="236"/>
      <c r="Q82" s="100" t="s">
        <v>141</v>
      </c>
    </row>
    <row r="83" spans="2:17" x14ac:dyDescent="0.25">
      <c r="B83" s="9" t="s">
        <v>1</v>
      </c>
    </row>
    <row r="84" spans="2:17" x14ac:dyDescent="0.25">
      <c r="B84" s="9" t="s">
        <v>37</v>
      </c>
    </row>
    <row r="85" spans="2:17" x14ac:dyDescent="0.25">
      <c r="B85" s="9" t="s">
        <v>62</v>
      </c>
    </row>
    <row r="87" spans="2:17" ht="15.75" thickBot="1" x14ac:dyDescent="0.3"/>
    <row r="88" spans="2:17" ht="27" thickBot="1" x14ac:dyDescent="0.3">
      <c r="B88" s="245" t="s">
        <v>38</v>
      </c>
      <c r="C88" s="246"/>
      <c r="D88" s="246"/>
      <c r="E88" s="246"/>
      <c r="F88" s="246"/>
      <c r="G88" s="246"/>
      <c r="H88" s="246"/>
      <c r="I88" s="246"/>
      <c r="J88" s="246"/>
      <c r="K88" s="246"/>
      <c r="L88" s="246"/>
      <c r="M88" s="246"/>
      <c r="N88" s="247"/>
    </row>
    <row r="93" spans="2:17" ht="76.5" customHeight="1" x14ac:dyDescent="0.25">
      <c r="B93" s="124" t="s">
        <v>0</v>
      </c>
      <c r="C93" s="124" t="s">
        <v>39</v>
      </c>
      <c r="D93" s="124" t="s">
        <v>40</v>
      </c>
      <c r="E93" s="124" t="s">
        <v>117</v>
      </c>
      <c r="F93" s="124" t="s">
        <v>119</v>
      </c>
      <c r="G93" s="124" t="s">
        <v>120</v>
      </c>
      <c r="H93" s="124" t="s">
        <v>121</v>
      </c>
      <c r="I93" s="124" t="s">
        <v>118</v>
      </c>
      <c r="J93" s="251" t="s">
        <v>122</v>
      </c>
      <c r="K93" s="268"/>
      <c r="L93" s="252"/>
      <c r="M93" s="124" t="s">
        <v>126</v>
      </c>
      <c r="N93" s="124" t="s">
        <v>41</v>
      </c>
      <c r="O93" s="124" t="s">
        <v>42</v>
      </c>
      <c r="P93" s="251" t="s">
        <v>3</v>
      </c>
      <c r="Q93" s="252"/>
    </row>
    <row r="94" spans="2:17" ht="60.75" customHeight="1" x14ac:dyDescent="0.25">
      <c r="B94" s="211" t="s">
        <v>43</v>
      </c>
      <c r="C94" s="211">
        <f>435/300</f>
        <v>1.45</v>
      </c>
      <c r="D94" s="3" t="s">
        <v>174</v>
      </c>
      <c r="E94" s="3">
        <v>24332835</v>
      </c>
      <c r="F94" s="3" t="s">
        <v>175</v>
      </c>
      <c r="G94" s="3" t="s">
        <v>176</v>
      </c>
      <c r="H94" s="3" t="s">
        <v>177</v>
      </c>
      <c r="I94" s="5" t="s">
        <v>141</v>
      </c>
      <c r="J94" s="1" t="s">
        <v>178</v>
      </c>
      <c r="K94" s="179" t="s">
        <v>180</v>
      </c>
      <c r="L94" s="100" t="s">
        <v>179</v>
      </c>
      <c r="M94" s="125" t="s">
        <v>141</v>
      </c>
      <c r="N94" s="125" t="s">
        <v>141</v>
      </c>
      <c r="O94" s="125" t="s">
        <v>215</v>
      </c>
      <c r="P94" s="75" t="s">
        <v>216</v>
      </c>
      <c r="Q94" s="75"/>
    </row>
    <row r="95" spans="2:17" ht="60.75" customHeight="1" x14ac:dyDescent="0.25">
      <c r="B95" s="211" t="s">
        <v>43</v>
      </c>
      <c r="C95" s="211">
        <f t="shared" ref="C95:C97" si="2">435/300</f>
        <v>1.45</v>
      </c>
      <c r="D95" s="3" t="s">
        <v>174</v>
      </c>
      <c r="E95" s="3">
        <v>24332835</v>
      </c>
      <c r="F95" s="3" t="s">
        <v>175</v>
      </c>
      <c r="G95" s="3" t="s">
        <v>176</v>
      </c>
      <c r="H95" s="3" t="s">
        <v>177</v>
      </c>
      <c r="I95" s="5" t="s">
        <v>141</v>
      </c>
      <c r="J95" s="1" t="s">
        <v>184</v>
      </c>
      <c r="K95" s="100" t="s">
        <v>185</v>
      </c>
      <c r="L95" s="100" t="s">
        <v>186</v>
      </c>
      <c r="M95" s="125" t="s">
        <v>141</v>
      </c>
      <c r="N95" s="125" t="s">
        <v>141</v>
      </c>
      <c r="O95" s="125" t="s">
        <v>215</v>
      </c>
      <c r="P95" s="75" t="s">
        <v>216</v>
      </c>
      <c r="Q95" s="75"/>
    </row>
    <row r="96" spans="2:17" ht="60.75" customHeight="1" x14ac:dyDescent="0.25">
      <c r="B96" s="211" t="s">
        <v>43</v>
      </c>
      <c r="C96" s="211">
        <f t="shared" si="2"/>
        <v>1.45</v>
      </c>
      <c r="D96" s="3" t="s">
        <v>174</v>
      </c>
      <c r="E96" s="3">
        <v>24332835</v>
      </c>
      <c r="F96" s="3" t="s">
        <v>175</v>
      </c>
      <c r="G96" s="3" t="s">
        <v>176</v>
      </c>
      <c r="H96" s="3" t="s">
        <v>177</v>
      </c>
      <c r="I96" s="5" t="s">
        <v>141</v>
      </c>
      <c r="J96" s="1" t="s">
        <v>187</v>
      </c>
      <c r="K96" s="179" t="s">
        <v>188</v>
      </c>
      <c r="L96" s="100" t="s">
        <v>189</v>
      </c>
      <c r="M96" s="125" t="s">
        <v>141</v>
      </c>
      <c r="N96" s="125" t="s">
        <v>141</v>
      </c>
      <c r="O96" s="125" t="s">
        <v>215</v>
      </c>
      <c r="P96" s="75" t="s">
        <v>216</v>
      </c>
      <c r="Q96" s="75"/>
    </row>
    <row r="97" spans="2:17" ht="33.6" customHeight="1" x14ac:dyDescent="0.25">
      <c r="B97" s="211" t="s">
        <v>43</v>
      </c>
      <c r="C97" s="211">
        <f t="shared" si="2"/>
        <v>1.45</v>
      </c>
      <c r="D97" s="3" t="s">
        <v>174</v>
      </c>
      <c r="E97" s="3">
        <v>24332835</v>
      </c>
      <c r="F97" s="3" t="s">
        <v>175</v>
      </c>
      <c r="G97" s="3" t="s">
        <v>176</v>
      </c>
      <c r="H97" s="3" t="s">
        <v>177</v>
      </c>
      <c r="I97" s="5" t="s">
        <v>141</v>
      </c>
      <c r="J97" s="1" t="s">
        <v>181</v>
      </c>
      <c r="K97" s="100" t="s">
        <v>182</v>
      </c>
      <c r="L97" s="100" t="s">
        <v>183</v>
      </c>
      <c r="M97" s="125" t="s">
        <v>141</v>
      </c>
      <c r="N97" s="125" t="s">
        <v>141</v>
      </c>
      <c r="O97" s="125" t="s">
        <v>215</v>
      </c>
      <c r="P97" s="75" t="s">
        <v>216</v>
      </c>
      <c r="Q97" s="75"/>
    </row>
    <row r="98" spans="2:17" ht="60.75" customHeight="1" x14ac:dyDescent="0.25">
      <c r="B98" s="211" t="s">
        <v>193</v>
      </c>
      <c r="C98" s="211">
        <f>435/300*2</f>
        <v>2.9</v>
      </c>
      <c r="D98" s="3" t="s">
        <v>190</v>
      </c>
      <c r="E98" s="3">
        <v>12751436</v>
      </c>
      <c r="F98" s="3" t="s">
        <v>191</v>
      </c>
      <c r="G98" s="3" t="s">
        <v>192</v>
      </c>
      <c r="H98" s="180">
        <v>40886</v>
      </c>
      <c r="I98" s="5" t="s">
        <v>141</v>
      </c>
      <c r="J98" s="1"/>
      <c r="K98" s="179"/>
      <c r="L98" s="100"/>
      <c r="M98" s="125" t="s">
        <v>141</v>
      </c>
      <c r="N98" s="125" t="s">
        <v>141</v>
      </c>
      <c r="O98" s="125" t="s">
        <v>215</v>
      </c>
      <c r="P98" s="75" t="s">
        <v>194</v>
      </c>
      <c r="Q98" s="215"/>
    </row>
    <row r="99" spans="2:17" ht="60.75" customHeight="1" x14ac:dyDescent="0.25">
      <c r="B99" s="211" t="s">
        <v>193</v>
      </c>
      <c r="C99" s="211">
        <f t="shared" ref="C99:C103" si="3">435/300*2</f>
        <v>2.9</v>
      </c>
      <c r="D99" s="3" t="s">
        <v>195</v>
      </c>
      <c r="E99" s="3">
        <v>30736576</v>
      </c>
      <c r="F99" s="3" t="s">
        <v>175</v>
      </c>
      <c r="G99" s="3" t="s">
        <v>197</v>
      </c>
      <c r="H99" s="180">
        <v>39256</v>
      </c>
      <c r="I99" s="5" t="s">
        <v>142</v>
      </c>
      <c r="J99" s="211" t="s">
        <v>199</v>
      </c>
      <c r="K99" s="179" t="s">
        <v>200</v>
      </c>
      <c r="L99" s="100" t="s">
        <v>201</v>
      </c>
      <c r="M99" s="125" t="s">
        <v>141</v>
      </c>
      <c r="N99" s="125" t="s">
        <v>141</v>
      </c>
      <c r="O99" s="125" t="s">
        <v>215</v>
      </c>
      <c r="P99" s="215" t="s">
        <v>198</v>
      </c>
      <c r="Q99" s="215"/>
    </row>
    <row r="100" spans="2:17" ht="60.75" customHeight="1" x14ac:dyDescent="0.25">
      <c r="B100" s="211" t="s">
        <v>193</v>
      </c>
      <c r="C100" s="211">
        <f t="shared" si="3"/>
        <v>2.9</v>
      </c>
      <c r="D100" s="3" t="s">
        <v>195</v>
      </c>
      <c r="E100" s="3">
        <v>30736576</v>
      </c>
      <c r="F100" s="3" t="s">
        <v>175</v>
      </c>
      <c r="G100" s="3" t="s">
        <v>197</v>
      </c>
      <c r="H100" s="180">
        <v>39256</v>
      </c>
      <c r="I100" s="5" t="s">
        <v>142</v>
      </c>
      <c r="J100" s="211" t="s">
        <v>202</v>
      </c>
      <c r="K100" s="179" t="s">
        <v>203</v>
      </c>
      <c r="L100" s="100" t="s">
        <v>204</v>
      </c>
      <c r="M100" s="125" t="s">
        <v>141</v>
      </c>
      <c r="N100" s="125" t="s">
        <v>141</v>
      </c>
      <c r="O100" s="125" t="s">
        <v>215</v>
      </c>
      <c r="P100" s="215" t="s">
        <v>198</v>
      </c>
      <c r="Q100" s="215"/>
    </row>
    <row r="101" spans="2:17" ht="33.6" customHeight="1" x14ac:dyDescent="0.25">
      <c r="B101" s="211" t="s">
        <v>193</v>
      </c>
      <c r="C101" s="211">
        <f t="shared" si="3"/>
        <v>2.9</v>
      </c>
      <c r="D101" s="3" t="s">
        <v>195</v>
      </c>
      <c r="E101" s="3">
        <v>30736576</v>
      </c>
      <c r="F101" s="3" t="s">
        <v>175</v>
      </c>
      <c r="G101" s="3" t="s">
        <v>197</v>
      </c>
      <c r="H101" s="180">
        <v>39256</v>
      </c>
      <c r="I101" s="5" t="s">
        <v>142</v>
      </c>
      <c r="J101" s="1" t="s">
        <v>205</v>
      </c>
      <c r="K101" s="181" t="s">
        <v>206</v>
      </c>
      <c r="L101" s="100" t="s">
        <v>207</v>
      </c>
      <c r="M101" s="125" t="s">
        <v>141</v>
      </c>
      <c r="N101" s="125" t="s">
        <v>141</v>
      </c>
      <c r="O101" s="125" t="s">
        <v>215</v>
      </c>
      <c r="P101" s="215" t="s">
        <v>198</v>
      </c>
      <c r="Q101" s="215"/>
    </row>
    <row r="102" spans="2:17" ht="33.6" customHeight="1" x14ac:dyDescent="0.25">
      <c r="B102" s="211" t="s">
        <v>193</v>
      </c>
      <c r="C102" s="211">
        <f t="shared" si="3"/>
        <v>2.9</v>
      </c>
      <c r="D102" s="100" t="s">
        <v>208</v>
      </c>
      <c r="E102" s="100">
        <v>1085274443</v>
      </c>
      <c r="F102" s="100" t="s">
        <v>175</v>
      </c>
      <c r="G102" s="100" t="s">
        <v>209</v>
      </c>
      <c r="H102" s="180">
        <v>41454</v>
      </c>
      <c r="I102" s="5" t="s">
        <v>141</v>
      </c>
      <c r="J102" s="101" t="s">
        <v>210</v>
      </c>
      <c r="K102" s="181" t="s">
        <v>212</v>
      </c>
      <c r="L102" s="100" t="s">
        <v>211</v>
      </c>
      <c r="M102" s="125" t="s">
        <v>141</v>
      </c>
      <c r="N102" s="125" t="s">
        <v>141</v>
      </c>
      <c r="O102" s="125" t="s">
        <v>215</v>
      </c>
      <c r="P102" s="75" t="s">
        <v>216</v>
      </c>
      <c r="Q102" s="215"/>
    </row>
    <row r="103" spans="2:17" ht="33.6" customHeight="1" x14ac:dyDescent="0.25">
      <c r="B103" s="211" t="s">
        <v>193</v>
      </c>
      <c r="C103" s="211">
        <f t="shared" si="3"/>
        <v>2.9</v>
      </c>
      <c r="D103" s="100" t="s">
        <v>208</v>
      </c>
      <c r="E103" s="100">
        <v>1085274443</v>
      </c>
      <c r="F103" s="100" t="s">
        <v>175</v>
      </c>
      <c r="G103" s="100" t="s">
        <v>209</v>
      </c>
      <c r="H103" s="180">
        <v>41454</v>
      </c>
      <c r="I103" s="5" t="s">
        <v>141</v>
      </c>
      <c r="J103" s="101" t="s">
        <v>213</v>
      </c>
      <c r="K103" s="181">
        <v>41913</v>
      </c>
      <c r="L103" s="100" t="s">
        <v>214</v>
      </c>
      <c r="M103" s="125" t="s">
        <v>141</v>
      </c>
      <c r="N103" s="125" t="s">
        <v>141</v>
      </c>
      <c r="O103" s="125" t="s">
        <v>215</v>
      </c>
      <c r="P103" s="75" t="s">
        <v>216</v>
      </c>
      <c r="Q103" s="215"/>
    </row>
    <row r="104" spans="2:17" ht="67.5" customHeight="1" x14ac:dyDescent="0.25">
      <c r="B104" s="211" t="s">
        <v>43</v>
      </c>
      <c r="C104" s="211">
        <f t="shared" ref="C104:C109" si="4">435/300</f>
        <v>1.45</v>
      </c>
      <c r="D104" s="100" t="s">
        <v>217</v>
      </c>
      <c r="E104" s="100">
        <v>59706675</v>
      </c>
      <c r="F104" s="101" t="s">
        <v>218</v>
      </c>
      <c r="G104" s="100" t="s">
        <v>219</v>
      </c>
      <c r="H104" s="180">
        <v>37161</v>
      </c>
      <c r="I104" s="5" t="s">
        <v>142</v>
      </c>
      <c r="J104" s="101" t="s">
        <v>220</v>
      </c>
      <c r="K104" s="181" t="s">
        <v>221</v>
      </c>
      <c r="L104" s="100" t="s">
        <v>189</v>
      </c>
      <c r="M104" s="125" t="s">
        <v>141</v>
      </c>
      <c r="N104" s="125" t="s">
        <v>141</v>
      </c>
      <c r="O104" s="125" t="s">
        <v>215</v>
      </c>
      <c r="P104" s="75" t="s">
        <v>232</v>
      </c>
      <c r="Q104" s="215"/>
    </row>
    <row r="105" spans="2:17" ht="53.25" customHeight="1" x14ac:dyDescent="0.25">
      <c r="B105" s="211" t="s">
        <v>43</v>
      </c>
      <c r="C105" s="211">
        <f t="shared" si="4"/>
        <v>1.45</v>
      </c>
      <c r="D105" s="100" t="s">
        <v>217</v>
      </c>
      <c r="E105" s="100">
        <v>59706675</v>
      </c>
      <c r="F105" s="101" t="s">
        <v>218</v>
      </c>
      <c r="G105" s="100" t="s">
        <v>219</v>
      </c>
      <c r="H105" s="180">
        <v>37161</v>
      </c>
      <c r="I105" s="5" t="s">
        <v>142</v>
      </c>
      <c r="J105" s="101" t="s">
        <v>222</v>
      </c>
      <c r="K105" s="181" t="s">
        <v>223</v>
      </c>
      <c r="L105" s="100" t="s">
        <v>189</v>
      </c>
      <c r="M105" s="125" t="s">
        <v>141</v>
      </c>
      <c r="N105" s="125" t="s">
        <v>141</v>
      </c>
      <c r="O105" s="125" t="s">
        <v>215</v>
      </c>
      <c r="P105" s="75" t="s">
        <v>232</v>
      </c>
      <c r="Q105" s="215"/>
    </row>
    <row r="106" spans="2:17" ht="54.75" customHeight="1" x14ac:dyDescent="0.25">
      <c r="B106" s="211" t="s">
        <v>43</v>
      </c>
      <c r="C106" s="211">
        <f t="shared" si="4"/>
        <v>1.45</v>
      </c>
      <c r="D106" s="100" t="s">
        <v>217</v>
      </c>
      <c r="E106" s="100">
        <v>59706675</v>
      </c>
      <c r="F106" s="101" t="s">
        <v>218</v>
      </c>
      <c r="G106" s="100" t="s">
        <v>219</v>
      </c>
      <c r="H106" s="180">
        <v>37161</v>
      </c>
      <c r="I106" s="5" t="s">
        <v>142</v>
      </c>
      <c r="J106" s="101" t="s">
        <v>222</v>
      </c>
      <c r="K106" s="181" t="s">
        <v>224</v>
      </c>
      <c r="L106" s="100" t="s">
        <v>189</v>
      </c>
      <c r="M106" s="125" t="s">
        <v>141</v>
      </c>
      <c r="N106" s="125" t="s">
        <v>141</v>
      </c>
      <c r="O106" s="125" t="s">
        <v>215</v>
      </c>
      <c r="P106" s="75" t="s">
        <v>232</v>
      </c>
      <c r="Q106" s="215"/>
    </row>
    <row r="107" spans="2:17" ht="67.5" customHeight="1" x14ac:dyDescent="0.25">
      <c r="B107" s="211" t="s">
        <v>43</v>
      </c>
      <c r="C107" s="211">
        <f t="shared" si="4"/>
        <v>1.45</v>
      </c>
      <c r="D107" s="100" t="s">
        <v>217</v>
      </c>
      <c r="E107" s="100">
        <v>59706675</v>
      </c>
      <c r="F107" s="101" t="s">
        <v>218</v>
      </c>
      <c r="G107" s="100" t="s">
        <v>219</v>
      </c>
      <c r="H107" s="180">
        <v>37161</v>
      </c>
      <c r="I107" s="5" t="s">
        <v>142</v>
      </c>
      <c r="J107" s="101" t="s">
        <v>222</v>
      </c>
      <c r="K107" s="181" t="s">
        <v>225</v>
      </c>
      <c r="L107" s="100" t="s">
        <v>189</v>
      </c>
      <c r="M107" s="125" t="s">
        <v>141</v>
      </c>
      <c r="N107" s="125" t="s">
        <v>141</v>
      </c>
      <c r="O107" s="125" t="s">
        <v>215</v>
      </c>
      <c r="P107" s="75" t="s">
        <v>232</v>
      </c>
      <c r="Q107" s="215"/>
    </row>
    <row r="108" spans="2:17" ht="60" customHeight="1" x14ac:dyDescent="0.25">
      <c r="B108" s="211" t="s">
        <v>43</v>
      </c>
      <c r="C108" s="211">
        <f t="shared" si="4"/>
        <v>1.45</v>
      </c>
      <c r="D108" s="100" t="s">
        <v>217</v>
      </c>
      <c r="E108" s="100">
        <v>59706675</v>
      </c>
      <c r="F108" s="101" t="s">
        <v>218</v>
      </c>
      <c r="G108" s="100" t="s">
        <v>219</v>
      </c>
      <c r="H108" s="180">
        <v>37161</v>
      </c>
      <c r="I108" s="5" t="s">
        <v>142</v>
      </c>
      <c r="J108" s="101" t="s">
        <v>226</v>
      </c>
      <c r="K108" s="181" t="s">
        <v>227</v>
      </c>
      <c r="L108" s="100" t="s">
        <v>228</v>
      </c>
      <c r="M108" s="125" t="s">
        <v>141</v>
      </c>
      <c r="N108" s="125" t="s">
        <v>141</v>
      </c>
      <c r="O108" s="125" t="s">
        <v>215</v>
      </c>
      <c r="P108" s="75" t="s">
        <v>232</v>
      </c>
      <c r="Q108" s="215"/>
    </row>
    <row r="109" spans="2:17" ht="58.5" customHeight="1" x14ac:dyDescent="0.25">
      <c r="B109" s="211" t="s">
        <v>43</v>
      </c>
      <c r="C109" s="211">
        <f t="shared" si="4"/>
        <v>1.45</v>
      </c>
      <c r="D109" s="100" t="s">
        <v>217</v>
      </c>
      <c r="E109" s="100">
        <v>59706675</v>
      </c>
      <c r="F109" s="101" t="s">
        <v>218</v>
      </c>
      <c r="G109" s="100" t="s">
        <v>219</v>
      </c>
      <c r="H109" s="180">
        <v>37161</v>
      </c>
      <c r="I109" s="5" t="s">
        <v>142</v>
      </c>
      <c r="J109" s="101" t="s">
        <v>231</v>
      </c>
      <c r="K109" s="181" t="s">
        <v>229</v>
      </c>
      <c r="L109" s="100" t="s">
        <v>230</v>
      </c>
      <c r="M109" s="125" t="s">
        <v>141</v>
      </c>
      <c r="N109" s="125" t="s">
        <v>141</v>
      </c>
      <c r="O109" s="125" t="s">
        <v>215</v>
      </c>
      <c r="P109" s="75" t="s">
        <v>232</v>
      </c>
      <c r="Q109" s="215"/>
    </row>
    <row r="110" spans="2:17" ht="33.6" customHeight="1" x14ac:dyDescent="0.25">
      <c r="B110" s="182"/>
      <c r="C110" s="182"/>
      <c r="D110" s="183"/>
      <c r="E110" s="183"/>
      <c r="F110" s="183"/>
      <c r="G110" s="183"/>
      <c r="H110" s="184"/>
      <c r="I110" s="185"/>
      <c r="J110" s="186"/>
      <c r="K110" s="187"/>
      <c r="L110" s="188"/>
      <c r="M110" s="10"/>
      <c r="N110" s="10"/>
      <c r="O110" s="10"/>
      <c r="P110" s="189"/>
      <c r="Q110" s="189"/>
    </row>
    <row r="111" spans="2:17" ht="72.75" customHeight="1" x14ac:dyDescent="0.25">
      <c r="B111" s="124" t="s">
        <v>0</v>
      </c>
      <c r="C111" s="124" t="s">
        <v>39</v>
      </c>
      <c r="D111" s="124" t="s">
        <v>40</v>
      </c>
      <c r="E111" s="124" t="s">
        <v>117</v>
      </c>
      <c r="F111" s="124" t="s">
        <v>119</v>
      </c>
      <c r="G111" s="124" t="s">
        <v>120</v>
      </c>
      <c r="H111" s="124" t="s">
        <v>121</v>
      </c>
      <c r="I111" s="124" t="s">
        <v>118</v>
      </c>
      <c r="J111" s="212" t="s">
        <v>122</v>
      </c>
      <c r="K111" s="213"/>
      <c r="L111" s="214"/>
      <c r="M111" s="124" t="s">
        <v>126</v>
      </c>
      <c r="N111" s="124" t="s">
        <v>41</v>
      </c>
      <c r="O111" s="124" t="s">
        <v>42</v>
      </c>
      <c r="P111" s="212" t="s">
        <v>3</v>
      </c>
      <c r="Q111" s="214"/>
    </row>
    <row r="112" spans="2:17" s="30" customFormat="1" ht="33.6" customHeight="1" x14ac:dyDescent="0.25">
      <c r="B112" s="211" t="s">
        <v>193</v>
      </c>
      <c r="C112" s="191">
        <f>+(607+331)/200</f>
        <v>4.6900000000000004</v>
      </c>
      <c r="D112" s="194" t="s">
        <v>233</v>
      </c>
      <c r="E112" s="191">
        <v>1087413080</v>
      </c>
      <c r="F112" s="193" t="s">
        <v>175</v>
      </c>
      <c r="G112" s="191" t="s">
        <v>234</v>
      </c>
      <c r="H112" s="193">
        <v>41145</v>
      </c>
      <c r="I112" s="191" t="s">
        <v>141</v>
      </c>
      <c r="J112" s="191" t="s">
        <v>236</v>
      </c>
      <c r="K112" s="191" t="s">
        <v>235</v>
      </c>
      <c r="L112" s="194" t="s">
        <v>211</v>
      </c>
      <c r="M112" s="191" t="s">
        <v>141</v>
      </c>
      <c r="N112" s="191" t="s">
        <v>141</v>
      </c>
      <c r="O112" s="191" t="s">
        <v>142</v>
      </c>
      <c r="P112" s="75" t="s">
        <v>216</v>
      </c>
      <c r="Q112" s="192"/>
    </row>
    <row r="113" spans="2:17" s="30" customFormat="1" ht="33.6" customHeight="1" x14ac:dyDescent="0.25">
      <c r="B113" s="211" t="s">
        <v>193</v>
      </c>
      <c r="C113" s="191">
        <f t="shared" ref="C113:C149" si="5">+(607+331)/200</f>
        <v>4.6900000000000004</v>
      </c>
      <c r="D113" s="194" t="s">
        <v>237</v>
      </c>
      <c r="E113" s="191">
        <v>1085900812</v>
      </c>
      <c r="F113" s="191" t="s">
        <v>175</v>
      </c>
      <c r="G113" s="191" t="s">
        <v>209</v>
      </c>
      <c r="H113" s="193">
        <v>40443</v>
      </c>
      <c r="I113" s="191" t="s">
        <v>141</v>
      </c>
      <c r="J113" s="191" t="s">
        <v>238</v>
      </c>
      <c r="K113" s="191" t="s">
        <v>240</v>
      </c>
      <c r="L113" s="194" t="s">
        <v>239</v>
      </c>
      <c r="M113" s="191" t="s">
        <v>141</v>
      </c>
      <c r="N113" s="191" t="s">
        <v>141</v>
      </c>
      <c r="O113" s="191" t="s">
        <v>142</v>
      </c>
      <c r="P113" s="75" t="s">
        <v>216</v>
      </c>
      <c r="Q113" s="190"/>
    </row>
    <row r="114" spans="2:17" s="30" customFormat="1" ht="33.6" customHeight="1" x14ac:dyDescent="0.25">
      <c r="B114" s="211" t="s">
        <v>193</v>
      </c>
      <c r="C114" s="191">
        <f t="shared" si="5"/>
        <v>4.6900000000000004</v>
      </c>
      <c r="D114" s="194" t="s">
        <v>237</v>
      </c>
      <c r="E114" s="191">
        <v>1085900812</v>
      </c>
      <c r="F114" s="191" t="s">
        <v>175</v>
      </c>
      <c r="G114" s="191" t="s">
        <v>209</v>
      </c>
      <c r="H114" s="193">
        <v>40443</v>
      </c>
      <c r="I114" s="191" t="s">
        <v>141</v>
      </c>
      <c r="J114" s="191" t="s">
        <v>243</v>
      </c>
      <c r="K114" s="191" t="s">
        <v>241</v>
      </c>
      <c r="L114" s="194" t="s">
        <v>242</v>
      </c>
      <c r="M114" s="191" t="s">
        <v>141</v>
      </c>
      <c r="N114" s="191" t="s">
        <v>141</v>
      </c>
      <c r="O114" s="191" t="s">
        <v>142</v>
      </c>
      <c r="P114" s="75" t="s">
        <v>216</v>
      </c>
      <c r="Q114" s="190"/>
    </row>
    <row r="115" spans="2:17" s="30" customFormat="1" ht="33.6" customHeight="1" x14ac:dyDescent="0.25">
      <c r="B115" s="211" t="s">
        <v>193</v>
      </c>
      <c r="C115" s="191">
        <f t="shared" si="5"/>
        <v>4.6900000000000004</v>
      </c>
      <c r="D115" s="194" t="s">
        <v>237</v>
      </c>
      <c r="E115" s="191">
        <v>1085900812</v>
      </c>
      <c r="F115" s="191" t="s">
        <v>175</v>
      </c>
      <c r="G115" s="191" t="s">
        <v>209</v>
      </c>
      <c r="H115" s="193">
        <v>40443</v>
      </c>
      <c r="I115" s="191" t="s">
        <v>141</v>
      </c>
      <c r="J115" s="191" t="s">
        <v>244</v>
      </c>
      <c r="K115" s="191" t="s">
        <v>245</v>
      </c>
      <c r="L115" s="194" t="s">
        <v>211</v>
      </c>
      <c r="M115" s="191" t="s">
        <v>141</v>
      </c>
      <c r="N115" s="191" t="s">
        <v>141</v>
      </c>
      <c r="O115" s="191" t="s">
        <v>142</v>
      </c>
      <c r="P115" s="75" t="s">
        <v>216</v>
      </c>
      <c r="Q115" s="190"/>
    </row>
    <row r="116" spans="2:17" s="30" customFormat="1" ht="33.6" customHeight="1" x14ac:dyDescent="0.25">
      <c r="B116" s="211" t="s">
        <v>193</v>
      </c>
      <c r="C116" s="191">
        <f t="shared" si="5"/>
        <v>4.6900000000000004</v>
      </c>
      <c r="D116" s="194" t="s">
        <v>246</v>
      </c>
      <c r="E116" s="191">
        <v>1086898758</v>
      </c>
      <c r="F116" s="191" t="s">
        <v>175</v>
      </c>
      <c r="G116" s="191" t="s">
        <v>205</v>
      </c>
      <c r="H116" s="193">
        <v>41019</v>
      </c>
      <c r="I116" s="191" t="s">
        <v>141</v>
      </c>
      <c r="J116" s="191" t="s">
        <v>247</v>
      </c>
      <c r="K116" s="191" t="s">
        <v>248</v>
      </c>
      <c r="L116" s="194" t="s">
        <v>249</v>
      </c>
      <c r="M116" s="191" t="s">
        <v>141</v>
      </c>
      <c r="N116" s="191" t="s">
        <v>141</v>
      </c>
      <c r="O116" s="191" t="s">
        <v>142</v>
      </c>
      <c r="P116" s="75" t="s">
        <v>216</v>
      </c>
      <c r="Q116" s="190"/>
    </row>
    <row r="117" spans="2:17" s="30" customFormat="1" ht="33.6" customHeight="1" x14ac:dyDescent="0.25">
      <c r="B117" s="211" t="s">
        <v>193</v>
      </c>
      <c r="C117" s="191">
        <f t="shared" si="5"/>
        <v>4.6900000000000004</v>
      </c>
      <c r="D117" s="194" t="s">
        <v>246</v>
      </c>
      <c r="E117" s="191">
        <v>1086898758</v>
      </c>
      <c r="F117" s="191" t="s">
        <v>175</v>
      </c>
      <c r="G117" s="191" t="s">
        <v>205</v>
      </c>
      <c r="H117" s="193">
        <v>41019</v>
      </c>
      <c r="I117" s="191" t="s">
        <v>141</v>
      </c>
      <c r="J117" s="191" t="s">
        <v>250</v>
      </c>
      <c r="K117" s="191" t="s">
        <v>251</v>
      </c>
      <c r="L117" s="194" t="s">
        <v>252</v>
      </c>
      <c r="M117" s="191" t="s">
        <v>141</v>
      </c>
      <c r="N117" s="191" t="s">
        <v>141</v>
      </c>
      <c r="O117" s="191" t="s">
        <v>142</v>
      </c>
      <c r="P117" s="75" t="s">
        <v>216</v>
      </c>
      <c r="Q117" s="190"/>
    </row>
    <row r="118" spans="2:17" s="30" customFormat="1" ht="33.6" customHeight="1" x14ac:dyDescent="0.25">
      <c r="B118" s="211" t="s">
        <v>193</v>
      </c>
      <c r="C118" s="191">
        <f t="shared" si="5"/>
        <v>4.6900000000000004</v>
      </c>
      <c r="D118" s="194" t="s">
        <v>246</v>
      </c>
      <c r="E118" s="191">
        <v>1086898758</v>
      </c>
      <c r="F118" s="191" t="s">
        <v>175</v>
      </c>
      <c r="G118" s="191" t="s">
        <v>205</v>
      </c>
      <c r="H118" s="193">
        <v>41019</v>
      </c>
      <c r="I118" s="191" t="s">
        <v>141</v>
      </c>
      <c r="J118" s="191" t="s">
        <v>253</v>
      </c>
      <c r="K118" s="191" t="s">
        <v>254</v>
      </c>
      <c r="L118" s="194" t="s">
        <v>255</v>
      </c>
      <c r="M118" s="191" t="s">
        <v>141</v>
      </c>
      <c r="N118" s="191" t="s">
        <v>141</v>
      </c>
      <c r="O118" s="191" t="s">
        <v>142</v>
      </c>
      <c r="P118" s="75" t="s">
        <v>216</v>
      </c>
      <c r="Q118" s="190"/>
    </row>
    <row r="119" spans="2:17" s="30" customFormat="1" ht="33.6" customHeight="1" x14ac:dyDescent="0.25">
      <c r="B119" s="211" t="s">
        <v>193</v>
      </c>
      <c r="C119" s="191">
        <f t="shared" si="5"/>
        <v>4.6900000000000004</v>
      </c>
      <c r="D119" s="194" t="s">
        <v>246</v>
      </c>
      <c r="E119" s="191">
        <v>1086898758</v>
      </c>
      <c r="F119" s="191" t="s">
        <v>175</v>
      </c>
      <c r="G119" s="191" t="s">
        <v>205</v>
      </c>
      <c r="H119" s="193">
        <v>41019</v>
      </c>
      <c r="I119" s="191" t="s">
        <v>141</v>
      </c>
      <c r="J119" s="191" t="s">
        <v>256</v>
      </c>
      <c r="K119" s="191" t="s">
        <v>258</v>
      </c>
      <c r="L119" s="194" t="s">
        <v>257</v>
      </c>
      <c r="M119" s="191" t="s">
        <v>141</v>
      </c>
      <c r="N119" s="191" t="s">
        <v>141</v>
      </c>
      <c r="O119" s="191" t="s">
        <v>142</v>
      </c>
      <c r="P119" s="75" t="s">
        <v>216</v>
      </c>
      <c r="Q119" s="190"/>
    </row>
    <row r="120" spans="2:17" ht="33.6" customHeight="1" x14ac:dyDescent="0.25">
      <c r="B120" s="211" t="s">
        <v>193</v>
      </c>
      <c r="C120" s="191">
        <f t="shared" si="5"/>
        <v>4.6900000000000004</v>
      </c>
      <c r="D120" s="194" t="s">
        <v>246</v>
      </c>
      <c r="E120" s="191">
        <v>1086898758</v>
      </c>
      <c r="F120" s="191" t="s">
        <v>175</v>
      </c>
      <c r="G120" s="191" t="s">
        <v>205</v>
      </c>
      <c r="H120" s="193">
        <v>41019</v>
      </c>
      <c r="I120" s="191" t="s">
        <v>141</v>
      </c>
      <c r="J120" s="1" t="s">
        <v>259</v>
      </c>
      <c r="K120" s="179" t="s">
        <v>260</v>
      </c>
      <c r="L120" s="204" t="s">
        <v>261</v>
      </c>
      <c r="M120" s="191" t="s">
        <v>141</v>
      </c>
      <c r="N120" s="191" t="s">
        <v>141</v>
      </c>
      <c r="O120" s="191" t="s">
        <v>142</v>
      </c>
      <c r="P120" s="75" t="s">
        <v>216</v>
      </c>
      <c r="Q120" s="75"/>
    </row>
    <row r="121" spans="2:17" ht="33.6" customHeight="1" x14ac:dyDescent="0.25">
      <c r="B121" s="211" t="s">
        <v>193</v>
      </c>
      <c r="C121" s="191">
        <f t="shared" si="5"/>
        <v>4.6900000000000004</v>
      </c>
      <c r="D121" s="194" t="s">
        <v>246</v>
      </c>
      <c r="E121" s="191">
        <v>1086898758</v>
      </c>
      <c r="F121" s="191" t="s">
        <v>175</v>
      </c>
      <c r="G121" s="191" t="s">
        <v>205</v>
      </c>
      <c r="H121" s="193">
        <v>41019</v>
      </c>
      <c r="I121" s="191" t="s">
        <v>141</v>
      </c>
      <c r="J121" s="191" t="s">
        <v>220</v>
      </c>
      <c r="K121" s="181" t="s">
        <v>262</v>
      </c>
      <c r="L121" s="194" t="s">
        <v>249</v>
      </c>
      <c r="M121" s="191" t="s">
        <v>141</v>
      </c>
      <c r="N121" s="191" t="s">
        <v>141</v>
      </c>
      <c r="O121" s="191" t="s">
        <v>142</v>
      </c>
      <c r="P121" s="75" t="s">
        <v>216</v>
      </c>
      <c r="Q121" s="75"/>
    </row>
    <row r="122" spans="2:17" ht="33.6" customHeight="1" x14ac:dyDescent="0.25">
      <c r="B122" s="211" t="s">
        <v>193</v>
      </c>
      <c r="C122" s="191">
        <f t="shared" si="5"/>
        <v>4.6900000000000004</v>
      </c>
      <c r="D122" s="194" t="s">
        <v>263</v>
      </c>
      <c r="E122" s="191">
        <v>1085262544</v>
      </c>
      <c r="F122" s="191" t="s">
        <v>191</v>
      </c>
      <c r="G122" s="191" t="s">
        <v>205</v>
      </c>
      <c r="H122" s="180">
        <v>40417</v>
      </c>
      <c r="I122" s="5" t="s">
        <v>141</v>
      </c>
      <c r="J122" s="1" t="s">
        <v>265</v>
      </c>
      <c r="K122" s="181" t="s">
        <v>266</v>
      </c>
      <c r="L122" s="204" t="s">
        <v>267</v>
      </c>
      <c r="M122" s="215" t="s">
        <v>142</v>
      </c>
      <c r="N122" s="215" t="s">
        <v>141</v>
      </c>
      <c r="O122" s="191" t="s">
        <v>142</v>
      </c>
      <c r="P122" s="75" t="s">
        <v>268</v>
      </c>
      <c r="Q122" s="215"/>
    </row>
    <row r="123" spans="2:17" ht="33.6" customHeight="1" x14ac:dyDescent="0.25">
      <c r="B123" s="211" t="s">
        <v>193</v>
      </c>
      <c r="C123" s="191">
        <f t="shared" si="5"/>
        <v>4.6900000000000004</v>
      </c>
      <c r="D123" s="194" t="s">
        <v>263</v>
      </c>
      <c r="E123" s="191">
        <v>1085262544</v>
      </c>
      <c r="F123" s="191" t="s">
        <v>191</v>
      </c>
      <c r="G123" s="191" t="s">
        <v>205</v>
      </c>
      <c r="H123" s="180">
        <v>40417</v>
      </c>
      <c r="I123" s="5" t="s">
        <v>141</v>
      </c>
      <c r="J123" s="191" t="s">
        <v>244</v>
      </c>
      <c r="K123" s="181" t="s">
        <v>269</v>
      </c>
      <c r="L123" s="194" t="s">
        <v>191</v>
      </c>
      <c r="M123" s="215" t="s">
        <v>142</v>
      </c>
      <c r="N123" s="215" t="s">
        <v>141</v>
      </c>
      <c r="O123" s="191" t="s">
        <v>142</v>
      </c>
      <c r="P123" s="75" t="s">
        <v>268</v>
      </c>
      <c r="Q123" s="215"/>
    </row>
    <row r="124" spans="2:17" ht="33.6" customHeight="1" x14ac:dyDescent="0.25">
      <c r="B124" s="211" t="s">
        <v>43</v>
      </c>
      <c r="C124" s="191">
        <f t="shared" si="5"/>
        <v>4.6900000000000004</v>
      </c>
      <c r="D124" s="194" t="s">
        <v>270</v>
      </c>
      <c r="E124" s="191">
        <v>1085905492</v>
      </c>
      <c r="F124" s="191" t="s">
        <v>271</v>
      </c>
      <c r="G124" s="191" t="s">
        <v>209</v>
      </c>
      <c r="H124" s="180">
        <v>41083</v>
      </c>
      <c r="I124" s="191" t="s">
        <v>141</v>
      </c>
      <c r="J124" s="5" t="s">
        <v>272</v>
      </c>
      <c r="K124" s="181" t="s">
        <v>273</v>
      </c>
      <c r="L124" s="204" t="s">
        <v>274</v>
      </c>
      <c r="M124" s="215" t="s">
        <v>141</v>
      </c>
      <c r="N124" s="215" t="s">
        <v>141</v>
      </c>
      <c r="O124" s="191" t="s">
        <v>142</v>
      </c>
      <c r="P124" s="75" t="s">
        <v>216</v>
      </c>
      <c r="Q124" s="215"/>
    </row>
    <row r="125" spans="2:17" ht="33.6" customHeight="1" x14ac:dyDescent="0.25">
      <c r="B125" s="211" t="s">
        <v>43</v>
      </c>
      <c r="C125" s="191">
        <f t="shared" si="5"/>
        <v>4.6900000000000004</v>
      </c>
      <c r="D125" s="194" t="s">
        <v>270</v>
      </c>
      <c r="E125" s="191">
        <v>1085905492</v>
      </c>
      <c r="F125" s="191" t="s">
        <v>271</v>
      </c>
      <c r="G125" s="191" t="s">
        <v>209</v>
      </c>
      <c r="H125" s="180">
        <v>41083</v>
      </c>
      <c r="I125" s="191" t="s">
        <v>141</v>
      </c>
      <c r="J125" s="191" t="s">
        <v>272</v>
      </c>
      <c r="K125" s="181" t="s">
        <v>275</v>
      </c>
      <c r="L125" s="194" t="s">
        <v>211</v>
      </c>
      <c r="M125" s="215" t="s">
        <v>141</v>
      </c>
      <c r="N125" s="215" t="s">
        <v>141</v>
      </c>
      <c r="O125" s="191" t="s">
        <v>142</v>
      </c>
      <c r="P125" s="75" t="s">
        <v>216</v>
      </c>
      <c r="Q125" s="215"/>
    </row>
    <row r="126" spans="2:17" ht="33.6" customHeight="1" x14ac:dyDescent="0.25">
      <c r="B126" s="211" t="s">
        <v>43</v>
      </c>
      <c r="C126" s="191">
        <f t="shared" si="5"/>
        <v>4.6900000000000004</v>
      </c>
      <c r="D126" s="194" t="s">
        <v>270</v>
      </c>
      <c r="E126" s="191">
        <v>1085905492</v>
      </c>
      <c r="F126" s="191" t="s">
        <v>271</v>
      </c>
      <c r="G126" s="191" t="s">
        <v>209</v>
      </c>
      <c r="H126" s="180">
        <v>41083</v>
      </c>
      <c r="I126" s="191" t="s">
        <v>141</v>
      </c>
      <c r="J126" s="101" t="s">
        <v>276</v>
      </c>
      <c r="K126" s="181" t="s">
        <v>277</v>
      </c>
      <c r="L126" s="204" t="s">
        <v>189</v>
      </c>
      <c r="M126" s="215" t="s">
        <v>141</v>
      </c>
      <c r="N126" s="215" t="s">
        <v>141</v>
      </c>
      <c r="O126" s="191" t="s">
        <v>142</v>
      </c>
      <c r="P126" s="75" t="s">
        <v>216</v>
      </c>
      <c r="Q126" s="215"/>
    </row>
    <row r="127" spans="2:17" ht="33.6" customHeight="1" x14ac:dyDescent="0.25">
      <c r="B127" s="211" t="s">
        <v>43</v>
      </c>
      <c r="C127" s="191">
        <f t="shared" si="5"/>
        <v>4.6900000000000004</v>
      </c>
      <c r="D127" s="194" t="s">
        <v>270</v>
      </c>
      <c r="E127" s="191">
        <v>1085905492</v>
      </c>
      <c r="F127" s="191" t="s">
        <v>271</v>
      </c>
      <c r="G127" s="191" t="s">
        <v>209</v>
      </c>
      <c r="H127" s="180">
        <v>41083</v>
      </c>
      <c r="I127" s="191" t="s">
        <v>141</v>
      </c>
      <c r="J127" s="1" t="s">
        <v>278</v>
      </c>
      <c r="K127" s="181" t="s">
        <v>279</v>
      </c>
      <c r="L127" s="194" t="s">
        <v>274</v>
      </c>
      <c r="M127" s="215" t="s">
        <v>141</v>
      </c>
      <c r="N127" s="215" t="s">
        <v>141</v>
      </c>
      <c r="O127" s="191" t="s">
        <v>142</v>
      </c>
      <c r="P127" s="75" t="s">
        <v>216</v>
      </c>
      <c r="Q127" s="215"/>
    </row>
    <row r="128" spans="2:17" ht="33.6" customHeight="1" x14ac:dyDescent="0.25">
      <c r="B128" s="211" t="s">
        <v>193</v>
      </c>
      <c r="C128" s="191">
        <f t="shared" si="5"/>
        <v>4.6900000000000004</v>
      </c>
      <c r="D128" s="194" t="s">
        <v>280</v>
      </c>
      <c r="E128" s="191">
        <v>1085246012</v>
      </c>
      <c r="F128" s="191" t="s">
        <v>281</v>
      </c>
      <c r="G128" s="191" t="s">
        <v>205</v>
      </c>
      <c r="H128" s="180">
        <v>40781</v>
      </c>
      <c r="I128" s="191" t="s">
        <v>141</v>
      </c>
      <c r="J128" s="195" t="s">
        <v>282</v>
      </c>
      <c r="K128" s="196" t="s">
        <v>283</v>
      </c>
      <c r="L128" s="206" t="s">
        <v>281</v>
      </c>
      <c r="M128" s="220" t="s">
        <v>141</v>
      </c>
      <c r="N128" s="220" t="s">
        <v>141</v>
      </c>
      <c r="O128" s="191" t="s">
        <v>142</v>
      </c>
      <c r="P128" s="197" t="s">
        <v>216</v>
      </c>
      <c r="Q128" s="215"/>
    </row>
    <row r="129" spans="2:17" ht="33.6" customHeight="1" x14ac:dyDescent="0.25">
      <c r="B129" s="211" t="s">
        <v>193</v>
      </c>
      <c r="C129" s="191">
        <f t="shared" si="5"/>
        <v>4.6900000000000004</v>
      </c>
      <c r="D129" s="194" t="s">
        <v>280</v>
      </c>
      <c r="E129" s="191">
        <v>1085246012</v>
      </c>
      <c r="F129" s="191" t="s">
        <v>281</v>
      </c>
      <c r="G129" s="191" t="s">
        <v>205</v>
      </c>
      <c r="H129" s="180">
        <v>40781</v>
      </c>
      <c r="I129" s="191" t="s">
        <v>141</v>
      </c>
      <c r="J129" s="5" t="s">
        <v>284</v>
      </c>
      <c r="K129" s="181" t="s">
        <v>285</v>
      </c>
      <c r="L129" s="194" t="s">
        <v>286</v>
      </c>
      <c r="M129" s="220" t="s">
        <v>141</v>
      </c>
      <c r="N129" s="220" t="s">
        <v>141</v>
      </c>
      <c r="O129" s="191" t="s">
        <v>142</v>
      </c>
      <c r="P129" s="197" t="s">
        <v>216</v>
      </c>
      <c r="Q129" s="215"/>
    </row>
    <row r="130" spans="2:17" ht="33.6" customHeight="1" x14ac:dyDescent="0.25">
      <c r="B130" s="211" t="s">
        <v>193</v>
      </c>
      <c r="C130" s="191">
        <f t="shared" si="5"/>
        <v>4.6900000000000004</v>
      </c>
      <c r="D130" s="194" t="s">
        <v>280</v>
      </c>
      <c r="E130" s="191">
        <v>1085246012</v>
      </c>
      <c r="F130" s="191" t="s">
        <v>281</v>
      </c>
      <c r="G130" s="191" t="s">
        <v>205</v>
      </c>
      <c r="H130" s="180">
        <v>40781</v>
      </c>
      <c r="I130" s="191" t="s">
        <v>141</v>
      </c>
      <c r="J130" s="5" t="s">
        <v>287</v>
      </c>
      <c r="K130" s="181" t="s">
        <v>288</v>
      </c>
      <c r="L130" s="204" t="s">
        <v>281</v>
      </c>
      <c r="M130" s="220" t="s">
        <v>141</v>
      </c>
      <c r="N130" s="220" t="s">
        <v>141</v>
      </c>
      <c r="O130" s="191" t="s">
        <v>142</v>
      </c>
      <c r="P130" s="197" t="s">
        <v>216</v>
      </c>
      <c r="Q130" s="215"/>
    </row>
    <row r="131" spans="2:17" ht="33.6" customHeight="1" x14ac:dyDescent="0.25">
      <c r="B131" s="211" t="s">
        <v>193</v>
      </c>
      <c r="C131" s="191">
        <f t="shared" si="5"/>
        <v>4.6900000000000004</v>
      </c>
      <c r="D131" s="194" t="s">
        <v>280</v>
      </c>
      <c r="E131" s="191">
        <v>1085246012</v>
      </c>
      <c r="F131" s="191" t="s">
        <v>281</v>
      </c>
      <c r="G131" s="191" t="s">
        <v>205</v>
      </c>
      <c r="H131" s="180">
        <v>40781</v>
      </c>
      <c r="I131" s="191" t="s">
        <v>141</v>
      </c>
      <c r="J131" s="101" t="s">
        <v>289</v>
      </c>
      <c r="K131" s="181" t="s">
        <v>290</v>
      </c>
      <c r="L131" s="194" t="s">
        <v>291</v>
      </c>
      <c r="M131" s="215" t="s">
        <v>141</v>
      </c>
      <c r="N131" s="215" t="s">
        <v>141</v>
      </c>
      <c r="O131" s="191" t="s">
        <v>142</v>
      </c>
      <c r="P131" s="75" t="s">
        <v>216</v>
      </c>
      <c r="Q131" s="215"/>
    </row>
    <row r="132" spans="2:17" ht="71.25" customHeight="1" x14ac:dyDescent="0.25">
      <c r="B132" s="70" t="s">
        <v>193</v>
      </c>
      <c r="C132" s="191">
        <f t="shared" si="5"/>
        <v>4.6900000000000004</v>
      </c>
      <c r="D132" s="194" t="s">
        <v>292</v>
      </c>
      <c r="E132" s="191">
        <v>1085260010</v>
      </c>
      <c r="F132" s="191" t="s">
        <v>191</v>
      </c>
      <c r="G132" s="191" t="s">
        <v>205</v>
      </c>
      <c r="H132" s="198">
        <v>41145</v>
      </c>
      <c r="I132" s="191" t="s">
        <v>142</v>
      </c>
      <c r="J132" s="199" t="s">
        <v>294</v>
      </c>
      <c r="K132" s="200" t="s">
        <v>295</v>
      </c>
      <c r="L132" s="207" t="s">
        <v>191</v>
      </c>
      <c r="M132" s="215" t="s">
        <v>141</v>
      </c>
      <c r="N132" s="215" t="s">
        <v>141</v>
      </c>
      <c r="O132" s="191" t="s">
        <v>142</v>
      </c>
      <c r="P132" s="75" t="s">
        <v>293</v>
      </c>
      <c r="Q132" s="215"/>
    </row>
    <row r="133" spans="2:17" ht="48.75" customHeight="1" x14ac:dyDescent="0.25">
      <c r="B133" s="70" t="s">
        <v>193</v>
      </c>
      <c r="C133" s="191">
        <f t="shared" si="5"/>
        <v>4.6900000000000004</v>
      </c>
      <c r="D133" s="194" t="s">
        <v>292</v>
      </c>
      <c r="E133" s="191">
        <v>1085260010</v>
      </c>
      <c r="F133" s="191" t="s">
        <v>191</v>
      </c>
      <c r="G133" s="191" t="s">
        <v>205</v>
      </c>
      <c r="H133" s="198">
        <v>41145</v>
      </c>
      <c r="I133" s="191" t="s">
        <v>142</v>
      </c>
      <c r="J133" s="199" t="s">
        <v>294</v>
      </c>
      <c r="K133" s="200" t="s">
        <v>295</v>
      </c>
      <c r="L133" s="207" t="s">
        <v>191</v>
      </c>
      <c r="M133" s="215" t="s">
        <v>141</v>
      </c>
      <c r="N133" s="215" t="s">
        <v>141</v>
      </c>
      <c r="O133" s="191" t="s">
        <v>142</v>
      </c>
      <c r="P133" s="75" t="s">
        <v>293</v>
      </c>
      <c r="Q133" s="215"/>
    </row>
    <row r="134" spans="2:17" ht="33.6" customHeight="1" x14ac:dyDescent="0.25">
      <c r="B134" s="70" t="s">
        <v>193</v>
      </c>
      <c r="C134" s="191">
        <f t="shared" si="5"/>
        <v>4.6900000000000004</v>
      </c>
      <c r="D134" s="194" t="s">
        <v>296</v>
      </c>
      <c r="E134" s="191">
        <v>1085253199</v>
      </c>
      <c r="F134" s="191" t="s">
        <v>175</v>
      </c>
      <c r="G134" s="191" t="s">
        <v>205</v>
      </c>
      <c r="H134" s="180">
        <v>38823</v>
      </c>
      <c r="I134" s="191" t="s">
        <v>141</v>
      </c>
      <c r="J134" s="191" t="s">
        <v>297</v>
      </c>
      <c r="K134" s="181" t="s">
        <v>298</v>
      </c>
      <c r="L134" s="194" t="s">
        <v>299</v>
      </c>
      <c r="M134" s="215" t="s">
        <v>141</v>
      </c>
      <c r="N134" s="215" t="s">
        <v>141</v>
      </c>
      <c r="O134" s="191" t="s">
        <v>142</v>
      </c>
      <c r="P134" s="75" t="s">
        <v>216</v>
      </c>
      <c r="Q134" s="215"/>
    </row>
    <row r="135" spans="2:17" ht="33.6" customHeight="1" x14ac:dyDescent="0.25">
      <c r="B135" s="70" t="s">
        <v>193</v>
      </c>
      <c r="C135" s="191">
        <f t="shared" si="5"/>
        <v>4.6900000000000004</v>
      </c>
      <c r="D135" s="194" t="s">
        <v>296</v>
      </c>
      <c r="E135" s="191">
        <v>1085253199</v>
      </c>
      <c r="F135" s="191" t="s">
        <v>175</v>
      </c>
      <c r="G135" s="191" t="s">
        <v>205</v>
      </c>
      <c r="H135" s="180">
        <v>38823</v>
      </c>
      <c r="I135" s="191" t="s">
        <v>141</v>
      </c>
      <c r="J135" s="5" t="s">
        <v>300</v>
      </c>
      <c r="K135" s="181" t="s">
        <v>301</v>
      </c>
      <c r="L135" s="204" t="s">
        <v>302</v>
      </c>
      <c r="M135" s="215" t="s">
        <v>141</v>
      </c>
      <c r="N135" s="215" t="s">
        <v>141</v>
      </c>
      <c r="O135" s="191" t="s">
        <v>142</v>
      </c>
      <c r="P135" s="75" t="s">
        <v>216</v>
      </c>
      <c r="Q135" s="215"/>
    </row>
    <row r="136" spans="2:17" ht="33.6" customHeight="1" x14ac:dyDescent="0.25">
      <c r="B136" s="70" t="s">
        <v>193</v>
      </c>
      <c r="C136" s="191">
        <f t="shared" si="5"/>
        <v>4.6900000000000004</v>
      </c>
      <c r="D136" s="194" t="s">
        <v>303</v>
      </c>
      <c r="E136" s="191">
        <v>59834313</v>
      </c>
      <c r="F136" s="191" t="s">
        <v>175</v>
      </c>
      <c r="G136" s="191" t="s">
        <v>304</v>
      </c>
      <c r="H136" s="205" t="s">
        <v>305</v>
      </c>
      <c r="I136" s="191" t="s">
        <v>141</v>
      </c>
      <c r="J136" s="191" t="s">
        <v>306</v>
      </c>
      <c r="K136" s="181" t="s">
        <v>307</v>
      </c>
      <c r="L136" s="194" t="s">
        <v>308</v>
      </c>
      <c r="M136" s="215" t="s">
        <v>141</v>
      </c>
      <c r="N136" s="215" t="s">
        <v>141</v>
      </c>
      <c r="O136" s="191" t="s">
        <v>142</v>
      </c>
      <c r="P136" s="75" t="s">
        <v>216</v>
      </c>
      <c r="Q136" s="215"/>
    </row>
    <row r="137" spans="2:17" ht="33.6" customHeight="1" x14ac:dyDescent="0.25">
      <c r="B137" s="70" t="s">
        <v>193</v>
      </c>
      <c r="C137" s="191">
        <f t="shared" si="5"/>
        <v>4.6900000000000004</v>
      </c>
      <c r="D137" s="194" t="s">
        <v>303</v>
      </c>
      <c r="E137" s="191">
        <v>59834313</v>
      </c>
      <c r="F137" s="191" t="s">
        <v>175</v>
      </c>
      <c r="G137" s="191" t="s">
        <v>304</v>
      </c>
      <c r="H137" s="205" t="s">
        <v>305</v>
      </c>
      <c r="I137" s="191" t="s">
        <v>141</v>
      </c>
      <c r="J137" s="191" t="s">
        <v>309</v>
      </c>
      <c r="K137" s="181" t="s">
        <v>310</v>
      </c>
      <c r="L137" s="204" t="s">
        <v>311</v>
      </c>
      <c r="M137" s="215" t="s">
        <v>141</v>
      </c>
      <c r="N137" s="215" t="s">
        <v>141</v>
      </c>
      <c r="O137" s="191" t="s">
        <v>142</v>
      </c>
      <c r="P137" s="75" t="s">
        <v>216</v>
      </c>
      <c r="Q137" s="215"/>
    </row>
    <row r="138" spans="2:17" ht="33.6" customHeight="1" x14ac:dyDescent="0.25">
      <c r="B138" s="70" t="s">
        <v>193</v>
      </c>
      <c r="C138" s="191">
        <f t="shared" si="5"/>
        <v>4.6900000000000004</v>
      </c>
      <c r="D138" s="194" t="s">
        <v>303</v>
      </c>
      <c r="E138" s="191">
        <v>59834313</v>
      </c>
      <c r="F138" s="191" t="s">
        <v>175</v>
      </c>
      <c r="G138" s="191" t="s">
        <v>304</v>
      </c>
      <c r="H138" s="205" t="s">
        <v>305</v>
      </c>
      <c r="I138" s="191" t="s">
        <v>141</v>
      </c>
      <c r="J138" s="191" t="s">
        <v>312</v>
      </c>
      <c r="K138" s="181" t="s">
        <v>313</v>
      </c>
      <c r="L138" s="204" t="s">
        <v>311</v>
      </c>
      <c r="M138" s="215" t="s">
        <v>141</v>
      </c>
      <c r="N138" s="215" t="s">
        <v>141</v>
      </c>
      <c r="O138" s="191" t="s">
        <v>142</v>
      </c>
      <c r="P138" s="75" t="s">
        <v>216</v>
      </c>
      <c r="Q138" s="215"/>
    </row>
    <row r="139" spans="2:17" ht="33.6" customHeight="1" x14ac:dyDescent="0.25">
      <c r="B139" s="70" t="s">
        <v>193</v>
      </c>
      <c r="C139" s="191">
        <f t="shared" si="5"/>
        <v>4.6900000000000004</v>
      </c>
      <c r="D139" s="194" t="s">
        <v>303</v>
      </c>
      <c r="E139" s="191">
        <v>59834313</v>
      </c>
      <c r="F139" s="191" t="s">
        <v>175</v>
      </c>
      <c r="G139" s="191" t="s">
        <v>304</v>
      </c>
      <c r="H139" s="205" t="s">
        <v>305</v>
      </c>
      <c r="I139" s="191" t="s">
        <v>141</v>
      </c>
      <c r="J139" s="191" t="s">
        <v>314</v>
      </c>
      <c r="K139" s="181" t="s">
        <v>315</v>
      </c>
      <c r="L139" s="194" t="s">
        <v>175</v>
      </c>
      <c r="M139" s="215" t="s">
        <v>141</v>
      </c>
      <c r="N139" s="215" t="s">
        <v>141</v>
      </c>
      <c r="O139" s="191" t="s">
        <v>142</v>
      </c>
      <c r="P139" s="75" t="s">
        <v>216</v>
      </c>
      <c r="Q139" s="215"/>
    </row>
    <row r="140" spans="2:17" ht="33.6" customHeight="1" x14ac:dyDescent="0.25">
      <c r="B140" s="70" t="s">
        <v>193</v>
      </c>
      <c r="C140" s="191">
        <f t="shared" si="5"/>
        <v>4.6900000000000004</v>
      </c>
      <c r="D140" s="194" t="s">
        <v>316</v>
      </c>
      <c r="E140" s="191">
        <v>59312214</v>
      </c>
      <c r="F140" s="191" t="s">
        <v>175</v>
      </c>
      <c r="G140" s="191" t="s">
        <v>205</v>
      </c>
      <c r="H140" s="180">
        <v>38923</v>
      </c>
      <c r="I140" s="191" t="s">
        <v>141</v>
      </c>
      <c r="J140" s="191" t="s">
        <v>317</v>
      </c>
      <c r="K140" s="181" t="s">
        <v>318</v>
      </c>
      <c r="L140" s="194" t="s">
        <v>175</v>
      </c>
      <c r="M140" s="215" t="s">
        <v>141</v>
      </c>
      <c r="N140" s="215" t="s">
        <v>141</v>
      </c>
      <c r="O140" s="191" t="s">
        <v>142</v>
      </c>
      <c r="P140" s="75" t="s">
        <v>216</v>
      </c>
      <c r="Q140" s="215"/>
    </row>
    <row r="141" spans="2:17" ht="33.6" customHeight="1" x14ac:dyDescent="0.25">
      <c r="B141" s="70" t="s">
        <v>193</v>
      </c>
      <c r="C141" s="191">
        <f t="shared" si="5"/>
        <v>4.6900000000000004</v>
      </c>
      <c r="D141" s="194" t="s">
        <v>316</v>
      </c>
      <c r="E141" s="191">
        <v>59312214</v>
      </c>
      <c r="F141" s="191" t="s">
        <v>175</v>
      </c>
      <c r="G141" s="191" t="s">
        <v>205</v>
      </c>
      <c r="H141" s="180">
        <v>38923</v>
      </c>
      <c r="I141" s="191" t="s">
        <v>141</v>
      </c>
      <c r="J141" s="191" t="s">
        <v>184</v>
      </c>
      <c r="K141" s="181" t="s">
        <v>319</v>
      </c>
      <c r="L141" s="204" t="s">
        <v>320</v>
      </c>
      <c r="M141" s="215" t="s">
        <v>141</v>
      </c>
      <c r="N141" s="215" t="s">
        <v>141</v>
      </c>
      <c r="O141" s="191" t="s">
        <v>142</v>
      </c>
      <c r="P141" s="75" t="s">
        <v>216</v>
      </c>
      <c r="Q141" s="215"/>
    </row>
    <row r="142" spans="2:17" ht="33.6" customHeight="1" x14ac:dyDescent="0.25">
      <c r="B142" s="70" t="s">
        <v>193</v>
      </c>
      <c r="C142" s="191">
        <f t="shared" si="5"/>
        <v>4.6900000000000004</v>
      </c>
      <c r="D142" s="194" t="s">
        <v>321</v>
      </c>
      <c r="E142" s="191">
        <v>1085686937</v>
      </c>
      <c r="F142" s="191" t="s">
        <v>175</v>
      </c>
      <c r="G142" s="191" t="s">
        <v>205</v>
      </c>
      <c r="H142" s="180">
        <v>40648</v>
      </c>
      <c r="I142" s="191" t="s">
        <v>141</v>
      </c>
      <c r="J142" s="191" t="s">
        <v>265</v>
      </c>
      <c r="K142" s="181" t="s">
        <v>322</v>
      </c>
      <c r="L142" s="204" t="s">
        <v>175</v>
      </c>
      <c r="M142" s="215" t="s">
        <v>141</v>
      </c>
      <c r="N142" s="215" t="s">
        <v>141</v>
      </c>
      <c r="O142" s="191" t="s">
        <v>142</v>
      </c>
      <c r="P142" s="75" t="s">
        <v>216</v>
      </c>
      <c r="Q142" s="215"/>
    </row>
    <row r="143" spans="2:17" ht="33.6" customHeight="1" x14ac:dyDescent="0.25">
      <c r="B143" s="70" t="s">
        <v>193</v>
      </c>
      <c r="C143" s="191">
        <f t="shared" si="5"/>
        <v>4.6900000000000004</v>
      </c>
      <c r="D143" s="194" t="s">
        <v>321</v>
      </c>
      <c r="E143" s="191">
        <v>1085686937</v>
      </c>
      <c r="F143" s="191" t="s">
        <v>175</v>
      </c>
      <c r="G143" s="191" t="s">
        <v>205</v>
      </c>
      <c r="H143" s="180">
        <v>40648</v>
      </c>
      <c r="I143" s="191" t="s">
        <v>141</v>
      </c>
      <c r="J143" s="191" t="s">
        <v>323</v>
      </c>
      <c r="K143" s="181" t="s">
        <v>324</v>
      </c>
      <c r="L143" s="204" t="s">
        <v>175</v>
      </c>
      <c r="M143" s="215" t="s">
        <v>141</v>
      </c>
      <c r="N143" s="215" t="s">
        <v>141</v>
      </c>
      <c r="O143" s="191" t="s">
        <v>142</v>
      </c>
      <c r="P143" s="75" t="s">
        <v>216</v>
      </c>
      <c r="Q143" s="215"/>
    </row>
    <row r="144" spans="2:17" ht="33.6" customHeight="1" x14ac:dyDescent="0.25">
      <c r="B144" s="70" t="s">
        <v>193</v>
      </c>
      <c r="C144" s="191">
        <f t="shared" si="5"/>
        <v>4.6900000000000004</v>
      </c>
      <c r="D144" s="194" t="s">
        <v>321</v>
      </c>
      <c r="E144" s="191">
        <v>1085686937</v>
      </c>
      <c r="F144" s="191" t="s">
        <v>175</v>
      </c>
      <c r="G144" s="191" t="s">
        <v>205</v>
      </c>
      <c r="H144" s="180">
        <v>40648</v>
      </c>
      <c r="I144" s="191" t="s">
        <v>141</v>
      </c>
      <c r="J144" s="191" t="s">
        <v>325</v>
      </c>
      <c r="K144" s="181" t="s">
        <v>326</v>
      </c>
      <c r="L144" s="204" t="s">
        <v>175</v>
      </c>
      <c r="M144" s="215" t="s">
        <v>141</v>
      </c>
      <c r="N144" s="215" t="s">
        <v>141</v>
      </c>
      <c r="O144" s="191" t="s">
        <v>142</v>
      </c>
      <c r="P144" s="75" t="s">
        <v>216</v>
      </c>
      <c r="Q144" s="215"/>
    </row>
    <row r="145" spans="2:17" ht="68.25" customHeight="1" x14ac:dyDescent="0.25">
      <c r="B145" s="70" t="s">
        <v>43</v>
      </c>
      <c r="C145" s="191">
        <f t="shared" si="5"/>
        <v>4.6900000000000004</v>
      </c>
      <c r="D145" s="194" t="s">
        <v>328</v>
      </c>
      <c r="E145" s="191">
        <v>59835959</v>
      </c>
      <c r="F145" s="191" t="s">
        <v>329</v>
      </c>
      <c r="G145" s="191" t="s">
        <v>327</v>
      </c>
      <c r="H145" s="180">
        <v>35615</v>
      </c>
      <c r="I145" s="191" t="s">
        <v>141</v>
      </c>
      <c r="J145" s="191"/>
      <c r="K145" s="181"/>
      <c r="L145" s="204"/>
      <c r="M145" s="215" t="s">
        <v>141</v>
      </c>
      <c r="N145" s="215" t="s">
        <v>141</v>
      </c>
      <c r="O145" s="191" t="s">
        <v>142</v>
      </c>
      <c r="P145" s="75" t="s">
        <v>330</v>
      </c>
      <c r="Q145" s="215"/>
    </row>
    <row r="146" spans="2:17" ht="69.75" customHeight="1" x14ac:dyDescent="0.25">
      <c r="B146" s="70" t="s">
        <v>193</v>
      </c>
      <c r="C146" s="191">
        <f t="shared" si="5"/>
        <v>4.6900000000000004</v>
      </c>
      <c r="D146" s="194" t="s">
        <v>331</v>
      </c>
      <c r="E146" s="191">
        <v>1144029986</v>
      </c>
      <c r="F146" s="191" t="s">
        <v>191</v>
      </c>
      <c r="G146" s="191" t="s">
        <v>327</v>
      </c>
      <c r="H146" s="180"/>
      <c r="I146" s="191" t="s">
        <v>142</v>
      </c>
      <c r="J146" s="191" t="s">
        <v>247</v>
      </c>
      <c r="K146" s="181" t="s">
        <v>333</v>
      </c>
      <c r="L146" s="204" t="s">
        <v>334</v>
      </c>
      <c r="M146" s="215" t="s">
        <v>141</v>
      </c>
      <c r="N146" s="215" t="s">
        <v>141</v>
      </c>
      <c r="O146" s="191" t="s">
        <v>142</v>
      </c>
      <c r="P146" s="75" t="s">
        <v>332</v>
      </c>
      <c r="Q146" s="215"/>
    </row>
    <row r="147" spans="2:17" ht="33.6" customHeight="1" x14ac:dyDescent="0.25">
      <c r="B147" s="70" t="s">
        <v>193</v>
      </c>
      <c r="C147" s="191">
        <f t="shared" si="5"/>
        <v>4.6900000000000004</v>
      </c>
      <c r="D147" s="194" t="s">
        <v>335</v>
      </c>
      <c r="E147" s="191">
        <v>98387692</v>
      </c>
      <c r="F147" s="191" t="s">
        <v>191</v>
      </c>
      <c r="G147" s="191" t="s">
        <v>205</v>
      </c>
      <c r="H147" s="180">
        <v>38212</v>
      </c>
      <c r="I147" s="191" t="s">
        <v>141</v>
      </c>
      <c r="J147" s="191" t="s">
        <v>337</v>
      </c>
      <c r="K147" s="181" t="s">
        <v>338</v>
      </c>
      <c r="L147" s="204" t="s">
        <v>339</v>
      </c>
      <c r="M147" s="215" t="s">
        <v>141</v>
      </c>
      <c r="N147" s="215" t="s">
        <v>141</v>
      </c>
      <c r="O147" s="191" t="s">
        <v>142</v>
      </c>
      <c r="P147" s="75" t="s">
        <v>336</v>
      </c>
      <c r="Q147" s="215"/>
    </row>
    <row r="148" spans="2:17" ht="33.6" customHeight="1" x14ac:dyDescent="0.25">
      <c r="B148" s="70" t="s">
        <v>193</v>
      </c>
      <c r="C148" s="191">
        <f t="shared" si="5"/>
        <v>4.6900000000000004</v>
      </c>
      <c r="D148" s="194" t="s">
        <v>335</v>
      </c>
      <c r="E148" s="191">
        <v>98387692</v>
      </c>
      <c r="F148" s="191" t="s">
        <v>191</v>
      </c>
      <c r="G148" s="191" t="s">
        <v>205</v>
      </c>
      <c r="H148" s="180">
        <v>38212</v>
      </c>
      <c r="I148" s="191" t="s">
        <v>141</v>
      </c>
      <c r="J148" s="191" t="s">
        <v>340</v>
      </c>
      <c r="K148" s="181" t="s">
        <v>341</v>
      </c>
      <c r="L148" s="204" t="s">
        <v>342</v>
      </c>
      <c r="M148" s="215" t="s">
        <v>141</v>
      </c>
      <c r="N148" s="215" t="s">
        <v>141</v>
      </c>
      <c r="O148" s="191" t="s">
        <v>142</v>
      </c>
      <c r="P148" s="75" t="s">
        <v>336</v>
      </c>
      <c r="Q148" s="215"/>
    </row>
    <row r="149" spans="2:17" ht="33.6" customHeight="1" x14ac:dyDescent="0.25">
      <c r="B149" s="70" t="s">
        <v>193</v>
      </c>
      <c r="C149" s="191">
        <f t="shared" si="5"/>
        <v>4.6900000000000004</v>
      </c>
      <c r="D149" s="194" t="s">
        <v>335</v>
      </c>
      <c r="E149" s="191">
        <v>98387692</v>
      </c>
      <c r="F149" s="191" t="s">
        <v>191</v>
      </c>
      <c r="G149" s="191" t="s">
        <v>205</v>
      </c>
      <c r="H149" s="180">
        <v>38212</v>
      </c>
      <c r="I149" s="191" t="s">
        <v>141</v>
      </c>
      <c r="J149" s="191" t="s">
        <v>343</v>
      </c>
      <c r="K149" s="181" t="s">
        <v>344</v>
      </c>
      <c r="L149" s="204" t="s">
        <v>342</v>
      </c>
      <c r="M149" s="215" t="s">
        <v>141</v>
      </c>
      <c r="N149" s="215" t="s">
        <v>141</v>
      </c>
      <c r="O149" s="191" t="s">
        <v>142</v>
      </c>
      <c r="P149" s="75" t="s">
        <v>336</v>
      </c>
      <c r="Q149" s="215"/>
    </row>
    <row r="150" spans="2:17" ht="33.6" customHeight="1" x14ac:dyDescent="0.25">
      <c r="B150" s="201"/>
      <c r="C150" s="201"/>
      <c r="D150" s="202"/>
      <c r="E150" s="203"/>
      <c r="F150" s="203"/>
      <c r="G150" s="203"/>
      <c r="H150" s="184"/>
      <c r="I150" s="203"/>
      <c r="J150" s="203"/>
      <c r="K150" s="187"/>
      <c r="L150" s="188"/>
      <c r="M150" s="10"/>
      <c r="N150" s="10"/>
      <c r="O150" s="10"/>
      <c r="P150" s="189"/>
      <c r="Q150" s="189"/>
    </row>
    <row r="151" spans="2:17" ht="72.75" customHeight="1" x14ac:dyDescent="0.25">
      <c r="B151" s="124" t="s">
        <v>0</v>
      </c>
      <c r="C151" s="124" t="s">
        <v>39</v>
      </c>
      <c r="D151" s="124" t="s">
        <v>40</v>
      </c>
      <c r="E151" s="124" t="s">
        <v>117</v>
      </c>
      <c r="F151" s="124" t="s">
        <v>119</v>
      </c>
      <c r="G151" s="124" t="s">
        <v>120</v>
      </c>
      <c r="H151" s="124" t="s">
        <v>121</v>
      </c>
      <c r="I151" s="124" t="s">
        <v>118</v>
      </c>
      <c r="J151" s="212" t="s">
        <v>122</v>
      </c>
      <c r="K151" s="213"/>
      <c r="L151" s="214"/>
      <c r="M151" s="124" t="s">
        <v>126</v>
      </c>
      <c r="N151" s="124" t="s">
        <v>41</v>
      </c>
      <c r="O151" s="124" t="s">
        <v>42</v>
      </c>
      <c r="P151" s="212" t="s">
        <v>3</v>
      </c>
      <c r="Q151" s="214"/>
    </row>
    <row r="152" spans="2:17" ht="30" x14ac:dyDescent="0.25">
      <c r="B152" s="125" t="s">
        <v>43</v>
      </c>
      <c r="C152" s="208">
        <f>+(126+36)/200+(985/300)</f>
        <v>4.0933333333333337</v>
      </c>
      <c r="D152" s="125" t="s">
        <v>345</v>
      </c>
      <c r="E152" s="125">
        <v>27549052</v>
      </c>
      <c r="F152" s="70" t="s">
        <v>346</v>
      </c>
      <c r="G152" s="125" t="s">
        <v>205</v>
      </c>
      <c r="H152" s="198">
        <v>37351</v>
      </c>
      <c r="I152" s="125" t="s">
        <v>142</v>
      </c>
      <c r="J152" s="125" t="s">
        <v>347</v>
      </c>
      <c r="K152" s="125" t="s">
        <v>348</v>
      </c>
      <c r="L152" s="125" t="s">
        <v>349</v>
      </c>
      <c r="M152" s="125" t="s">
        <v>141</v>
      </c>
      <c r="N152" s="125" t="s">
        <v>141</v>
      </c>
      <c r="O152" s="125" t="s">
        <v>141</v>
      </c>
      <c r="P152" s="125" t="s">
        <v>198</v>
      </c>
      <c r="Q152" s="125"/>
    </row>
    <row r="153" spans="2:17" ht="30" x14ac:dyDescent="0.25">
      <c r="B153" s="125" t="s">
        <v>43</v>
      </c>
      <c r="C153" s="208">
        <f>+(126+36)/200+(985/300)</f>
        <v>4.0933333333333337</v>
      </c>
      <c r="D153" s="125" t="s">
        <v>345</v>
      </c>
      <c r="E153" s="125">
        <v>27549052</v>
      </c>
      <c r="F153" s="70" t="s">
        <v>346</v>
      </c>
      <c r="G153" s="125" t="s">
        <v>205</v>
      </c>
      <c r="H153" s="198">
        <v>37351</v>
      </c>
      <c r="I153" s="125" t="s">
        <v>142</v>
      </c>
      <c r="J153" s="125" t="s">
        <v>169</v>
      </c>
      <c r="K153" s="125" t="s">
        <v>351</v>
      </c>
      <c r="L153" s="125" t="s">
        <v>350</v>
      </c>
      <c r="M153" s="125" t="s">
        <v>141</v>
      </c>
      <c r="N153" s="125" t="s">
        <v>141</v>
      </c>
      <c r="O153" s="125" t="s">
        <v>141</v>
      </c>
      <c r="P153" s="125" t="s">
        <v>198</v>
      </c>
      <c r="Q153" s="125"/>
    </row>
    <row r="154" spans="2:17" x14ac:dyDescent="0.25">
      <c r="B154" s="70" t="s">
        <v>193</v>
      </c>
      <c r="C154" s="208">
        <f>+(126+36)/200+(985/300)*2</f>
        <v>7.3766666666666669</v>
      </c>
      <c r="D154" s="125" t="s">
        <v>352</v>
      </c>
      <c r="E154" s="125">
        <v>27090403</v>
      </c>
      <c r="F154" s="125" t="s">
        <v>191</v>
      </c>
      <c r="G154" s="125" t="s">
        <v>209</v>
      </c>
      <c r="H154" s="198">
        <v>41545</v>
      </c>
      <c r="I154" s="125" t="s">
        <v>141</v>
      </c>
      <c r="J154" s="125" t="s">
        <v>353</v>
      </c>
      <c r="K154" s="125" t="s">
        <v>354</v>
      </c>
      <c r="L154" s="198" t="s">
        <v>44</v>
      </c>
      <c r="M154" s="125" t="s">
        <v>141</v>
      </c>
      <c r="N154" s="125" t="s">
        <v>141</v>
      </c>
      <c r="O154" s="125" t="s">
        <v>141</v>
      </c>
      <c r="P154" s="125"/>
      <c r="Q154" s="125"/>
    </row>
    <row r="155" spans="2:17" ht="45" x14ac:dyDescent="0.25">
      <c r="B155" s="125" t="s">
        <v>43</v>
      </c>
      <c r="C155" s="208">
        <f t="shared" ref="C155:C160" si="6">+(126+36)/200+(985/300)</f>
        <v>4.0933333333333337</v>
      </c>
      <c r="D155" s="125" t="s">
        <v>355</v>
      </c>
      <c r="E155" s="125">
        <v>59823390</v>
      </c>
      <c r="F155" s="125" t="s">
        <v>191</v>
      </c>
      <c r="G155" s="125" t="s">
        <v>205</v>
      </c>
      <c r="H155" s="125"/>
      <c r="I155" s="125" t="s">
        <v>142</v>
      </c>
      <c r="J155" s="70" t="s">
        <v>357</v>
      </c>
      <c r="K155" s="125" t="s">
        <v>358</v>
      </c>
      <c r="L155" s="70" t="s">
        <v>359</v>
      </c>
      <c r="M155" s="125" t="s">
        <v>141</v>
      </c>
      <c r="N155" s="125" t="s">
        <v>141</v>
      </c>
      <c r="O155" s="125" t="s">
        <v>141</v>
      </c>
      <c r="P155" s="70" t="s">
        <v>356</v>
      </c>
      <c r="Q155" s="125"/>
    </row>
    <row r="156" spans="2:17" x14ac:dyDescent="0.25">
      <c r="B156" s="125" t="s">
        <v>43</v>
      </c>
      <c r="C156" s="208">
        <f t="shared" si="6"/>
        <v>4.0933333333333337</v>
      </c>
      <c r="D156" s="125" t="s">
        <v>355</v>
      </c>
      <c r="E156" s="125">
        <v>59823390</v>
      </c>
      <c r="F156" s="125" t="s">
        <v>191</v>
      </c>
      <c r="G156" s="125" t="s">
        <v>205</v>
      </c>
      <c r="H156" s="125"/>
      <c r="I156" s="125" t="s">
        <v>142</v>
      </c>
      <c r="J156" s="125" t="s">
        <v>360</v>
      </c>
      <c r="K156" s="125" t="s">
        <v>361</v>
      </c>
      <c r="L156" s="125" t="s">
        <v>175</v>
      </c>
      <c r="M156" s="125" t="s">
        <v>141</v>
      </c>
      <c r="N156" s="125" t="s">
        <v>141</v>
      </c>
      <c r="O156" s="125" t="s">
        <v>141</v>
      </c>
      <c r="P156" s="70" t="s">
        <v>356</v>
      </c>
      <c r="Q156" s="125"/>
    </row>
    <row r="157" spans="2:17" x14ac:dyDescent="0.25">
      <c r="B157" s="125" t="s">
        <v>43</v>
      </c>
      <c r="C157" s="208">
        <f t="shared" si="6"/>
        <v>4.0933333333333337</v>
      </c>
      <c r="D157" s="125" t="s">
        <v>355</v>
      </c>
      <c r="E157" s="125">
        <v>59823390</v>
      </c>
      <c r="F157" s="125" t="s">
        <v>191</v>
      </c>
      <c r="G157" s="125" t="s">
        <v>205</v>
      </c>
      <c r="H157" s="125"/>
      <c r="I157" s="125" t="s">
        <v>142</v>
      </c>
      <c r="J157" s="125" t="s">
        <v>169</v>
      </c>
      <c r="K157" s="125" t="s">
        <v>362</v>
      </c>
      <c r="L157" s="125" t="s">
        <v>363</v>
      </c>
      <c r="M157" s="125" t="s">
        <v>141</v>
      </c>
      <c r="N157" s="125" t="s">
        <v>141</v>
      </c>
      <c r="O157" s="125" t="s">
        <v>141</v>
      </c>
      <c r="P157" s="70" t="s">
        <v>356</v>
      </c>
      <c r="Q157" s="125"/>
    </row>
    <row r="158" spans="2:17" ht="30" x14ac:dyDescent="0.25">
      <c r="B158" s="125" t="s">
        <v>43</v>
      </c>
      <c r="C158" s="208">
        <f t="shared" si="6"/>
        <v>4.0933333333333337</v>
      </c>
      <c r="D158" s="125" t="s">
        <v>364</v>
      </c>
      <c r="E158" s="125">
        <v>59862522</v>
      </c>
      <c r="F158" s="70" t="s">
        <v>365</v>
      </c>
      <c r="G158" s="125" t="s">
        <v>205</v>
      </c>
      <c r="H158" s="198">
        <v>40284</v>
      </c>
      <c r="I158" s="125" t="s">
        <v>142</v>
      </c>
      <c r="J158" s="125" t="s">
        <v>353</v>
      </c>
      <c r="K158" s="198" t="s">
        <v>366</v>
      </c>
      <c r="L158" s="125" t="s">
        <v>367</v>
      </c>
      <c r="M158" s="125" t="s">
        <v>141</v>
      </c>
      <c r="N158" s="125" t="s">
        <v>141</v>
      </c>
      <c r="O158" s="125" t="s">
        <v>141</v>
      </c>
      <c r="P158" s="125" t="s">
        <v>198</v>
      </c>
      <c r="Q158" s="125"/>
    </row>
    <row r="159" spans="2:17" ht="30" x14ac:dyDescent="0.25">
      <c r="B159" s="125" t="s">
        <v>43</v>
      </c>
      <c r="C159" s="208">
        <f t="shared" si="6"/>
        <v>4.0933333333333337</v>
      </c>
      <c r="D159" s="125" t="s">
        <v>368</v>
      </c>
      <c r="E159" s="125">
        <v>27219874</v>
      </c>
      <c r="F159" s="70" t="s">
        <v>346</v>
      </c>
      <c r="G159" s="125" t="s">
        <v>219</v>
      </c>
      <c r="H159" s="198">
        <v>37161</v>
      </c>
      <c r="I159" s="125" t="s">
        <v>142</v>
      </c>
      <c r="J159" s="125" t="s">
        <v>369</v>
      </c>
      <c r="K159" s="125" t="s">
        <v>370</v>
      </c>
      <c r="L159" s="125" t="s">
        <v>189</v>
      </c>
      <c r="M159" s="125" t="s">
        <v>141</v>
      </c>
      <c r="N159" s="125" t="s">
        <v>141</v>
      </c>
      <c r="O159" s="125" t="s">
        <v>141</v>
      </c>
      <c r="P159" s="125" t="s">
        <v>198</v>
      </c>
      <c r="Q159" s="125"/>
    </row>
    <row r="160" spans="2:17" ht="30" x14ac:dyDescent="0.25">
      <c r="B160" s="125" t="s">
        <v>43</v>
      </c>
      <c r="C160" s="208">
        <f t="shared" si="6"/>
        <v>4.0933333333333337</v>
      </c>
      <c r="D160" s="125" t="s">
        <v>368</v>
      </c>
      <c r="E160" s="125">
        <v>27219874</v>
      </c>
      <c r="F160" s="70" t="s">
        <v>346</v>
      </c>
      <c r="G160" s="125" t="s">
        <v>219</v>
      </c>
      <c r="H160" s="198">
        <v>37161</v>
      </c>
      <c r="I160" s="125" t="s">
        <v>142</v>
      </c>
      <c r="J160" s="125" t="s">
        <v>169</v>
      </c>
      <c r="K160" s="125" t="s">
        <v>371</v>
      </c>
      <c r="L160" s="125" t="s">
        <v>372</v>
      </c>
      <c r="M160" s="125" t="s">
        <v>141</v>
      </c>
      <c r="N160" s="125" t="s">
        <v>141</v>
      </c>
      <c r="O160" s="125" t="s">
        <v>141</v>
      </c>
      <c r="P160" s="125" t="s">
        <v>198</v>
      </c>
      <c r="Q160" s="125"/>
    </row>
    <row r="161" spans="2:17" ht="42.75" customHeight="1" x14ac:dyDescent="0.25">
      <c r="B161" s="70" t="s">
        <v>193</v>
      </c>
      <c r="C161" s="208">
        <f t="shared" ref="C161:C170" si="7">+(126+36)/200+(985/300)*2</f>
        <v>7.3766666666666669</v>
      </c>
      <c r="D161" s="125" t="s">
        <v>373</v>
      </c>
      <c r="E161" s="125">
        <v>1085292278</v>
      </c>
      <c r="F161" s="125" t="s">
        <v>175</v>
      </c>
      <c r="G161" s="125" t="s">
        <v>374</v>
      </c>
      <c r="H161" s="125"/>
      <c r="I161" s="125" t="s">
        <v>142</v>
      </c>
      <c r="J161" s="125" t="s">
        <v>169</v>
      </c>
      <c r="K161" s="125" t="s">
        <v>376</v>
      </c>
      <c r="L161" s="125" t="s">
        <v>44</v>
      </c>
      <c r="M161" s="125" t="s">
        <v>141</v>
      </c>
      <c r="N161" s="125" t="s">
        <v>141</v>
      </c>
      <c r="O161" s="125" t="s">
        <v>141</v>
      </c>
      <c r="P161" s="70" t="s">
        <v>375</v>
      </c>
      <c r="Q161" s="125"/>
    </row>
    <row r="162" spans="2:17" x14ac:dyDescent="0.25">
      <c r="B162" s="70" t="s">
        <v>193</v>
      </c>
      <c r="C162" s="208">
        <f t="shared" si="7"/>
        <v>7.3766666666666669</v>
      </c>
      <c r="D162" s="125" t="s">
        <v>373</v>
      </c>
      <c r="E162" s="125">
        <v>1085292278</v>
      </c>
      <c r="F162" s="125" t="s">
        <v>175</v>
      </c>
      <c r="G162" s="125" t="s">
        <v>374</v>
      </c>
      <c r="H162" s="125"/>
      <c r="I162" s="125" t="s">
        <v>142</v>
      </c>
      <c r="J162" s="125" t="s">
        <v>377</v>
      </c>
      <c r="K162" s="125" t="s">
        <v>378</v>
      </c>
      <c r="L162" s="125" t="s">
        <v>379</v>
      </c>
      <c r="M162" s="125" t="s">
        <v>141</v>
      </c>
      <c r="N162" s="125" t="s">
        <v>141</v>
      </c>
      <c r="O162" s="125" t="s">
        <v>141</v>
      </c>
      <c r="P162" s="70" t="s">
        <v>375</v>
      </c>
      <c r="Q162" s="125"/>
    </row>
    <row r="163" spans="2:17" x14ac:dyDescent="0.25">
      <c r="B163" s="70" t="s">
        <v>193</v>
      </c>
      <c r="C163" s="208">
        <f t="shared" si="7"/>
        <v>7.3766666666666669</v>
      </c>
      <c r="D163" s="125" t="s">
        <v>380</v>
      </c>
      <c r="E163" s="125">
        <v>59651673</v>
      </c>
      <c r="F163" s="125" t="s">
        <v>175</v>
      </c>
      <c r="G163" s="125" t="s">
        <v>196</v>
      </c>
      <c r="H163" s="198">
        <v>41258</v>
      </c>
      <c r="I163" s="125" t="s">
        <v>142</v>
      </c>
      <c r="J163" s="125" t="s">
        <v>169</v>
      </c>
      <c r="K163" s="125" t="s">
        <v>381</v>
      </c>
      <c r="L163" s="125" t="s">
        <v>382</v>
      </c>
      <c r="M163" s="125" t="s">
        <v>141</v>
      </c>
      <c r="N163" s="125" t="s">
        <v>141</v>
      </c>
      <c r="O163" s="125" t="s">
        <v>141</v>
      </c>
      <c r="P163" s="125" t="s">
        <v>198</v>
      </c>
      <c r="Q163" s="125"/>
    </row>
    <row r="164" spans="2:17" x14ac:dyDescent="0.25">
      <c r="B164" s="70" t="s">
        <v>193</v>
      </c>
      <c r="C164" s="208">
        <f t="shared" si="7"/>
        <v>7.3766666666666669</v>
      </c>
      <c r="D164" s="125" t="s">
        <v>380</v>
      </c>
      <c r="E164" s="125">
        <v>59651673</v>
      </c>
      <c r="F164" s="125" t="s">
        <v>175</v>
      </c>
      <c r="G164" s="125" t="s">
        <v>196</v>
      </c>
      <c r="H164" s="198">
        <v>41258</v>
      </c>
      <c r="I164" s="125" t="s">
        <v>142</v>
      </c>
      <c r="J164" s="125" t="s">
        <v>383</v>
      </c>
      <c r="K164" s="125" t="s">
        <v>384</v>
      </c>
      <c r="L164" s="125" t="s">
        <v>385</v>
      </c>
      <c r="M164" s="125" t="s">
        <v>141</v>
      </c>
      <c r="N164" s="125" t="s">
        <v>141</v>
      </c>
      <c r="O164" s="125" t="s">
        <v>141</v>
      </c>
      <c r="P164" s="125" t="s">
        <v>198</v>
      </c>
      <c r="Q164" s="125"/>
    </row>
    <row r="165" spans="2:17" x14ac:dyDescent="0.25">
      <c r="B165" s="70" t="s">
        <v>193</v>
      </c>
      <c r="C165" s="208">
        <f t="shared" si="7"/>
        <v>7.3766666666666669</v>
      </c>
      <c r="D165" s="125" t="s">
        <v>386</v>
      </c>
      <c r="E165" s="125">
        <v>27461558</v>
      </c>
      <c r="F165" s="125" t="s">
        <v>175</v>
      </c>
      <c r="G165" s="125" t="s">
        <v>196</v>
      </c>
      <c r="H165" s="198">
        <v>38695</v>
      </c>
      <c r="I165" s="125" t="s">
        <v>141</v>
      </c>
      <c r="J165" s="125" t="s">
        <v>169</v>
      </c>
      <c r="K165" s="125" t="s">
        <v>387</v>
      </c>
      <c r="L165" s="125" t="s">
        <v>388</v>
      </c>
      <c r="M165" s="125" t="s">
        <v>141</v>
      </c>
      <c r="N165" s="125" t="s">
        <v>142</v>
      </c>
      <c r="O165" s="125" t="s">
        <v>141</v>
      </c>
      <c r="P165" s="125" t="s">
        <v>389</v>
      </c>
      <c r="Q165" s="125"/>
    </row>
    <row r="166" spans="2:17" x14ac:dyDescent="0.25">
      <c r="B166" s="70" t="s">
        <v>193</v>
      </c>
      <c r="C166" s="208">
        <f t="shared" si="7"/>
        <v>7.3766666666666669</v>
      </c>
      <c r="D166" s="125" t="s">
        <v>390</v>
      </c>
      <c r="E166" s="125">
        <v>37087773</v>
      </c>
      <c r="F166" s="125" t="s">
        <v>175</v>
      </c>
      <c r="G166" s="125" t="s">
        <v>205</v>
      </c>
      <c r="H166" s="198">
        <v>40161</v>
      </c>
      <c r="I166" s="125" t="s">
        <v>142</v>
      </c>
      <c r="J166" s="125" t="s">
        <v>391</v>
      </c>
      <c r="K166" s="125" t="s">
        <v>392</v>
      </c>
      <c r="L166" s="125" t="s">
        <v>393</v>
      </c>
      <c r="M166" s="125" t="s">
        <v>141</v>
      </c>
      <c r="N166" s="125" t="s">
        <v>141</v>
      </c>
      <c r="O166" s="125" t="s">
        <v>141</v>
      </c>
      <c r="P166" s="125" t="s">
        <v>198</v>
      </c>
      <c r="Q166" s="125"/>
    </row>
    <row r="167" spans="2:17" x14ac:dyDescent="0.25">
      <c r="B167" s="70" t="s">
        <v>193</v>
      </c>
      <c r="C167" s="208">
        <f t="shared" si="7"/>
        <v>7.3766666666666669</v>
      </c>
      <c r="D167" s="125" t="s">
        <v>390</v>
      </c>
      <c r="E167" s="125">
        <v>37087773</v>
      </c>
      <c r="F167" s="125" t="s">
        <v>175</v>
      </c>
      <c r="G167" s="125" t="s">
        <v>205</v>
      </c>
      <c r="H167" s="198">
        <v>40161</v>
      </c>
      <c r="I167" s="125" t="s">
        <v>142</v>
      </c>
      <c r="J167" s="125" t="s">
        <v>169</v>
      </c>
      <c r="K167" s="125" t="s">
        <v>376</v>
      </c>
      <c r="L167" s="125" t="s">
        <v>44</v>
      </c>
      <c r="M167" s="125" t="s">
        <v>141</v>
      </c>
      <c r="N167" s="125" t="s">
        <v>141</v>
      </c>
      <c r="O167" s="125" t="s">
        <v>141</v>
      </c>
      <c r="P167" s="125" t="s">
        <v>198</v>
      </c>
      <c r="Q167" s="125"/>
    </row>
    <row r="168" spans="2:17" x14ac:dyDescent="0.25">
      <c r="B168" s="70" t="s">
        <v>193</v>
      </c>
      <c r="C168" s="208">
        <f t="shared" si="7"/>
        <v>7.3766666666666669</v>
      </c>
      <c r="D168" s="125" t="s">
        <v>394</v>
      </c>
      <c r="E168" s="125">
        <v>36933056</v>
      </c>
      <c r="F168" s="125" t="s">
        <v>175</v>
      </c>
      <c r="G168" s="125" t="s">
        <v>219</v>
      </c>
      <c r="H168" s="198">
        <v>39430</v>
      </c>
      <c r="I168" s="125" t="s">
        <v>142</v>
      </c>
      <c r="J168" s="125" t="s">
        <v>395</v>
      </c>
      <c r="K168" s="125" t="s">
        <v>396</v>
      </c>
      <c r="L168" s="125" t="s">
        <v>397</v>
      </c>
      <c r="M168" s="125" t="s">
        <v>141</v>
      </c>
      <c r="N168" s="125" t="s">
        <v>141</v>
      </c>
      <c r="O168" s="125" t="s">
        <v>141</v>
      </c>
      <c r="P168" s="125" t="s">
        <v>198</v>
      </c>
      <c r="Q168" s="125"/>
    </row>
    <row r="169" spans="2:17" x14ac:dyDescent="0.25">
      <c r="B169" s="70" t="s">
        <v>193</v>
      </c>
      <c r="C169" s="208">
        <f t="shared" si="7"/>
        <v>7.3766666666666669</v>
      </c>
      <c r="D169" s="125" t="s">
        <v>394</v>
      </c>
      <c r="E169" s="125">
        <v>36933056</v>
      </c>
      <c r="F169" s="125" t="s">
        <v>175</v>
      </c>
      <c r="G169" s="125" t="s">
        <v>219</v>
      </c>
      <c r="H169" s="198">
        <v>39430</v>
      </c>
      <c r="I169" s="125" t="s">
        <v>142</v>
      </c>
      <c r="J169" s="125" t="s">
        <v>398</v>
      </c>
      <c r="K169" s="125" t="s">
        <v>399</v>
      </c>
      <c r="L169" s="125" t="s">
        <v>175</v>
      </c>
      <c r="M169" s="125" t="s">
        <v>141</v>
      </c>
      <c r="N169" s="125" t="s">
        <v>141</v>
      </c>
      <c r="O169" s="125" t="s">
        <v>141</v>
      </c>
      <c r="P169" s="125" t="s">
        <v>198</v>
      </c>
      <c r="Q169" s="125"/>
    </row>
    <row r="170" spans="2:17" x14ac:dyDescent="0.25">
      <c r="B170" s="70" t="s">
        <v>193</v>
      </c>
      <c r="C170" s="208">
        <f t="shared" si="7"/>
        <v>7.3766666666666669</v>
      </c>
      <c r="D170" s="125" t="s">
        <v>400</v>
      </c>
      <c r="E170" s="125">
        <v>1085263768</v>
      </c>
      <c r="F170" s="125" t="s">
        <v>191</v>
      </c>
      <c r="G170" s="125" t="s">
        <v>401</v>
      </c>
      <c r="H170" s="198">
        <v>41629</v>
      </c>
      <c r="I170" s="125" t="s">
        <v>142</v>
      </c>
      <c r="J170" s="125" t="s">
        <v>402</v>
      </c>
      <c r="K170" s="125" t="s">
        <v>403</v>
      </c>
      <c r="L170" s="125" t="s">
        <v>404</v>
      </c>
      <c r="M170" s="125" t="s">
        <v>141</v>
      </c>
      <c r="N170" s="125" t="s">
        <v>141</v>
      </c>
      <c r="O170" s="125" t="s">
        <v>141</v>
      </c>
      <c r="P170" s="125" t="s">
        <v>198</v>
      </c>
      <c r="Q170" s="125"/>
    </row>
    <row r="171" spans="2:17" x14ac:dyDescent="0.25">
      <c r="B171" s="201"/>
      <c r="C171" s="209"/>
      <c r="D171" s="10"/>
      <c r="E171" s="10"/>
      <c r="F171" s="10"/>
      <c r="G171" s="10"/>
      <c r="H171" s="210"/>
      <c r="I171" s="10"/>
      <c r="J171" s="10"/>
      <c r="K171" s="10"/>
      <c r="L171" s="10"/>
      <c r="M171" s="10"/>
      <c r="N171" s="10"/>
      <c r="O171" s="10"/>
      <c r="P171" s="10"/>
      <c r="Q171" s="10"/>
    </row>
    <row r="172" spans="2:17" ht="72.75" customHeight="1" x14ac:dyDescent="0.25">
      <c r="B172" s="124" t="s">
        <v>0</v>
      </c>
      <c r="C172" s="124" t="s">
        <v>39</v>
      </c>
      <c r="D172" s="124" t="s">
        <v>40</v>
      </c>
      <c r="E172" s="124" t="s">
        <v>117</v>
      </c>
      <c r="F172" s="124" t="s">
        <v>119</v>
      </c>
      <c r="G172" s="124" t="s">
        <v>120</v>
      </c>
      <c r="H172" s="124" t="s">
        <v>121</v>
      </c>
      <c r="I172" s="124" t="s">
        <v>118</v>
      </c>
      <c r="J172" s="212" t="s">
        <v>122</v>
      </c>
      <c r="K172" s="213"/>
      <c r="L172" s="214"/>
      <c r="M172" s="124" t="s">
        <v>126</v>
      </c>
      <c r="N172" s="124" t="s">
        <v>41</v>
      </c>
      <c r="O172" s="124" t="s">
        <v>42</v>
      </c>
      <c r="P172" s="212" t="s">
        <v>3</v>
      </c>
      <c r="Q172" s="214"/>
    </row>
    <row r="173" spans="2:17" ht="54.75" customHeight="1" x14ac:dyDescent="0.25">
      <c r="B173" s="70" t="s">
        <v>43</v>
      </c>
      <c r="C173" s="208">
        <f>+(120+96)/200+450/300</f>
        <v>2.58</v>
      </c>
      <c r="D173" s="125" t="s">
        <v>418</v>
      </c>
      <c r="E173" s="125">
        <v>36951096</v>
      </c>
      <c r="F173" s="125" t="s">
        <v>175</v>
      </c>
      <c r="G173" s="125" t="s">
        <v>209</v>
      </c>
      <c r="H173" s="198">
        <v>38451</v>
      </c>
      <c r="I173" s="125" t="s">
        <v>142</v>
      </c>
      <c r="J173" s="125" t="s">
        <v>419</v>
      </c>
      <c r="K173" s="125" t="s">
        <v>420</v>
      </c>
      <c r="L173" s="125" t="s">
        <v>191</v>
      </c>
      <c r="M173" s="125" t="s">
        <v>141</v>
      </c>
      <c r="N173" s="125" t="s">
        <v>141</v>
      </c>
      <c r="O173" s="125" t="s">
        <v>142</v>
      </c>
      <c r="P173" s="75" t="s">
        <v>293</v>
      </c>
      <c r="Q173" s="125"/>
    </row>
    <row r="174" spans="2:17" ht="54.75" customHeight="1" x14ac:dyDescent="0.25">
      <c r="B174" s="70" t="s">
        <v>43</v>
      </c>
      <c r="C174" s="208">
        <f t="shared" ref="C174:C180" si="8">+(120+96)/200+450/300</f>
        <v>2.58</v>
      </c>
      <c r="D174" s="125" t="s">
        <v>418</v>
      </c>
      <c r="E174" s="125">
        <v>36951096</v>
      </c>
      <c r="F174" s="125" t="s">
        <v>175</v>
      </c>
      <c r="G174" s="125" t="s">
        <v>209</v>
      </c>
      <c r="H174" s="198">
        <v>38451</v>
      </c>
      <c r="I174" s="125" t="s">
        <v>142</v>
      </c>
      <c r="J174" s="125" t="s">
        <v>421</v>
      </c>
      <c r="K174" s="125" t="s">
        <v>422</v>
      </c>
      <c r="L174" s="125" t="s">
        <v>423</v>
      </c>
      <c r="M174" s="125" t="s">
        <v>141</v>
      </c>
      <c r="N174" s="125" t="s">
        <v>141</v>
      </c>
      <c r="O174" s="125" t="s">
        <v>142</v>
      </c>
      <c r="P174" s="75" t="s">
        <v>293</v>
      </c>
      <c r="Q174" s="125"/>
    </row>
    <row r="175" spans="2:17" ht="54.75" customHeight="1" x14ac:dyDescent="0.25">
      <c r="B175" s="70" t="s">
        <v>43</v>
      </c>
      <c r="C175" s="208">
        <f t="shared" si="8"/>
        <v>2.58</v>
      </c>
      <c r="D175" s="125" t="s">
        <v>418</v>
      </c>
      <c r="E175" s="125">
        <v>36951096</v>
      </c>
      <c r="F175" s="125" t="s">
        <v>175</v>
      </c>
      <c r="G175" s="125" t="s">
        <v>209</v>
      </c>
      <c r="H175" s="198">
        <v>38451</v>
      </c>
      <c r="I175" s="125" t="s">
        <v>142</v>
      </c>
      <c r="J175" s="125" t="s">
        <v>424</v>
      </c>
      <c r="K175" s="125" t="s">
        <v>425</v>
      </c>
      <c r="L175" s="125" t="s">
        <v>191</v>
      </c>
      <c r="M175" s="125" t="s">
        <v>141</v>
      </c>
      <c r="N175" s="125" t="s">
        <v>141</v>
      </c>
      <c r="O175" s="125" t="s">
        <v>142</v>
      </c>
      <c r="P175" s="75" t="s">
        <v>293</v>
      </c>
      <c r="Q175" s="125"/>
    </row>
    <row r="176" spans="2:17" x14ac:dyDescent="0.25">
      <c r="B176" s="70" t="s">
        <v>43</v>
      </c>
      <c r="C176" s="208">
        <f t="shared" si="8"/>
        <v>2.58</v>
      </c>
      <c r="D176" s="125" t="s">
        <v>426</v>
      </c>
      <c r="E176" s="125">
        <v>36754861</v>
      </c>
      <c r="F176" s="125" t="s">
        <v>427</v>
      </c>
      <c r="G176" s="125" t="s">
        <v>209</v>
      </c>
      <c r="H176" s="198" t="s">
        <v>428</v>
      </c>
      <c r="I176" s="125"/>
      <c r="J176" s="125" t="s">
        <v>429</v>
      </c>
      <c r="K176" s="125" t="s">
        <v>430</v>
      </c>
      <c r="L176" s="125" t="s">
        <v>189</v>
      </c>
      <c r="M176" s="125" t="s">
        <v>141</v>
      </c>
      <c r="N176" s="125" t="s">
        <v>141</v>
      </c>
      <c r="O176" s="125" t="s">
        <v>142</v>
      </c>
      <c r="P176" s="75" t="s">
        <v>216</v>
      </c>
      <c r="Q176" s="125"/>
    </row>
    <row r="177" spans="2:17" x14ac:dyDescent="0.25">
      <c r="B177" s="70" t="s">
        <v>43</v>
      </c>
      <c r="C177" s="208">
        <f t="shared" si="8"/>
        <v>2.58</v>
      </c>
      <c r="D177" s="125" t="s">
        <v>426</v>
      </c>
      <c r="E177" s="125">
        <v>36754861</v>
      </c>
      <c r="F177" s="125" t="s">
        <v>427</v>
      </c>
      <c r="G177" s="125" t="s">
        <v>209</v>
      </c>
      <c r="H177" s="198" t="s">
        <v>428</v>
      </c>
      <c r="I177" s="125"/>
      <c r="J177" s="125" t="s">
        <v>431</v>
      </c>
      <c r="K177" s="125" t="s">
        <v>432</v>
      </c>
      <c r="L177" s="125" t="s">
        <v>433</v>
      </c>
      <c r="M177" s="125" t="s">
        <v>141</v>
      </c>
      <c r="N177" s="125" t="s">
        <v>141</v>
      </c>
      <c r="O177" s="125" t="s">
        <v>142</v>
      </c>
      <c r="P177" s="75" t="s">
        <v>216</v>
      </c>
      <c r="Q177" s="125"/>
    </row>
    <row r="178" spans="2:17" x14ac:dyDescent="0.25">
      <c r="B178" s="70" t="s">
        <v>43</v>
      </c>
      <c r="C178" s="208">
        <f t="shared" si="8"/>
        <v>2.58</v>
      </c>
      <c r="D178" s="125" t="s">
        <v>434</v>
      </c>
      <c r="E178" s="125">
        <v>59310940</v>
      </c>
      <c r="F178" s="125" t="s">
        <v>175</v>
      </c>
      <c r="G178" s="125" t="s">
        <v>374</v>
      </c>
      <c r="H178" s="198">
        <v>39171</v>
      </c>
      <c r="I178" s="125" t="s">
        <v>142</v>
      </c>
      <c r="J178" s="9" t="s">
        <v>264</v>
      </c>
      <c r="K178" s="125" t="s">
        <v>262</v>
      </c>
      <c r="L178" s="125" t="s">
        <v>437</v>
      </c>
      <c r="M178" s="125" t="s">
        <v>141</v>
      </c>
      <c r="N178" s="125" t="s">
        <v>141</v>
      </c>
      <c r="O178" s="125" t="s">
        <v>142</v>
      </c>
      <c r="P178" s="70" t="s">
        <v>293</v>
      </c>
      <c r="Q178" s="125"/>
    </row>
    <row r="179" spans="2:17" x14ac:dyDescent="0.25">
      <c r="B179" s="70" t="s">
        <v>43</v>
      </c>
      <c r="C179" s="208">
        <f t="shared" si="8"/>
        <v>2.58</v>
      </c>
      <c r="D179" s="125" t="s">
        <v>434</v>
      </c>
      <c r="E179" s="125">
        <v>59310940</v>
      </c>
      <c r="F179" s="125" t="s">
        <v>175</v>
      </c>
      <c r="G179" s="125" t="s">
        <v>374</v>
      </c>
      <c r="H179" s="198">
        <v>39171</v>
      </c>
      <c r="I179" s="125" t="s">
        <v>142</v>
      </c>
      <c r="J179" s="125" t="s">
        <v>435</v>
      </c>
      <c r="K179" s="125" t="s">
        <v>436</v>
      </c>
      <c r="L179" s="125" t="s">
        <v>437</v>
      </c>
      <c r="M179" s="125" t="s">
        <v>141</v>
      </c>
      <c r="N179" s="125" t="s">
        <v>141</v>
      </c>
      <c r="O179" s="125" t="s">
        <v>142</v>
      </c>
      <c r="P179" s="70" t="s">
        <v>293</v>
      </c>
      <c r="Q179" s="125"/>
    </row>
    <row r="180" spans="2:17" x14ac:dyDescent="0.25">
      <c r="B180" s="70" t="s">
        <v>43</v>
      </c>
      <c r="C180" s="208">
        <f t="shared" si="8"/>
        <v>2.58</v>
      </c>
      <c r="D180" s="125" t="s">
        <v>434</v>
      </c>
      <c r="E180" s="125">
        <v>59310940</v>
      </c>
      <c r="F180" s="125" t="s">
        <v>175</v>
      </c>
      <c r="G180" s="125" t="s">
        <v>374</v>
      </c>
      <c r="H180" s="198">
        <v>39171</v>
      </c>
      <c r="I180" s="125" t="s">
        <v>142</v>
      </c>
      <c r="J180" s="125" t="s">
        <v>265</v>
      </c>
      <c r="K180" s="125" t="s">
        <v>438</v>
      </c>
      <c r="L180" s="125" t="s">
        <v>439</v>
      </c>
      <c r="M180" s="125" t="s">
        <v>141</v>
      </c>
      <c r="N180" s="125" t="s">
        <v>141</v>
      </c>
      <c r="O180" s="125" t="s">
        <v>142</v>
      </c>
      <c r="P180" s="70" t="s">
        <v>293</v>
      </c>
      <c r="Q180" s="125"/>
    </row>
    <row r="181" spans="2:17" x14ac:dyDescent="0.25">
      <c r="B181" s="201"/>
      <c r="C181" s="209"/>
      <c r="D181" s="10"/>
      <c r="E181" s="10"/>
      <c r="F181" s="10"/>
      <c r="G181" s="10"/>
      <c r="H181" s="210"/>
      <c r="I181" s="10"/>
      <c r="J181" s="10"/>
      <c r="K181" s="10"/>
      <c r="L181" s="10"/>
      <c r="M181" s="10"/>
      <c r="N181" s="10"/>
      <c r="O181" s="10"/>
      <c r="P181" s="10"/>
      <c r="Q181" s="10"/>
    </row>
    <row r="182" spans="2:17" x14ac:dyDescent="0.25">
      <c r="B182" s="201"/>
      <c r="C182" s="209"/>
      <c r="D182" s="10"/>
      <c r="E182" s="10"/>
      <c r="F182" s="10"/>
      <c r="G182" s="10"/>
      <c r="H182" s="210"/>
      <c r="I182" s="10"/>
      <c r="J182" s="10"/>
      <c r="K182" s="10"/>
      <c r="L182" s="10"/>
      <c r="M182" s="10"/>
      <c r="N182" s="10"/>
      <c r="O182" s="10"/>
      <c r="P182" s="10"/>
      <c r="Q182" s="10"/>
    </row>
    <row r="183" spans="2:17" x14ac:dyDescent="0.25">
      <c r="B183" s="201"/>
      <c r="C183" s="209"/>
      <c r="D183" s="10"/>
      <c r="E183" s="10"/>
      <c r="F183" s="10"/>
      <c r="G183" s="10"/>
      <c r="H183" s="210"/>
      <c r="I183" s="10"/>
      <c r="J183" s="10"/>
      <c r="K183" s="10"/>
      <c r="L183" s="10"/>
      <c r="M183" s="10"/>
      <c r="N183" s="10"/>
      <c r="O183" s="10"/>
      <c r="P183" s="10"/>
      <c r="Q183" s="10"/>
    </row>
    <row r="184" spans="2:17" x14ac:dyDescent="0.25">
      <c r="B184" s="201"/>
      <c r="C184" s="209"/>
      <c r="D184" s="10"/>
      <c r="E184" s="10"/>
      <c r="F184" s="10"/>
      <c r="G184" s="10"/>
      <c r="H184" s="210"/>
      <c r="I184" s="10"/>
      <c r="J184" s="10"/>
      <c r="K184" s="10"/>
      <c r="L184" s="10"/>
      <c r="M184" s="10"/>
      <c r="N184" s="10"/>
      <c r="O184" s="10"/>
      <c r="P184" s="10"/>
      <c r="Q184" s="10"/>
    </row>
    <row r="185" spans="2:17" x14ac:dyDescent="0.25">
      <c r="B185" s="201"/>
      <c r="C185" s="209"/>
      <c r="D185" s="10"/>
      <c r="E185" s="10"/>
      <c r="F185" s="10"/>
      <c r="G185" s="10"/>
      <c r="H185" s="210"/>
      <c r="I185" s="10"/>
      <c r="J185" s="10"/>
      <c r="K185" s="10"/>
      <c r="L185" s="10"/>
      <c r="M185" s="10"/>
      <c r="N185" s="10"/>
      <c r="O185" s="10"/>
      <c r="P185" s="10"/>
      <c r="Q185" s="10"/>
    </row>
    <row r="186" spans="2:17" x14ac:dyDescent="0.25">
      <c r="B186" s="201"/>
      <c r="C186" s="209"/>
      <c r="D186" s="10"/>
      <c r="E186" s="10"/>
      <c r="F186" s="10"/>
      <c r="G186" s="10"/>
      <c r="H186" s="210"/>
      <c r="I186" s="10"/>
      <c r="J186" s="10"/>
      <c r="K186" s="10"/>
      <c r="L186" s="10"/>
      <c r="M186" s="10"/>
      <c r="N186" s="10"/>
      <c r="O186" s="10"/>
      <c r="P186" s="10"/>
      <c r="Q186" s="10"/>
    </row>
    <row r="187" spans="2:17" x14ac:dyDescent="0.25">
      <c r="B187" s="201"/>
      <c r="C187" s="209"/>
      <c r="D187" s="10"/>
      <c r="E187" s="10"/>
      <c r="F187" s="10"/>
      <c r="G187" s="10"/>
      <c r="H187" s="210"/>
      <c r="I187" s="10"/>
      <c r="J187" s="10"/>
      <c r="K187" s="10"/>
      <c r="L187" s="10"/>
      <c r="M187" s="10"/>
      <c r="N187" s="10"/>
      <c r="O187" s="10"/>
      <c r="P187" s="10"/>
      <c r="Q187" s="10"/>
    </row>
    <row r="188" spans="2:17" x14ac:dyDescent="0.25">
      <c r="B188" s="201"/>
      <c r="C188" s="209"/>
      <c r="D188" s="10"/>
      <c r="E188" s="10"/>
      <c r="F188" s="10"/>
      <c r="G188" s="10"/>
      <c r="H188" s="210"/>
      <c r="I188" s="10"/>
      <c r="J188" s="10"/>
      <c r="K188" s="10"/>
      <c r="L188" s="10"/>
      <c r="M188" s="10"/>
      <c r="N188" s="10"/>
      <c r="O188" s="10"/>
      <c r="P188" s="10"/>
      <c r="Q188" s="10"/>
    </row>
    <row r="189" spans="2:17" x14ac:dyDescent="0.25">
      <c r="B189" s="201"/>
      <c r="C189" s="209"/>
      <c r="D189" s="10"/>
      <c r="E189" s="10"/>
      <c r="F189" s="10"/>
      <c r="G189" s="10"/>
      <c r="H189" s="210"/>
      <c r="I189" s="10"/>
      <c r="J189" s="10"/>
      <c r="K189" s="10"/>
      <c r="L189" s="10"/>
      <c r="M189" s="10"/>
      <c r="N189" s="10"/>
      <c r="O189" s="10"/>
      <c r="P189" s="10"/>
      <c r="Q189" s="10"/>
    </row>
    <row r="190" spans="2:17" x14ac:dyDescent="0.25">
      <c r="B190" s="201"/>
      <c r="C190" s="209"/>
      <c r="D190" s="10"/>
      <c r="E190" s="10"/>
      <c r="F190" s="10"/>
      <c r="G190" s="10"/>
      <c r="H190" s="210"/>
      <c r="I190" s="10"/>
      <c r="J190" s="10"/>
      <c r="K190" s="10"/>
      <c r="L190" s="10"/>
      <c r="M190" s="10"/>
      <c r="N190" s="10"/>
      <c r="O190" s="10"/>
      <c r="P190" s="10"/>
      <c r="Q190" s="10"/>
    </row>
    <row r="191" spans="2:17" x14ac:dyDescent="0.25">
      <c r="B191" s="201"/>
      <c r="C191" s="209"/>
      <c r="D191" s="10"/>
      <c r="E191" s="10"/>
      <c r="F191" s="10"/>
      <c r="G191" s="10"/>
      <c r="H191" s="210"/>
      <c r="I191" s="10"/>
      <c r="J191" s="10"/>
      <c r="K191" s="10"/>
      <c r="L191" s="10"/>
      <c r="M191" s="10"/>
      <c r="N191" s="10"/>
      <c r="O191" s="10"/>
      <c r="P191" s="10"/>
      <c r="Q191" s="10"/>
    </row>
    <row r="192" spans="2:17" x14ac:dyDescent="0.25">
      <c r="B192" s="201"/>
      <c r="C192" s="209"/>
      <c r="D192" s="10"/>
      <c r="E192" s="10"/>
      <c r="F192" s="10"/>
      <c r="G192" s="10"/>
      <c r="H192" s="210"/>
      <c r="I192" s="10"/>
      <c r="J192" s="10"/>
      <c r="K192" s="10"/>
      <c r="L192" s="10"/>
      <c r="M192" s="10"/>
      <c r="N192" s="10"/>
      <c r="O192" s="10"/>
      <c r="P192" s="10"/>
      <c r="Q192" s="10"/>
    </row>
    <row r="193" spans="2:17" x14ac:dyDescent="0.25">
      <c r="B193" s="201"/>
      <c r="C193" s="209"/>
      <c r="D193" s="10"/>
      <c r="E193" s="10"/>
      <c r="F193" s="10"/>
      <c r="G193" s="10"/>
      <c r="H193" s="210"/>
      <c r="I193" s="10"/>
      <c r="J193" s="10"/>
      <c r="K193" s="10"/>
      <c r="L193" s="10"/>
      <c r="M193" s="10"/>
      <c r="N193" s="10"/>
      <c r="O193" s="10"/>
      <c r="P193" s="10"/>
      <c r="Q193" s="10"/>
    </row>
    <row r="194" spans="2:17" x14ac:dyDescent="0.25">
      <c r="B194" s="201"/>
      <c r="C194" s="209"/>
      <c r="D194" s="10"/>
      <c r="E194" s="10"/>
      <c r="F194" s="10"/>
      <c r="G194" s="10"/>
      <c r="H194" s="210"/>
      <c r="I194" s="10"/>
      <c r="J194" s="10"/>
      <c r="K194" s="10"/>
      <c r="L194" s="10"/>
      <c r="M194" s="10"/>
      <c r="N194" s="10"/>
      <c r="O194" s="10"/>
      <c r="P194" s="10"/>
      <c r="Q194" s="10"/>
    </row>
    <row r="195" spans="2:17" ht="15.75" thickBot="1" x14ac:dyDescent="0.3"/>
    <row r="196" spans="2:17" ht="27" thickBot="1" x14ac:dyDescent="0.3">
      <c r="B196" s="245" t="s">
        <v>46</v>
      </c>
      <c r="C196" s="246"/>
      <c r="D196" s="246"/>
      <c r="E196" s="246"/>
      <c r="F196" s="246"/>
      <c r="G196" s="246"/>
      <c r="H196" s="246"/>
      <c r="I196" s="246"/>
      <c r="J196" s="246"/>
      <c r="K196" s="246"/>
      <c r="L196" s="246"/>
      <c r="M196" s="246"/>
      <c r="N196" s="247"/>
    </row>
    <row r="199" spans="2:17" ht="46.15" customHeight="1" x14ac:dyDescent="0.25">
      <c r="B199" s="69" t="s">
        <v>33</v>
      </c>
      <c r="C199" s="69" t="s">
        <v>47</v>
      </c>
      <c r="D199" s="251" t="s">
        <v>3</v>
      </c>
      <c r="E199" s="252"/>
    </row>
    <row r="200" spans="2:17" ht="77.25" customHeight="1" x14ac:dyDescent="0.25">
      <c r="B200" s="70" t="s">
        <v>127</v>
      </c>
      <c r="C200" s="172" t="s">
        <v>142</v>
      </c>
      <c r="D200" s="253" t="s">
        <v>173</v>
      </c>
      <c r="E200" s="254"/>
    </row>
    <row r="203" spans="2:17" ht="26.25" x14ac:dyDescent="0.25">
      <c r="B203" s="243" t="s">
        <v>64</v>
      </c>
      <c r="C203" s="244"/>
      <c r="D203" s="244"/>
      <c r="E203" s="244"/>
      <c r="F203" s="244"/>
      <c r="G203" s="244"/>
      <c r="H203" s="244"/>
      <c r="I203" s="244"/>
      <c r="J203" s="244"/>
      <c r="K203" s="244"/>
      <c r="L203" s="244"/>
      <c r="M203" s="244"/>
      <c r="N203" s="244"/>
      <c r="O203" s="244"/>
      <c r="P203" s="244"/>
    </row>
    <row r="205" spans="2:17" ht="15.75" thickBot="1" x14ac:dyDescent="0.3"/>
    <row r="206" spans="2:17" ht="27" thickBot="1" x14ac:dyDescent="0.3">
      <c r="B206" s="245" t="s">
        <v>54</v>
      </c>
      <c r="C206" s="246"/>
      <c r="D206" s="246"/>
      <c r="E206" s="246"/>
      <c r="F206" s="246"/>
      <c r="G206" s="246"/>
      <c r="H206" s="246"/>
      <c r="I206" s="246"/>
      <c r="J206" s="246"/>
      <c r="K206" s="246"/>
      <c r="L206" s="246"/>
      <c r="M206" s="246"/>
      <c r="N206" s="247"/>
    </row>
    <row r="208" spans="2:17" ht="15.75" thickBot="1" x14ac:dyDescent="0.3">
      <c r="M208" s="66"/>
      <c r="N208" s="66"/>
    </row>
    <row r="209" spans="1:26" s="111" customFormat="1" ht="109.5" customHeight="1" x14ac:dyDescent="0.25">
      <c r="B209" s="122" t="s">
        <v>150</v>
      </c>
      <c r="C209" s="122" t="s">
        <v>151</v>
      </c>
      <c r="D209" s="122" t="s">
        <v>152</v>
      </c>
      <c r="E209" s="122" t="s">
        <v>45</v>
      </c>
      <c r="F209" s="122" t="s">
        <v>22</v>
      </c>
      <c r="G209" s="122" t="s">
        <v>104</v>
      </c>
      <c r="H209" s="122" t="s">
        <v>17</v>
      </c>
      <c r="I209" s="122" t="s">
        <v>10</v>
      </c>
      <c r="J209" s="122" t="s">
        <v>31</v>
      </c>
      <c r="K209" s="122" t="s">
        <v>61</v>
      </c>
      <c r="L209" s="122" t="s">
        <v>20</v>
      </c>
      <c r="M209" s="107" t="s">
        <v>26</v>
      </c>
      <c r="N209" s="122" t="s">
        <v>153</v>
      </c>
      <c r="O209" s="122" t="s">
        <v>36</v>
      </c>
      <c r="P209" s="123" t="s">
        <v>11</v>
      </c>
      <c r="Q209" s="123" t="s">
        <v>19</v>
      </c>
    </row>
    <row r="210" spans="1:26" s="117" customFormat="1" x14ac:dyDescent="0.25">
      <c r="A210" s="47">
        <v>1</v>
      </c>
      <c r="B210" s="118" t="s">
        <v>511</v>
      </c>
      <c r="C210" s="119"/>
      <c r="D210" s="118" t="s">
        <v>518</v>
      </c>
      <c r="E210" s="113" t="s">
        <v>543</v>
      </c>
      <c r="F210" s="114" t="s">
        <v>141</v>
      </c>
      <c r="G210" s="157"/>
      <c r="H210" s="121">
        <v>41274</v>
      </c>
      <c r="I210" s="115">
        <v>41912</v>
      </c>
      <c r="J210" s="115"/>
      <c r="K210" s="115" t="s">
        <v>515</v>
      </c>
      <c r="L210" s="115" t="s">
        <v>553</v>
      </c>
      <c r="M210" s="106">
        <v>288</v>
      </c>
      <c r="N210" s="106">
        <v>288</v>
      </c>
      <c r="O210" s="27" t="s">
        <v>516</v>
      </c>
      <c r="P210" s="27">
        <v>123</v>
      </c>
      <c r="Q210" s="158"/>
      <c r="R210" s="229" t="s">
        <v>520</v>
      </c>
      <c r="S210" s="116"/>
      <c r="T210" s="116"/>
      <c r="U210" s="116"/>
      <c r="V210" s="116"/>
      <c r="W210" s="116"/>
      <c r="X210" s="116"/>
      <c r="Y210" s="116"/>
      <c r="Z210" s="116"/>
    </row>
    <row r="211" spans="1:26" s="117" customFormat="1" x14ac:dyDescent="0.25">
      <c r="A211" s="47">
        <f>+A210+1</f>
        <v>2</v>
      </c>
      <c r="B211" s="118" t="s">
        <v>511</v>
      </c>
      <c r="C211" s="119"/>
      <c r="D211" s="118" t="s">
        <v>518</v>
      </c>
      <c r="E211" s="231" t="s">
        <v>551</v>
      </c>
      <c r="F211" s="114" t="s">
        <v>141</v>
      </c>
      <c r="G211" s="114"/>
      <c r="H211" s="121">
        <v>39834</v>
      </c>
      <c r="I211" s="115">
        <v>40178</v>
      </c>
      <c r="J211" s="115"/>
      <c r="K211" s="115" t="s">
        <v>514</v>
      </c>
      <c r="L211" s="115" t="s">
        <v>515</v>
      </c>
      <c r="M211" s="106">
        <v>1451</v>
      </c>
      <c r="N211" s="106">
        <v>1451</v>
      </c>
      <c r="O211" s="27" t="s">
        <v>516</v>
      </c>
      <c r="P211" s="27">
        <v>124</v>
      </c>
      <c r="Q211" s="158"/>
      <c r="R211" s="229" t="s">
        <v>520</v>
      </c>
      <c r="S211" s="116"/>
      <c r="T211" s="116"/>
      <c r="U211" s="116"/>
      <c r="V211" s="116"/>
      <c r="W211" s="116"/>
      <c r="X211" s="116"/>
      <c r="Y211" s="116"/>
      <c r="Z211" s="116"/>
    </row>
    <row r="212" spans="1:26" s="117" customFormat="1" x14ac:dyDescent="0.25">
      <c r="A212" s="47">
        <f t="shared" ref="A212:A217" si="9">+A211+1</f>
        <v>3</v>
      </c>
      <c r="B212" s="118" t="s">
        <v>511</v>
      </c>
      <c r="C212" s="119"/>
      <c r="D212" s="118" t="s">
        <v>518</v>
      </c>
      <c r="E212" s="113" t="s">
        <v>552</v>
      </c>
      <c r="F212" s="114" t="s">
        <v>141</v>
      </c>
      <c r="G212" s="114"/>
      <c r="H212" s="121">
        <v>41089</v>
      </c>
      <c r="I212" s="115">
        <v>41274</v>
      </c>
      <c r="J212" s="115"/>
      <c r="K212" s="115" t="s">
        <v>515</v>
      </c>
      <c r="L212" s="115" t="s">
        <v>530</v>
      </c>
      <c r="M212" s="106">
        <v>348</v>
      </c>
      <c r="N212" s="106">
        <v>348</v>
      </c>
      <c r="O212" s="27" t="s">
        <v>516</v>
      </c>
      <c r="P212" s="27">
        <v>124</v>
      </c>
      <c r="Q212" s="158"/>
      <c r="R212" s="229" t="s">
        <v>520</v>
      </c>
      <c r="S212" s="116"/>
      <c r="T212" s="116"/>
      <c r="U212" s="116"/>
      <c r="V212" s="116"/>
      <c r="W212" s="116"/>
      <c r="X212" s="116"/>
      <c r="Y212" s="116"/>
      <c r="Z212" s="116"/>
    </row>
    <row r="213" spans="1:26" s="117" customFormat="1" x14ac:dyDescent="0.25">
      <c r="A213" s="47">
        <f t="shared" si="9"/>
        <v>4</v>
      </c>
      <c r="B213" s="118"/>
      <c r="C213" s="119"/>
      <c r="D213" s="118"/>
      <c r="E213" s="113"/>
      <c r="F213" s="114"/>
      <c r="G213" s="114"/>
      <c r="H213" s="114"/>
      <c r="I213" s="115"/>
      <c r="J213" s="115"/>
      <c r="K213" s="115"/>
      <c r="L213" s="115"/>
      <c r="M213" s="106"/>
      <c r="N213" s="106"/>
      <c r="O213" s="27"/>
      <c r="P213" s="27"/>
      <c r="Q213" s="158"/>
      <c r="R213" s="116"/>
      <c r="S213" s="116"/>
      <c r="T213" s="116"/>
      <c r="U213" s="116"/>
      <c r="V213" s="116"/>
      <c r="W213" s="116"/>
      <c r="X213" s="116"/>
      <c r="Y213" s="116"/>
      <c r="Z213" s="116"/>
    </row>
    <row r="214" spans="1:26" s="117" customFormat="1" x14ac:dyDescent="0.25">
      <c r="A214" s="47">
        <f t="shared" si="9"/>
        <v>5</v>
      </c>
      <c r="B214" s="118"/>
      <c r="C214" s="119"/>
      <c r="D214" s="118"/>
      <c r="E214" s="113"/>
      <c r="F214" s="114"/>
      <c r="G214" s="114"/>
      <c r="H214" s="114"/>
      <c r="I214" s="115"/>
      <c r="J214" s="115"/>
      <c r="K214" s="115"/>
      <c r="L214" s="115"/>
      <c r="M214" s="106"/>
      <c r="N214" s="106"/>
      <c r="O214" s="27"/>
      <c r="P214" s="27"/>
      <c r="Q214" s="158"/>
      <c r="R214" s="116"/>
      <c r="S214" s="116"/>
      <c r="T214" s="116"/>
      <c r="U214" s="116"/>
      <c r="V214" s="116"/>
      <c r="W214" s="116"/>
      <c r="X214" s="116"/>
      <c r="Y214" s="116"/>
      <c r="Z214" s="116"/>
    </row>
    <row r="215" spans="1:26" s="117" customFormat="1" x14ac:dyDescent="0.25">
      <c r="A215" s="47">
        <f t="shared" si="9"/>
        <v>6</v>
      </c>
      <c r="B215" s="118"/>
      <c r="C215" s="119"/>
      <c r="D215" s="118"/>
      <c r="E215" s="113"/>
      <c r="F215" s="114"/>
      <c r="G215" s="114"/>
      <c r="H215" s="114"/>
      <c r="I215" s="115"/>
      <c r="J215" s="115"/>
      <c r="K215" s="115"/>
      <c r="L215" s="115"/>
      <c r="M215" s="106"/>
      <c r="N215" s="106"/>
      <c r="O215" s="27"/>
      <c r="P215" s="27"/>
      <c r="Q215" s="158"/>
      <c r="R215" s="116"/>
      <c r="S215" s="116"/>
      <c r="T215" s="116"/>
      <c r="U215" s="116"/>
      <c r="V215" s="116"/>
      <c r="W215" s="116"/>
      <c r="X215" s="116"/>
      <c r="Y215" s="116"/>
      <c r="Z215" s="116"/>
    </row>
    <row r="216" spans="1:26" s="117" customFormat="1" x14ac:dyDescent="0.25">
      <c r="A216" s="47">
        <f t="shared" si="9"/>
        <v>7</v>
      </c>
      <c r="B216" s="118"/>
      <c r="C216" s="119"/>
      <c r="D216" s="118"/>
      <c r="E216" s="113"/>
      <c r="F216" s="114"/>
      <c r="G216" s="114"/>
      <c r="H216" s="114"/>
      <c r="I216" s="115"/>
      <c r="J216" s="115"/>
      <c r="K216" s="115"/>
      <c r="L216" s="115"/>
      <c r="M216" s="106"/>
      <c r="N216" s="106"/>
      <c r="O216" s="27"/>
      <c r="P216" s="27"/>
      <c r="Q216" s="158"/>
      <c r="R216" s="116"/>
      <c r="S216" s="116"/>
      <c r="T216" s="116"/>
      <c r="U216" s="116"/>
      <c r="V216" s="116"/>
      <c r="W216" s="116"/>
      <c r="X216" s="116"/>
      <c r="Y216" s="116"/>
      <c r="Z216" s="116"/>
    </row>
    <row r="217" spans="1:26" s="117" customFormat="1" x14ac:dyDescent="0.25">
      <c r="A217" s="47">
        <f t="shared" si="9"/>
        <v>8</v>
      </c>
      <c r="B217" s="118"/>
      <c r="C217" s="119"/>
      <c r="D217" s="118"/>
      <c r="E217" s="113"/>
      <c r="F217" s="114"/>
      <c r="G217" s="114"/>
      <c r="H217" s="114"/>
      <c r="I217" s="115"/>
      <c r="J217" s="115"/>
      <c r="K217" s="115"/>
      <c r="L217" s="115"/>
      <c r="M217" s="106"/>
      <c r="N217" s="106"/>
      <c r="O217" s="27"/>
      <c r="P217" s="27"/>
      <c r="Q217" s="158"/>
      <c r="R217" s="116"/>
      <c r="S217" s="116"/>
      <c r="T217" s="116"/>
      <c r="U217" s="116"/>
      <c r="V217" s="116"/>
      <c r="W217" s="116"/>
      <c r="X217" s="116"/>
      <c r="Y217" s="116"/>
      <c r="Z217" s="116"/>
    </row>
    <row r="218" spans="1:26" s="117" customFormat="1" x14ac:dyDescent="0.25">
      <c r="A218" s="47"/>
      <c r="B218" s="50" t="s">
        <v>16</v>
      </c>
      <c r="C218" s="119"/>
      <c r="D218" s="118"/>
      <c r="E218" s="113"/>
      <c r="F218" s="114"/>
      <c r="G218" s="114"/>
      <c r="H218" s="114"/>
      <c r="I218" s="115"/>
      <c r="J218" s="115"/>
      <c r="K218" s="120" t="s">
        <v>514</v>
      </c>
      <c r="L218" s="120">
        <f t="shared" ref="L218:N218" si="10">SUM(L210:L217)</f>
        <v>0</v>
      </c>
      <c r="M218" s="156">
        <f t="shared" si="10"/>
        <v>2087</v>
      </c>
      <c r="N218" s="120">
        <f t="shared" si="10"/>
        <v>2087</v>
      </c>
      <c r="O218" s="27"/>
      <c r="P218" s="27"/>
      <c r="Q218" s="159"/>
    </row>
    <row r="219" spans="1:26" x14ac:dyDescent="0.25">
      <c r="B219" s="30"/>
      <c r="C219" s="30"/>
      <c r="D219" s="30"/>
      <c r="E219" s="31"/>
      <c r="F219" s="30"/>
      <c r="G219" s="30"/>
      <c r="H219" s="30"/>
      <c r="I219" s="30"/>
      <c r="J219" s="30"/>
      <c r="K219" s="30"/>
      <c r="L219" s="30"/>
      <c r="M219" s="30"/>
      <c r="N219" s="30"/>
      <c r="O219" s="30"/>
      <c r="P219" s="30"/>
    </row>
    <row r="220" spans="1:26" ht="18.75" x14ac:dyDescent="0.25">
      <c r="B220" s="60" t="s">
        <v>32</v>
      </c>
      <c r="C220" s="74" t="str">
        <f>+K218</f>
        <v>11 meses y 10 días</v>
      </c>
      <c r="H220" s="32"/>
      <c r="I220" s="32"/>
      <c r="J220" s="32"/>
      <c r="K220" s="32"/>
      <c r="L220" s="32"/>
      <c r="M220" s="32"/>
      <c r="N220" s="30"/>
      <c r="O220" s="30"/>
      <c r="P220" s="30"/>
    </row>
    <row r="222" spans="1:26" ht="15.75" thickBot="1" x14ac:dyDescent="0.3"/>
    <row r="223" spans="1:26" ht="37.15" customHeight="1" thickBot="1" x14ac:dyDescent="0.3">
      <c r="B223" s="77" t="s">
        <v>49</v>
      </c>
      <c r="C223" s="78" t="s">
        <v>50</v>
      </c>
      <c r="D223" s="77" t="s">
        <v>51</v>
      </c>
      <c r="E223" s="78" t="s">
        <v>55</v>
      </c>
    </row>
    <row r="224" spans="1:26" ht="41.45" customHeight="1" x14ac:dyDescent="0.25">
      <c r="B224" s="68" t="s">
        <v>128</v>
      </c>
      <c r="C224" s="71">
        <v>20</v>
      </c>
      <c r="D224" s="71">
        <v>20</v>
      </c>
      <c r="E224" s="248">
        <f>+D224+D225+D226</f>
        <v>20</v>
      </c>
    </row>
    <row r="225" spans="2:17" x14ac:dyDescent="0.25">
      <c r="B225" s="68" t="s">
        <v>129</v>
      </c>
      <c r="C225" s="58">
        <v>30</v>
      </c>
      <c r="D225" s="215">
        <v>0</v>
      </c>
      <c r="E225" s="249"/>
    </row>
    <row r="226" spans="2:17" ht="15.75" thickBot="1" x14ac:dyDescent="0.3">
      <c r="B226" s="68" t="s">
        <v>130</v>
      </c>
      <c r="C226" s="73">
        <v>40</v>
      </c>
      <c r="D226" s="73">
        <v>0</v>
      </c>
      <c r="E226" s="250"/>
    </row>
    <row r="228" spans="2:17" ht="15.75" thickBot="1" x14ac:dyDescent="0.3"/>
    <row r="229" spans="2:17" ht="27" thickBot="1" x14ac:dyDescent="0.3">
      <c r="B229" s="245" t="s">
        <v>52</v>
      </c>
      <c r="C229" s="246"/>
      <c r="D229" s="246"/>
      <c r="E229" s="246"/>
      <c r="F229" s="246"/>
      <c r="G229" s="246"/>
      <c r="H229" s="246"/>
      <c r="I229" s="246"/>
      <c r="J229" s="246"/>
      <c r="K229" s="246"/>
      <c r="L229" s="246"/>
      <c r="M229" s="246"/>
      <c r="N229" s="247"/>
    </row>
    <row r="231" spans="2:17" ht="76.5" customHeight="1" x14ac:dyDescent="0.25">
      <c r="B231" s="124" t="s">
        <v>0</v>
      </c>
      <c r="C231" s="124" t="s">
        <v>39</v>
      </c>
      <c r="D231" s="124" t="s">
        <v>40</v>
      </c>
      <c r="E231" s="124" t="s">
        <v>117</v>
      </c>
      <c r="F231" s="124" t="s">
        <v>119</v>
      </c>
      <c r="G231" s="124" t="s">
        <v>120</v>
      </c>
      <c r="H231" s="124" t="s">
        <v>121</v>
      </c>
      <c r="I231" s="124" t="s">
        <v>118</v>
      </c>
      <c r="J231" s="251" t="s">
        <v>122</v>
      </c>
      <c r="K231" s="268"/>
      <c r="L231" s="252"/>
      <c r="M231" s="124" t="s">
        <v>126</v>
      </c>
      <c r="N231" s="124" t="s">
        <v>41</v>
      </c>
      <c r="O231" s="124" t="s">
        <v>42</v>
      </c>
      <c r="P231" s="251" t="s">
        <v>3</v>
      </c>
      <c r="Q231" s="252"/>
    </row>
    <row r="232" spans="2:17" ht="60.75" customHeight="1" x14ac:dyDescent="0.25">
      <c r="B232" s="211" t="s">
        <v>134</v>
      </c>
      <c r="C232" s="211"/>
      <c r="D232" s="3"/>
      <c r="E232" s="3"/>
      <c r="F232" s="3"/>
      <c r="G232" s="3"/>
      <c r="H232" s="3"/>
      <c r="I232" s="5"/>
      <c r="J232" s="1" t="s">
        <v>123</v>
      </c>
      <c r="K232" s="101" t="s">
        <v>124</v>
      </c>
      <c r="L232" s="100" t="s">
        <v>125</v>
      </c>
      <c r="M232" s="125"/>
      <c r="N232" s="125"/>
      <c r="O232" s="125"/>
      <c r="P232" s="269"/>
      <c r="Q232" s="269"/>
    </row>
    <row r="233" spans="2:17" ht="60.75" customHeight="1" x14ac:dyDescent="0.25">
      <c r="B233" s="211" t="s">
        <v>135</v>
      </c>
      <c r="C233" s="211"/>
      <c r="D233" s="3"/>
      <c r="E233" s="3"/>
      <c r="F233" s="3"/>
      <c r="G233" s="3"/>
      <c r="H233" s="3"/>
      <c r="I233" s="5"/>
      <c r="J233" s="1"/>
      <c r="K233" s="101"/>
      <c r="L233" s="100"/>
      <c r="M233" s="125"/>
      <c r="N233" s="125"/>
      <c r="O233" s="125"/>
      <c r="P233" s="215"/>
      <c r="Q233" s="215"/>
    </row>
    <row r="234" spans="2:17" ht="33.6" customHeight="1" x14ac:dyDescent="0.25">
      <c r="B234" s="211" t="s">
        <v>136</v>
      </c>
      <c r="C234" s="211"/>
      <c r="D234" s="3"/>
      <c r="E234" s="3"/>
      <c r="F234" s="3"/>
      <c r="G234" s="3"/>
      <c r="H234" s="3"/>
      <c r="I234" s="5"/>
      <c r="J234" s="1"/>
      <c r="K234" s="100"/>
      <c r="L234" s="100"/>
      <c r="M234" s="125"/>
      <c r="N234" s="125"/>
      <c r="O234" s="125"/>
      <c r="P234" s="269"/>
      <c r="Q234" s="269"/>
    </row>
    <row r="237" spans="2:17" ht="15.75" thickBot="1" x14ac:dyDescent="0.3"/>
    <row r="238" spans="2:17" ht="54" customHeight="1" x14ac:dyDescent="0.25">
      <c r="B238" s="128" t="s">
        <v>33</v>
      </c>
      <c r="C238" s="128" t="s">
        <v>49</v>
      </c>
      <c r="D238" s="124" t="s">
        <v>50</v>
      </c>
      <c r="E238" s="128" t="s">
        <v>51</v>
      </c>
      <c r="F238" s="78" t="s">
        <v>56</v>
      </c>
      <c r="G238" s="97"/>
    </row>
    <row r="239" spans="2:17" ht="120.75" customHeight="1" x14ac:dyDescent="0.2">
      <c r="B239" s="237" t="s">
        <v>53</v>
      </c>
      <c r="C239" s="6" t="s">
        <v>131</v>
      </c>
      <c r="D239" s="215">
        <v>25</v>
      </c>
      <c r="E239" s="215">
        <v>0</v>
      </c>
      <c r="F239" s="238">
        <f>+E239+E240+E241</f>
        <v>0</v>
      </c>
      <c r="G239" s="98"/>
    </row>
    <row r="240" spans="2:17" ht="76.150000000000006" customHeight="1" x14ac:dyDescent="0.2">
      <c r="B240" s="237"/>
      <c r="C240" s="6" t="s">
        <v>132</v>
      </c>
      <c r="D240" s="75">
        <v>25</v>
      </c>
      <c r="E240" s="215">
        <v>0</v>
      </c>
      <c r="F240" s="239"/>
      <c r="G240" s="98"/>
    </row>
    <row r="241" spans="2:7" ht="69" customHeight="1" x14ac:dyDescent="0.2">
      <c r="B241" s="237"/>
      <c r="C241" s="6" t="s">
        <v>133</v>
      </c>
      <c r="D241" s="215">
        <v>10</v>
      </c>
      <c r="E241" s="215">
        <v>0</v>
      </c>
      <c r="F241" s="240"/>
      <c r="G241" s="98"/>
    </row>
    <row r="242" spans="2:7" x14ac:dyDescent="0.25">
      <c r="C242" s="108"/>
    </row>
    <row r="245" spans="2:7" x14ac:dyDescent="0.25">
      <c r="B245" s="126" t="s">
        <v>57</v>
      </c>
    </row>
    <row r="248" spans="2:7" x14ac:dyDescent="0.25">
      <c r="B248" s="129" t="s">
        <v>33</v>
      </c>
      <c r="C248" s="129" t="s">
        <v>58</v>
      </c>
      <c r="D248" s="128" t="s">
        <v>51</v>
      </c>
      <c r="E248" s="128" t="s">
        <v>16</v>
      </c>
    </row>
    <row r="249" spans="2:7" ht="28.5" x14ac:dyDescent="0.25">
      <c r="B249" s="109" t="s">
        <v>59</v>
      </c>
      <c r="C249" s="110">
        <v>40</v>
      </c>
      <c r="D249" s="215">
        <f>+E224</f>
        <v>20</v>
      </c>
      <c r="E249" s="241">
        <f>+D249+D250</f>
        <v>20</v>
      </c>
    </row>
    <row r="250" spans="2:7" ht="42.75" x14ac:dyDescent="0.25">
      <c r="B250" s="109" t="s">
        <v>60</v>
      </c>
      <c r="C250" s="110">
        <v>60</v>
      </c>
      <c r="D250" s="215">
        <f>+F239</f>
        <v>0</v>
      </c>
      <c r="E250" s="242"/>
    </row>
  </sheetData>
  <mergeCells count="41">
    <mergeCell ref="E249:E250"/>
    <mergeCell ref="B229:N229"/>
    <mergeCell ref="J231:L231"/>
    <mergeCell ref="P231:Q231"/>
    <mergeCell ref="P232:Q232"/>
    <mergeCell ref="P234:Q234"/>
    <mergeCell ref="B239:B241"/>
    <mergeCell ref="F239:F241"/>
    <mergeCell ref="E224:E226"/>
    <mergeCell ref="O72:P72"/>
    <mergeCell ref="O73:P73"/>
    <mergeCell ref="O81:P81"/>
    <mergeCell ref="O82:P82"/>
    <mergeCell ref="B88:N88"/>
    <mergeCell ref="J93:L93"/>
    <mergeCell ref="P93:Q93"/>
    <mergeCell ref="B196:N196"/>
    <mergeCell ref="D199:E199"/>
    <mergeCell ref="D200:E200"/>
    <mergeCell ref="B203:P203"/>
    <mergeCell ref="B206:N206"/>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166 A65662 IS65662 SO65662 ACK65662 AMG65662 AWC65662 BFY65662 BPU65662 BZQ65662 CJM65662 CTI65662 DDE65662 DNA65662 DWW65662 EGS65662 EQO65662 FAK65662 FKG65662 FUC65662 GDY65662 GNU65662 GXQ65662 HHM65662 HRI65662 IBE65662 ILA65662 IUW65662 JES65662 JOO65662 JYK65662 KIG65662 KSC65662 LBY65662 LLU65662 LVQ65662 MFM65662 MPI65662 MZE65662 NJA65662 NSW65662 OCS65662 OMO65662 OWK65662 PGG65662 PQC65662 PZY65662 QJU65662 QTQ65662 RDM65662 RNI65662 RXE65662 SHA65662 SQW65662 TAS65662 TKO65662 TUK65662 UEG65662 UOC65662 UXY65662 VHU65662 VRQ65662 WBM65662 WLI65662 WVE65662 A131198 IS131198 SO131198 ACK131198 AMG131198 AWC131198 BFY131198 BPU131198 BZQ131198 CJM131198 CTI131198 DDE131198 DNA131198 DWW131198 EGS131198 EQO131198 FAK131198 FKG131198 FUC131198 GDY131198 GNU131198 GXQ131198 HHM131198 HRI131198 IBE131198 ILA131198 IUW131198 JES131198 JOO131198 JYK131198 KIG131198 KSC131198 LBY131198 LLU131198 LVQ131198 MFM131198 MPI131198 MZE131198 NJA131198 NSW131198 OCS131198 OMO131198 OWK131198 PGG131198 PQC131198 PZY131198 QJU131198 QTQ131198 RDM131198 RNI131198 RXE131198 SHA131198 SQW131198 TAS131198 TKO131198 TUK131198 UEG131198 UOC131198 UXY131198 VHU131198 VRQ131198 WBM131198 WLI131198 WVE131198 A196734 IS196734 SO196734 ACK196734 AMG196734 AWC196734 BFY196734 BPU196734 BZQ196734 CJM196734 CTI196734 DDE196734 DNA196734 DWW196734 EGS196734 EQO196734 FAK196734 FKG196734 FUC196734 GDY196734 GNU196734 GXQ196734 HHM196734 HRI196734 IBE196734 ILA196734 IUW196734 JES196734 JOO196734 JYK196734 KIG196734 KSC196734 LBY196734 LLU196734 LVQ196734 MFM196734 MPI196734 MZE196734 NJA196734 NSW196734 OCS196734 OMO196734 OWK196734 PGG196734 PQC196734 PZY196734 QJU196734 QTQ196734 RDM196734 RNI196734 RXE196734 SHA196734 SQW196734 TAS196734 TKO196734 TUK196734 UEG196734 UOC196734 UXY196734 VHU196734 VRQ196734 WBM196734 WLI196734 WVE196734 A262270 IS262270 SO262270 ACK262270 AMG262270 AWC262270 BFY262270 BPU262270 BZQ262270 CJM262270 CTI262270 DDE262270 DNA262270 DWW262270 EGS262270 EQO262270 FAK262270 FKG262270 FUC262270 GDY262270 GNU262270 GXQ262270 HHM262270 HRI262270 IBE262270 ILA262270 IUW262270 JES262270 JOO262270 JYK262270 KIG262270 KSC262270 LBY262270 LLU262270 LVQ262270 MFM262270 MPI262270 MZE262270 NJA262270 NSW262270 OCS262270 OMO262270 OWK262270 PGG262270 PQC262270 PZY262270 QJU262270 QTQ262270 RDM262270 RNI262270 RXE262270 SHA262270 SQW262270 TAS262270 TKO262270 TUK262270 UEG262270 UOC262270 UXY262270 VHU262270 VRQ262270 WBM262270 WLI262270 WVE262270 A327806 IS327806 SO327806 ACK327806 AMG327806 AWC327806 BFY327806 BPU327806 BZQ327806 CJM327806 CTI327806 DDE327806 DNA327806 DWW327806 EGS327806 EQO327806 FAK327806 FKG327806 FUC327806 GDY327806 GNU327806 GXQ327806 HHM327806 HRI327806 IBE327806 ILA327806 IUW327806 JES327806 JOO327806 JYK327806 KIG327806 KSC327806 LBY327806 LLU327806 LVQ327806 MFM327806 MPI327806 MZE327806 NJA327806 NSW327806 OCS327806 OMO327806 OWK327806 PGG327806 PQC327806 PZY327806 QJU327806 QTQ327806 RDM327806 RNI327806 RXE327806 SHA327806 SQW327806 TAS327806 TKO327806 TUK327806 UEG327806 UOC327806 UXY327806 VHU327806 VRQ327806 WBM327806 WLI327806 WVE327806 A393342 IS393342 SO393342 ACK393342 AMG393342 AWC393342 BFY393342 BPU393342 BZQ393342 CJM393342 CTI393342 DDE393342 DNA393342 DWW393342 EGS393342 EQO393342 FAK393342 FKG393342 FUC393342 GDY393342 GNU393342 GXQ393342 HHM393342 HRI393342 IBE393342 ILA393342 IUW393342 JES393342 JOO393342 JYK393342 KIG393342 KSC393342 LBY393342 LLU393342 LVQ393342 MFM393342 MPI393342 MZE393342 NJA393342 NSW393342 OCS393342 OMO393342 OWK393342 PGG393342 PQC393342 PZY393342 QJU393342 QTQ393342 RDM393342 RNI393342 RXE393342 SHA393342 SQW393342 TAS393342 TKO393342 TUK393342 UEG393342 UOC393342 UXY393342 VHU393342 VRQ393342 WBM393342 WLI393342 WVE393342 A458878 IS458878 SO458878 ACK458878 AMG458878 AWC458878 BFY458878 BPU458878 BZQ458878 CJM458878 CTI458878 DDE458878 DNA458878 DWW458878 EGS458878 EQO458878 FAK458878 FKG458878 FUC458878 GDY458878 GNU458878 GXQ458878 HHM458878 HRI458878 IBE458878 ILA458878 IUW458878 JES458878 JOO458878 JYK458878 KIG458878 KSC458878 LBY458878 LLU458878 LVQ458878 MFM458878 MPI458878 MZE458878 NJA458878 NSW458878 OCS458878 OMO458878 OWK458878 PGG458878 PQC458878 PZY458878 QJU458878 QTQ458878 RDM458878 RNI458878 RXE458878 SHA458878 SQW458878 TAS458878 TKO458878 TUK458878 UEG458878 UOC458878 UXY458878 VHU458878 VRQ458878 WBM458878 WLI458878 WVE458878 A524414 IS524414 SO524414 ACK524414 AMG524414 AWC524414 BFY524414 BPU524414 BZQ524414 CJM524414 CTI524414 DDE524414 DNA524414 DWW524414 EGS524414 EQO524414 FAK524414 FKG524414 FUC524414 GDY524414 GNU524414 GXQ524414 HHM524414 HRI524414 IBE524414 ILA524414 IUW524414 JES524414 JOO524414 JYK524414 KIG524414 KSC524414 LBY524414 LLU524414 LVQ524414 MFM524414 MPI524414 MZE524414 NJA524414 NSW524414 OCS524414 OMO524414 OWK524414 PGG524414 PQC524414 PZY524414 QJU524414 QTQ524414 RDM524414 RNI524414 RXE524414 SHA524414 SQW524414 TAS524414 TKO524414 TUK524414 UEG524414 UOC524414 UXY524414 VHU524414 VRQ524414 WBM524414 WLI524414 WVE524414 A589950 IS589950 SO589950 ACK589950 AMG589950 AWC589950 BFY589950 BPU589950 BZQ589950 CJM589950 CTI589950 DDE589950 DNA589950 DWW589950 EGS589950 EQO589950 FAK589950 FKG589950 FUC589950 GDY589950 GNU589950 GXQ589950 HHM589950 HRI589950 IBE589950 ILA589950 IUW589950 JES589950 JOO589950 JYK589950 KIG589950 KSC589950 LBY589950 LLU589950 LVQ589950 MFM589950 MPI589950 MZE589950 NJA589950 NSW589950 OCS589950 OMO589950 OWK589950 PGG589950 PQC589950 PZY589950 QJU589950 QTQ589950 RDM589950 RNI589950 RXE589950 SHA589950 SQW589950 TAS589950 TKO589950 TUK589950 UEG589950 UOC589950 UXY589950 VHU589950 VRQ589950 WBM589950 WLI589950 WVE589950 A655486 IS655486 SO655486 ACK655486 AMG655486 AWC655486 BFY655486 BPU655486 BZQ655486 CJM655486 CTI655486 DDE655486 DNA655486 DWW655486 EGS655486 EQO655486 FAK655486 FKG655486 FUC655486 GDY655486 GNU655486 GXQ655486 HHM655486 HRI655486 IBE655486 ILA655486 IUW655486 JES655486 JOO655486 JYK655486 KIG655486 KSC655486 LBY655486 LLU655486 LVQ655486 MFM655486 MPI655486 MZE655486 NJA655486 NSW655486 OCS655486 OMO655486 OWK655486 PGG655486 PQC655486 PZY655486 QJU655486 QTQ655486 RDM655486 RNI655486 RXE655486 SHA655486 SQW655486 TAS655486 TKO655486 TUK655486 UEG655486 UOC655486 UXY655486 VHU655486 VRQ655486 WBM655486 WLI655486 WVE655486 A721022 IS721022 SO721022 ACK721022 AMG721022 AWC721022 BFY721022 BPU721022 BZQ721022 CJM721022 CTI721022 DDE721022 DNA721022 DWW721022 EGS721022 EQO721022 FAK721022 FKG721022 FUC721022 GDY721022 GNU721022 GXQ721022 HHM721022 HRI721022 IBE721022 ILA721022 IUW721022 JES721022 JOO721022 JYK721022 KIG721022 KSC721022 LBY721022 LLU721022 LVQ721022 MFM721022 MPI721022 MZE721022 NJA721022 NSW721022 OCS721022 OMO721022 OWK721022 PGG721022 PQC721022 PZY721022 QJU721022 QTQ721022 RDM721022 RNI721022 RXE721022 SHA721022 SQW721022 TAS721022 TKO721022 TUK721022 UEG721022 UOC721022 UXY721022 VHU721022 VRQ721022 WBM721022 WLI721022 WVE721022 A786558 IS786558 SO786558 ACK786558 AMG786558 AWC786558 BFY786558 BPU786558 BZQ786558 CJM786558 CTI786558 DDE786558 DNA786558 DWW786558 EGS786558 EQO786558 FAK786558 FKG786558 FUC786558 GDY786558 GNU786558 GXQ786558 HHM786558 HRI786558 IBE786558 ILA786558 IUW786558 JES786558 JOO786558 JYK786558 KIG786558 KSC786558 LBY786558 LLU786558 LVQ786558 MFM786558 MPI786558 MZE786558 NJA786558 NSW786558 OCS786558 OMO786558 OWK786558 PGG786558 PQC786558 PZY786558 QJU786558 QTQ786558 RDM786558 RNI786558 RXE786558 SHA786558 SQW786558 TAS786558 TKO786558 TUK786558 UEG786558 UOC786558 UXY786558 VHU786558 VRQ786558 WBM786558 WLI786558 WVE786558 A852094 IS852094 SO852094 ACK852094 AMG852094 AWC852094 BFY852094 BPU852094 BZQ852094 CJM852094 CTI852094 DDE852094 DNA852094 DWW852094 EGS852094 EQO852094 FAK852094 FKG852094 FUC852094 GDY852094 GNU852094 GXQ852094 HHM852094 HRI852094 IBE852094 ILA852094 IUW852094 JES852094 JOO852094 JYK852094 KIG852094 KSC852094 LBY852094 LLU852094 LVQ852094 MFM852094 MPI852094 MZE852094 NJA852094 NSW852094 OCS852094 OMO852094 OWK852094 PGG852094 PQC852094 PZY852094 QJU852094 QTQ852094 RDM852094 RNI852094 RXE852094 SHA852094 SQW852094 TAS852094 TKO852094 TUK852094 UEG852094 UOC852094 UXY852094 VHU852094 VRQ852094 WBM852094 WLI852094 WVE852094 A917630 IS917630 SO917630 ACK917630 AMG917630 AWC917630 BFY917630 BPU917630 BZQ917630 CJM917630 CTI917630 DDE917630 DNA917630 DWW917630 EGS917630 EQO917630 FAK917630 FKG917630 FUC917630 GDY917630 GNU917630 GXQ917630 HHM917630 HRI917630 IBE917630 ILA917630 IUW917630 JES917630 JOO917630 JYK917630 KIG917630 KSC917630 LBY917630 LLU917630 LVQ917630 MFM917630 MPI917630 MZE917630 NJA917630 NSW917630 OCS917630 OMO917630 OWK917630 PGG917630 PQC917630 PZY917630 QJU917630 QTQ917630 RDM917630 RNI917630 RXE917630 SHA917630 SQW917630 TAS917630 TKO917630 TUK917630 UEG917630 UOC917630 UXY917630 VHU917630 VRQ917630 WBM917630 WLI917630 WVE917630 A983166 IS983166 SO983166 ACK983166 AMG983166 AWC983166 BFY983166 BPU983166 BZQ983166 CJM983166 CTI983166 DDE983166 DNA983166 DWW983166 EGS983166 EQO983166 FAK983166 FKG983166 FUC983166 GDY983166 GNU983166 GXQ983166 HHM983166 HRI983166 IBE983166 ILA983166 IUW983166 JES983166 JOO983166 JYK983166 KIG983166 KSC983166 LBY983166 LLU983166 LVQ983166 MFM983166 MPI983166 MZE983166 NJA983166 NSW983166 OCS983166 OMO983166 OWK983166 PGG983166 PQC983166 PZY983166 QJU983166 QTQ983166 RDM983166 RNI983166 RXE983166 SHA983166 SQW983166 TAS983166 TKO983166 TUK983166 UEG983166 UOC983166 UXY983166 VHU983166 VRQ983166 WBM983166 WLI9831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66 WLL983166 C65662 IV65662 SR65662 ACN65662 AMJ65662 AWF65662 BGB65662 BPX65662 BZT65662 CJP65662 CTL65662 DDH65662 DND65662 DWZ65662 EGV65662 EQR65662 FAN65662 FKJ65662 FUF65662 GEB65662 GNX65662 GXT65662 HHP65662 HRL65662 IBH65662 ILD65662 IUZ65662 JEV65662 JOR65662 JYN65662 KIJ65662 KSF65662 LCB65662 LLX65662 LVT65662 MFP65662 MPL65662 MZH65662 NJD65662 NSZ65662 OCV65662 OMR65662 OWN65662 PGJ65662 PQF65662 QAB65662 QJX65662 QTT65662 RDP65662 RNL65662 RXH65662 SHD65662 SQZ65662 TAV65662 TKR65662 TUN65662 UEJ65662 UOF65662 UYB65662 VHX65662 VRT65662 WBP65662 WLL65662 WVH65662 C131198 IV131198 SR131198 ACN131198 AMJ131198 AWF131198 BGB131198 BPX131198 BZT131198 CJP131198 CTL131198 DDH131198 DND131198 DWZ131198 EGV131198 EQR131198 FAN131198 FKJ131198 FUF131198 GEB131198 GNX131198 GXT131198 HHP131198 HRL131198 IBH131198 ILD131198 IUZ131198 JEV131198 JOR131198 JYN131198 KIJ131198 KSF131198 LCB131198 LLX131198 LVT131198 MFP131198 MPL131198 MZH131198 NJD131198 NSZ131198 OCV131198 OMR131198 OWN131198 PGJ131198 PQF131198 QAB131198 QJX131198 QTT131198 RDP131198 RNL131198 RXH131198 SHD131198 SQZ131198 TAV131198 TKR131198 TUN131198 UEJ131198 UOF131198 UYB131198 VHX131198 VRT131198 WBP131198 WLL131198 WVH131198 C196734 IV196734 SR196734 ACN196734 AMJ196734 AWF196734 BGB196734 BPX196734 BZT196734 CJP196734 CTL196734 DDH196734 DND196734 DWZ196734 EGV196734 EQR196734 FAN196734 FKJ196734 FUF196734 GEB196734 GNX196734 GXT196734 HHP196734 HRL196734 IBH196734 ILD196734 IUZ196734 JEV196734 JOR196734 JYN196734 KIJ196734 KSF196734 LCB196734 LLX196734 LVT196734 MFP196734 MPL196734 MZH196734 NJD196734 NSZ196734 OCV196734 OMR196734 OWN196734 PGJ196734 PQF196734 QAB196734 QJX196734 QTT196734 RDP196734 RNL196734 RXH196734 SHD196734 SQZ196734 TAV196734 TKR196734 TUN196734 UEJ196734 UOF196734 UYB196734 VHX196734 VRT196734 WBP196734 WLL196734 WVH196734 C262270 IV262270 SR262270 ACN262270 AMJ262270 AWF262270 BGB262270 BPX262270 BZT262270 CJP262270 CTL262270 DDH262270 DND262270 DWZ262270 EGV262270 EQR262270 FAN262270 FKJ262270 FUF262270 GEB262270 GNX262270 GXT262270 HHP262270 HRL262270 IBH262270 ILD262270 IUZ262270 JEV262270 JOR262270 JYN262270 KIJ262270 KSF262270 LCB262270 LLX262270 LVT262270 MFP262270 MPL262270 MZH262270 NJD262270 NSZ262270 OCV262270 OMR262270 OWN262270 PGJ262270 PQF262270 QAB262270 QJX262270 QTT262270 RDP262270 RNL262270 RXH262270 SHD262270 SQZ262270 TAV262270 TKR262270 TUN262270 UEJ262270 UOF262270 UYB262270 VHX262270 VRT262270 WBP262270 WLL262270 WVH262270 C327806 IV327806 SR327806 ACN327806 AMJ327806 AWF327806 BGB327806 BPX327806 BZT327806 CJP327806 CTL327806 DDH327806 DND327806 DWZ327806 EGV327806 EQR327806 FAN327806 FKJ327806 FUF327806 GEB327806 GNX327806 GXT327806 HHP327806 HRL327806 IBH327806 ILD327806 IUZ327806 JEV327806 JOR327806 JYN327806 KIJ327806 KSF327806 LCB327806 LLX327806 LVT327806 MFP327806 MPL327806 MZH327806 NJD327806 NSZ327806 OCV327806 OMR327806 OWN327806 PGJ327806 PQF327806 QAB327806 QJX327806 QTT327806 RDP327806 RNL327806 RXH327806 SHD327806 SQZ327806 TAV327806 TKR327806 TUN327806 UEJ327806 UOF327806 UYB327806 VHX327806 VRT327806 WBP327806 WLL327806 WVH327806 C393342 IV393342 SR393342 ACN393342 AMJ393342 AWF393342 BGB393342 BPX393342 BZT393342 CJP393342 CTL393342 DDH393342 DND393342 DWZ393342 EGV393342 EQR393342 FAN393342 FKJ393342 FUF393342 GEB393342 GNX393342 GXT393342 HHP393342 HRL393342 IBH393342 ILD393342 IUZ393342 JEV393342 JOR393342 JYN393342 KIJ393342 KSF393342 LCB393342 LLX393342 LVT393342 MFP393342 MPL393342 MZH393342 NJD393342 NSZ393342 OCV393342 OMR393342 OWN393342 PGJ393342 PQF393342 QAB393342 QJX393342 QTT393342 RDP393342 RNL393342 RXH393342 SHD393342 SQZ393342 TAV393342 TKR393342 TUN393342 UEJ393342 UOF393342 UYB393342 VHX393342 VRT393342 WBP393342 WLL393342 WVH393342 C458878 IV458878 SR458878 ACN458878 AMJ458878 AWF458878 BGB458878 BPX458878 BZT458878 CJP458878 CTL458878 DDH458878 DND458878 DWZ458878 EGV458878 EQR458878 FAN458878 FKJ458878 FUF458878 GEB458878 GNX458878 GXT458878 HHP458878 HRL458878 IBH458878 ILD458878 IUZ458878 JEV458878 JOR458878 JYN458878 KIJ458878 KSF458878 LCB458878 LLX458878 LVT458878 MFP458878 MPL458878 MZH458878 NJD458878 NSZ458878 OCV458878 OMR458878 OWN458878 PGJ458878 PQF458878 QAB458878 QJX458878 QTT458878 RDP458878 RNL458878 RXH458878 SHD458878 SQZ458878 TAV458878 TKR458878 TUN458878 UEJ458878 UOF458878 UYB458878 VHX458878 VRT458878 WBP458878 WLL458878 WVH458878 C524414 IV524414 SR524414 ACN524414 AMJ524414 AWF524414 BGB524414 BPX524414 BZT524414 CJP524414 CTL524414 DDH524414 DND524414 DWZ524414 EGV524414 EQR524414 FAN524414 FKJ524414 FUF524414 GEB524414 GNX524414 GXT524414 HHP524414 HRL524414 IBH524414 ILD524414 IUZ524414 JEV524414 JOR524414 JYN524414 KIJ524414 KSF524414 LCB524414 LLX524414 LVT524414 MFP524414 MPL524414 MZH524414 NJD524414 NSZ524414 OCV524414 OMR524414 OWN524414 PGJ524414 PQF524414 QAB524414 QJX524414 QTT524414 RDP524414 RNL524414 RXH524414 SHD524414 SQZ524414 TAV524414 TKR524414 TUN524414 UEJ524414 UOF524414 UYB524414 VHX524414 VRT524414 WBP524414 WLL524414 WVH524414 C589950 IV589950 SR589950 ACN589950 AMJ589950 AWF589950 BGB589950 BPX589950 BZT589950 CJP589950 CTL589950 DDH589950 DND589950 DWZ589950 EGV589950 EQR589950 FAN589950 FKJ589950 FUF589950 GEB589950 GNX589950 GXT589950 HHP589950 HRL589950 IBH589950 ILD589950 IUZ589950 JEV589950 JOR589950 JYN589950 KIJ589950 KSF589950 LCB589950 LLX589950 LVT589950 MFP589950 MPL589950 MZH589950 NJD589950 NSZ589950 OCV589950 OMR589950 OWN589950 PGJ589950 PQF589950 QAB589950 QJX589950 QTT589950 RDP589950 RNL589950 RXH589950 SHD589950 SQZ589950 TAV589950 TKR589950 TUN589950 UEJ589950 UOF589950 UYB589950 VHX589950 VRT589950 WBP589950 WLL589950 WVH589950 C655486 IV655486 SR655486 ACN655486 AMJ655486 AWF655486 BGB655486 BPX655486 BZT655486 CJP655486 CTL655486 DDH655486 DND655486 DWZ655486 EGV655486 EQR655486 FAN655486 FKJ655486 FUF655486 GEB655486 GNX655486 GXT655486 HHP655486 HRL655486 IBH655486 ILD655486 IUZ655486 JEV655486 JOR655486 JYN655486 KIJ655486 KSF655486 LCB655486 LLX655486 LVT655486 MFP655486 MPL655486 MZH655486 NJD655486 NSZ655486 OCV655486 OMR655486 OWN655486 PGJ655486 PQF655486 QAB655486 QJX655486 QTT655486 RDP655486 RNL655486 RXH655486 SHD655486 SQZ655486 TAV655486 TKR655486 TUN655486 UEJ655486 UOF655486 UYB655486 VHX655486 VRT655486 WBP655486 WLL655486 WVH655486 C721022 IV721022 SR721022 ACN721022 AMJ721022 AWF721022 BGB721022 BPX721022 BZT721022 CJP721022 CTL721022 DDH721022 DND721022 DWZ721022 EGV721022 EQR721022 FAN721022 FKJ721022 FUF721022 GEB721022 GNX721022 GXT721022 HHP721022 HRL721022 IBH721022 ILD721022 IUZ721022 JEV721022 JOR721022 JYN721022 KIJ721022 KSF721022 LCB721022 LLX721022 LVT721022 MFP721022 MPL721022 MZH721022 NJD721022 NSZ721022 OCV721022 OMR721022 OWN721022 PGJ721022 PQF721022 QAB721022 QJX721022 QTT721022 RDP721022 RNL721022 RXH721022 SHD721022 SQZ721022 TAV721022 TKR721022 TUN721022 UEJ721022 UOF721022 UYB721022 VHX721022 VRT721022 WBP721022 WLL721022 WVH721022 C786558 IV786558 SR786558 ACN786558 AMJ786558 AWF786558 BGB786558 BPX786558 BZT786558 CJP786558 CTL786558 DDH786558 DND786558 DWZ786558 EGV786558 EQR786558 FAN786558 FKJ786558 FUF786558 GEB786558 GNX786558 GXT786558 HHP786558 HRL786558 IBH786558 ILD786558 IUZ786558 JEV786558 JOR786558 JYN786558 KIJ786558 KSF786558 LCB786558 LLX786558 LVT786558 MFP786558 MPL786558 MZH786558 NJD786558 NSZ786558 OCV786558 OMR786558 OWN786558 PGJ786558 PQF786558 QAB786558 QJX786558 QTT786558 RDP786558 RNL786558 RXH786558 SHD786558 SQZ786558 TAV786558 TKR786558 TUN786558 UEJ786558 UOF786558 UYB786558 VHX786558 VRT786558 WBP786558 WLL786558 WVH786558 C852094 IV852094 SR852094 ACN852094 AMJ852094 AWF852094 BGB852094 BPX852094 BZT852094 CJP852094 CTL852094 DDH852094 DND852094 DWZ852094 EGV852094 EQR852094 FAN852094 FKJ852094 FUF852094 GEB852094 GNX852094 GXT852094 HHP852094 HRL852094 IBH852094 ILD852094 IUZ852094 JEV852094 JOR852094 JYN852094 KIJ852094 KSF852094 LCB852094 LLX852094 LVT852094 MFP852094 MPL852094 MZH852094 NJD852094 NSZ852094 OCV852094 OMR852094 OWN852094 PGJ852094 PQF852094 QAB852094 QJX852094 QTT852094 RDP852094 RNL852094 RXH852094 SHD852094 SQZ852094 TAV852094 TKR852094 TUN852094 UEJ852094 UOF852094 UYB852094 VHX852094 VRT852094 WBP852094 WLL852094 WVH852094 C917630 IV917630 SR917630 ACN917630 AMJ917630 AWF917630 BGB917630 BPX917630 BZT917630 CJP917630 CTL917630 DDH917630 DND917630 DWZ917630 EGV917630 EQR917630 FAN917630 FKJ917630 FUF917630 GEB917630 GNX917630 GXT917630 HHP917630 HRL917630 IBH917630 ILD917630 IUZ917630 JEV917630 JOR917630 JYN917630 KIJ917630 KSF917630 LCB917630 LLX917630 LVT917630 MFP917630 MPL917630 MZH917630 NJD917630 NSZ917630 OCV917630 OMR917630 OWN917630 PGJ917630 PQF917630 QAB917630 QJX917630 QTT917630 RDP917630 RNL917630 RXH917630 SHD917630 SQZ917630 TAV917630 TKR917630 TUN917630 UEJ917630 UOF917630 UYB917630 VHX917630 VRT917630 WBP917630 WLL917630 WVH917630 C983166 IV983166 SR983166 ACN983166 AMJ983166 AWF983166 BGB983166 BPX983166 BZT983166 CJP983166 CTL983166 DDH983166 DND983166 DWZ983166 EGV983166 EQR983166 FAN983166 FKJ983166 FUF983166 GEB983166 GNX983166 GXT983166 HHP983166 HRL983166 IBH983166 ILD983166 IUZ983166 JEV983166 JOR983166 JYN983166 KIJ983166 KSF983166 LCB983166 LLX983166 LVT983166 MFP983166 MPL983166 MZH983166 NJD983166 NSZ983166 OCV983166 OMR983166 OWN983166 PGJ983166 PQF983166 QAB983166 QJX983166 QTT983166 RDP983166 RNL983166 RXH983166 SHD983166 SQZ983166 TAV983166 TKR983166 TUN983166 UEJ983166 UOF983166 UYB983166 VHX983166 VRT983166 WBP9831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B26" workbookViewId="0">
      <selection activeCell="F35" sqref="F3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0" t="s">
        <v>91</v>
      </c>
      <c r="B2" s="290"/>
      <c r="C2" s="290"/>
      <c r="D2" s="290"/>
      <c r="E2" s="290"/>
      <c r="F2" s="290"/>
      <c r="G2" s="290"/>
      <c r="H2" s="290"/>
      <c r="I2" s="290"/>
      <c r="J2" s="290"/>
      <c r="K2" s="290"/>
      <c r="L2" s="290"/>
    </row>
    <row r="4" spans="1:12" ht="16.5" x14ac:dyDescent="0.25">
      <c r="A4" s="270" t="s">
        <v>65</v>
      </c>
      <c r="B4" s="270"/>
      <c r="C4" s="270"/>
      <c r="D4" s="270"/>
      <c r="E4" s="270"/>
      <c r="F4" s="270"/>
      <c r="G4" s="270"/>
      <c r="H4" s="270"/>
      <c r="I4" s="270"/>
      <c r="J4" s="270"/>
      <c r="K4" s="270"/>
      <c r="L4" s="270"/>
    </row>
    <row r="5" spans="1:12" ht="16.5" x14ac:dyDescent="0.25">
      <c r="A5" s="80"/>
    </row>
    <row r="6" spans="1:12" ht="16.5" x14ac:dyDescent="0.25">
      <c r="A6" s="270" t="s">
        <v>562</v>
      </c>
      <c r="B6" s="270"/>
      <c r="C6" s="270"/>
      <c r="D6" s="270"/>
      <c r="E6" s="270"/>
      <c r="F6" s="270"/>
      <c r="G6" s="270"/>
      <c r="H6" s="270"/>
      <c r="I6" s="270"/>
      <c r="J6" s="270"/>
      <c r="K6" s="270"/>
      <c r="L6" s="270"/>
    </row>
    <row r="7" spans="1:12" ht="16.5" x14ac:dyDescent="0.25">
      <c r="A7" s="81"/>
    </row>
    <row r="8" spans="1:12" ht="109.5" customHeight="1" x14ac:dyDescent="0.25">
      <c r="A8" s="271" t="s">
        <v>137</v>
      </c>
      <c r="B8" s="271"/>
      <c r="C8" s="271"/>
      <c r="D8" s="271"/>
      <c r="E8" s="271"/>
      <c r="F8" s="271"/>
      <c r="G8" s="271"/>
      <c r="H8" s="271"/>
      <c r="I8" s="271"/>
      <c r="J8" s="271"/>
      <c r="K8" s="271"/>
      <c r="L8" s="271"/>
    </row>
    <row r="9" spans="1:12" ht="45.75" customHeight="1" x14ac:dyDescent="0.25">
      <c r="A9" s="271"/>
      <c r="B9" s="271"/>
      <c r="C9" s="271"/>
      <c r="D9" s="271"/>
      <c r="E9" s="271"/>
      <c r="F9" s="271"/>
      <c r="G9" s="271"/>
      <c r="H9" s="271"/>
      <c r="I9" s="271"/>
      <c r="J9" s="271"/>
      <c r="K9" s="271"/>
      <c r="L9" s="271"/>
    </row>
    <row r="10" spans="1:12" ht="28.5" customHeight="1" x14ac:dyDescent="0.25">
      <c r="A10" s="271" t="s">
        <v>94</v>
      </c>
      <c r="B10" s="271"/>
      <c r="C10" s="271"/>
      <c r="D10" s="271"/>
      <c r="E10" s="271"/>
      <c r="F10" s="271"/>
      <c r="G10" s="271"/>
      <c r="H10" s="271"/>
      <c r="I10" s="271"/>
      <c r="J10" s="271"/>
      <c r="K10" s="271"/>
      <c r="L10" s="271"/>
    </row>
    <row r="11" spans="1:12" ht="28.5" customHeight="1" x14ac:dyDescent="0.25">
      <c r="A11" s="271"/>
      <c r="B11" s="271"/>
      <c r="C11" s="271"/>
      <c r="D11" s="271"/>
      <c r="E11" s="271"/>
      <c r="F11" s="271"/>
      <c r="G11" s="271"/>
      <c r="H11" s="271"/>
      <c r="I11" s="271"/>
      <c r="J11" s="271"/>
      <c r="K11" s="271"/>
      <c r="L11" s="271"/>
    </row>
    <row r="12" spans="1:12" ht="15.75" thickBot="1" x14ac:dyDescent="0.3"/>
    <row r="13" spans="1:12" ht="15.75" thickBot="1" x14ac:dyDescent="0.3">
      <c r="A13" s="82" t="s">
        <v>66</v>
      </c>
      <c r="B13" s="272" t="s">
        <v>90</v>
      </c>
      <c r="C13" s="273"/>
      <c r="D13" s="273"/>
      <c r="E13" s="273"/>
      <c r="F13" s="273"/>
      <c r="G13" s="273"/>
      <c r="H13" s="273"/>
      <c r="I13" s="273"/>
      <c r="J13" s="273"/>
      <c r="K13" s="273"/>
      <c r="L13" s="273"/>
    </row>
    <row r="14" spans="1:12" ht="15.75" thickBot="1" x14ac:dyDescent="0.3">
      <c r="A14" s="83">
        <v>23</v>
      </c>
      <c r="B14" s="289"/>
      <c r="C14" s="289"/>
      <c r="D14" s="289"/>
      <c r="E14" s="289"/>
      <c r="F14" s="289"/>
      <c r="G14" s="289"/>
      <c r="H14" s="289"/>
      <c r="I14" s="289"/>
      <c r="J14" s="289"/>
      <c r="K14" s="289"/>
      <c r="L14" s="289"/>
    </row>
    <row r="15" spans="1:12" ht="15.75" thickBot="1" x14ac:dyDescent="0.3">
      <c r="A15" s="83">
        <v>2</v>
      </c>
      <c r="B15" s="289"/>
      <c r="C15" s="289"/>
      <c r="D15" s="289"/>
      <c r="E15" s="289"/>
      <c r="F15" s="289"/>
      <c r="G15" s="289"/>
      <c r="H15" s="289"/>
      <c r="I15" s="289"/>
      <c r="J15" s="289"/>
      <c r="K15" s="289"/>
      <c r="L15" s="289"/>
    </row>
    <row r="16" spans="1:12" ht="15.75" thickBot="1" x14ac:dyDescent="0.3">
      <c r="A16" s="83">
        <v>3</v>
      </c>
      <c r="B16" s="289"/>
      <c r="C16" s="289"/>
      <c r="D16" s="289"/>
      <c r="E16" s="289"/>
      <c r="F16" s="289"/>
      <c r="G16" s="289"/>
      <c r="H16" s="289"/>
      <c r="I16" s="289"/>
      <c r="J16" s="289"/>
      <c r="K16" s="289"/>
      <c r="L16" s="289"/>
    </row>
    <row r="17" spans="1:12" ht="15.75" thickBot="1" x14ac:dyDescent="0.3">
      <c r="A17" s="83">
        <v>4</v>
      </c>
      <c r="B17" s="289"/>
      <c r="C17" s="289"/>
      <c r="D17" s="289"/>
      <c r="E17" s="289"/>
      <c r="F17" s="289"/>
      <c r="G17" s="289"/>
      <c r="H17" s="289"/>
      <c r="I17" s="289"/>
      <c r="J17" s="289"/>
      <c r="K17" s="289"/>
      <c r="L17" s="289"/>
    </row>
    <row r="18" spans="1:12" ht="15.75" thickBot="1" x14ac:dyDescent="0.3">
      <c r="A18" s="83">
        <v>5</v>
      </c>
      <c r="B18" s="289"/>
      <c r="C18" s="289"/>
      <c r="D18" s="289"/>
      <c r="E18" s="289"/>
      <c r="F18" s="289"/>
      <c r="G18" s="289"/>
      <c r="H18" s="289"/>
      <c r="I18" s="289"/>
      <c r="J18" s="289"/>
      <c r="K18" s="289"/>
      <c r="L18" s="289"/>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91" t="s">
        <v>563</v>
      </c>
      <c r="B21" s="291"/>
      <c r="C21" s="291"/>
      <c r="D21" s="291"/>
      <c r="E21" s="291"/>
      <c r="F21" s="291"/>
      <c r="G21" s="291"/>
      <c r="H21" s="291"/>
      <c r="I21" s="291"/>
      <c r="J21" s="291"/>
      <c r="K21" s="291"/>
      <c r="L21" s="291"/>
    </row>
    <row r="23" spans="1:12" ht="27" customHeight="1" x14ac:dyDescent="0.25">
      <c r="A23" s="274" t="s">
        <v>67</v>
      </c>
      <c r="B23" s="274"/>
      <c r="C23" s="274"/>
      <c r="D23" s="274"/>
      <c r="E23" s="85" t="s">
        <v>68</v>
      </c>
      <c r="F23" s="84" t="s">
        <v>69</v>
      </c>
      <c r="G23" s="84" t="s">
        <v>70</v>
      </c>
      <c r="H23" s="274" t="s">
        <v>3</v>
      </c>
      <c r="I23" s="274"/>
      <c r="J23" s="274"/>
      <c r="K23" s="274"/>
      <c r="L23" s="274"/>
    </row>
    <row r="24" spans="1:12" ht="30.75" customHeight="1" x14ac:dyDescent="0.25">
      <c r="A24" s="283" t="s">
        <v>98</v>
      </c>
      <c r="B24" s="284"/>
      <c r="C24" s="284"/>
      <c r="D24" s="285"/>
      <c r="E24" s="86"/>
      <c r="F24" s="1"/>
      <c r="G24" s="1"/>
      <c r="H24" s="282" t="s">
        <v>567</v>
      </c>
      <c r="I24" s="281"/>
      <c r="J24" s="281"/>
      <c r="K24" s="281"/>
      <c r="L24" s="281"/>
    </row>
    <row r="25" spans="1:12" ht="35.25" customHeight="1" x14ac:dyDescent="0.25">
      <c r="A25" s="286" t="s">
        <v>99</v>
      </c>
      <c r="B25" s="287"/>
      <c r="C25" s="287"/>
      <c r="D25" s="288"/>
      <c r="E25" s="87" t="s">
        <v>405</v>
      </c>
      <c r="F25" s="233" t="s">
        <v>406</v>
      </c>
      <c r="G25" s="1"/>
      <c r="H25" s="281"/>
      <c r="I25" s="281"/>
      <c r="J25" s="281"/>
      <c r="K25" s="281"/>
      <c r="L25" s="281"/>
    </row>
    <row r="26" spans="1:12" ht="24.75" customHeight="1" x14ac:dyDescent="0.25">
      <c r="A26" s="286" t="s">
        <v>138</v>
      </c>
      <c r="B26" s="287"/>
      <c r="C26" s="287"/>
      <c r="D26" s="288"/>
      <c r="E26" s="87" t="s">
        <v>564</v>
      </c>
      <c r="F26" s="233" t="s">
        <v>406</v>
      </c>
      <c r="G26" s="1"/>
      <c r="H26" s="281"/>
      <c r="I26" s="281"/>
      <c r="J26" s="281"/>
      <c r="K26" s="281"/>
      <c r="L26" s="281"/>
    </row>
    <row r="27" spans="1:12" ht="27" customHeight="1" x14ac:dyDescent="0.25">
      <c r="A27" s="275" t="s">
        <v>71</v>
      </c>
      <c r="B27" s="276"/>
      <c r="C27" s="276"/>
      <c r="D27" s="277"/>
      <c r="E27" s="88" t="s">
        <v>417</v>
      </c>
      <c r="F27" s="233"/>
      <c r="G27" s="1"/>
      <c r="H27" s="282" t="s">
        <v>566</v>
      </c>
      <c r="I27" s="281"/>
      <c r="J27" s="281"/>
      <c r="K27" s="281"/>
      <c r="L27" s="281"/>
    </row>
    <row r="28" spans="1:12" ht="20.25" customHeight="1" x14ac:dyDescent="0.25">
      <c r="A28" s="275" t="s">
        <v>93</v>
      </c>
      <c r="B28" s="276"/>
      <c r="C28" s="276"/>
      <c r="D28" s="277"/>
      <c r="E28" s="88" t="s">
        <v>407</v>
      </c>
      <c r="F28" s="233" t="s">
        <v>406</v>
      </c>
      <c r="G28" s="1"/>
      <c r="H28" s="278" t="s">
        <v>568</v>
      </c>
      <c r="I28" s="279"/>
      <c r="J28" s="279"/>
      <c r="K28" s="279"/>
      <c r="L28" s="280"/>
    </row>
    <row r="29" spans="1:12" ht="28.5" customHeight="1" x14ac:dyDescent="0.25">
      <c r="A29" s="275" t="s">
        <v>139</v>
      </c>
      <c r="B29" s="276"/>
      <c r="C29" s="276"/>
      <c r="D29" s="277"/>
      <c r="E29" s="88" t="s">
        <v>408</v>
      </c>
      <c r="F29" s="233" t="s">
        <v>406</v>
      </c>
      <c r="G29" s="1"/>
      <c r="H29" s="281"/>
      <c r="I29" s="281"/>
      <c r="J29" s="281"/>
      <c r="K29" s="281"/>
      <c r="L29" s="281"/>
    </row>
    <row r="30" spans="1:12" ht="28.5" customHeight="1" x14ac:dyDescent="0.25">
      <c r="A30" s="275" t="s">
        <v>96</v>
      </c>
      <c r="B30" s="276"/>
      <c r="C30" s="276"/>
      <c r="D30" s="277"/>
      <c r="E30" s="88"/>
      <c r="F30" s="233"/>
      <c r="G30" s="1"/>
      <c r="H30" s="278" t="s">
        <v>409</v>
      </c>
      <c r="I30" s="279"/>
      <c r="J30" s="279"/>
      <c r="K30" s="279"/>
      <c r="L30" s="280"/>
    </row>
    <row r="31" spans="1:12" ht="15.75" customHeight="1" x14ac:dyDescent="0.25">
      <c r="A31" s="286" t="s">
        <v>72</v>
      </c>
      <c r="B31" s="287"/>
      <c r="C31" s="287"/>
      <c r="D31" s="288"/>
      <c r="E31" s="87"/>
      <c r="F31" s="233"/>
      <c r="G31" s="1"/>
      <c r="H31" s="282" t="s">
        <v>569</v>
      </c>
      <c r="I31" s="281"/>
      <c r="J31" s="281"/>
      <c r="K31" s="281"/>
      <c r="L31" s="281"/>
    </row>
    <row r="32" spans="1:12" ht="19.5" customHeight="1" x14ac:dyDescent="0.25">
      <c r="A32" s="286" t="s">
        <v>73</v>
      </c>
      <c r="B32" s="287"/>
      <c r="C32" s="287"/>
      <c r="D32" s="288"/>
      <c r="E32" s="87" t="s">
        <v>410</v>
      </c>
      <c r="F32" s="233" t="s">
        <v>406</v>
      </c>
      <c r="G32" s="1"/>
      <c r="H32" s="281"/>
      <c r="I32" s="281"/>
      <c r="J32" s="281"/>
      <c r="K32" s="281"/>
      <c r="L32" s="281"/>
    </row>
    <row r="33" spans="1:12" ht="27.75" customHeight="1" x14ac:dyDescent="0.25">
      <c r="A33" s="286" t="s">
        <v>74</v>
      </c>
      <c r="B33" s="287"/>
      <c r="C33" s="287"/>
      <c r="D33" s="288"/>
      <c r="E33" s="87" t="s">
        <v>411</v>
      </c>
      <c r="F33" s="233" t="s">
        <v>406</v>
      </c>
      <c r="G33" s="1"/>
      <c r="H33" s="281"/>
      <c r="I33" s="281"/>
      <c r="J33" s="281"/>
      <c r="K33" s="281"/>
      <c r="L33" s="281"/>
    </row>
    <row r="34" spans="1:12" ht="61.5" customHeight="1" x14ac:dyDescent="0.25">
      <c r="A34" s="286" t="s">
        <v>75</v>
      </c>
      <c r="B34" s="287"/>
      <c r="C34" s="287"/>
      <c r="D34" s="288"/>
      <c r="E34" s="87" t="s">
        <v>412</v>
      </c>
      <c r="F34" s="233" t="s">
        <v>406</v>
      </c>
      <c r="G34" s="1"/>
      <c r="H34" s="281"/>
      <c r="I34" s="281"/>
      <c r="J34" s="281"/>
      <c r="K34" s="281"/>
      <c r="L34" s="281"/>
    </row>
    <row r="35" spans="1:12" ht="17.25" customHeight="1" x14ac:dyDescent="0.25">
      <c r="A35" s="286" t="s">
        <v>76</v>
      </c>
      <c r="B35" s="287"/>
      <c r="C35" s="287"/>
      <c r="D35" s="288"/>
      <c r="E35" s="87" t="s">
        <v>413</v>
      </c>
      <c r="F35" s="233" t="s">
        <v>406</v>
      </c>
      <c r="G35" s="1"/>
      <c r="H35" s="281"/>
      <c r="I35" s="281"/>
      <c r="J35" s="281"/>
      <c r="K35" s="281"/>
      <c r="L35" s="281"/>
    </row>
    <row r="36" spans="1:12" ht="24" customHeight="1" x14ac:dyDescent="0.25">
      <c r="A36" s="293" t="s">
        <v>95</v>
      </c>
      <c r="B36" s="294"/>
      <c r="C36" s="294"/>
      <c r="D36" s="295"/>
      <c r="E36" s="87" t="s">
        <v>414</v>
      </c>
      <c r="F36" s="233" t="s">
        <v>406</v>
      </c>
      <c r="G36" s="1"/>
      <c r="H36" s="292" t="s">
        <v>565</v>
      </c>
      <c r="I36" s="279"/>
      <c r="J36" s="279"/>
      <c r="K36" s="279"/>
      <c r="L36" s="280"/>
    </row>
    <row r="37" spans="1:12" ht="24" customHeight="1" x14ac:dyDescent="0.25">
      <c r="A37" s="286" t="s">
        <v>100</v>
      </c>
      <c r="B37" s="287"/>
      <c r="C37" s="287"/>
      <c r="D37" s="288"/>
      <c r="E37" s="87" t="s">
        <v>415</v>
      </c>
      <c r="F37" s="233" t="s">
        <v>406</v>
      </c>
      <c r="G37" s="1"/>
      <c r="H37" s="300" t="s">
        <v>409</v>
      </c>
      <c r="I37" s="279"/>
      <c r="J37" s="279"/>
      <c r="K37" s="279"/>
      <c r="L37" s="280"/>
    </row>
    <row r="38" spans="1:12" ht="28.5" customHeight="1" x14ac:dyDescent="0.25">
      <c r="A38" s="286" t="s">
        <v>101</v>
      </c>
      <c r="B38" s="287"/>
      <c r="C38" s="287"/>
      <c r="D38" s="288"/>
      <c r="E38" s="89" t="s">
        <v>416</v>
      </c>
      <c r="F38" s="233" t="s">
        <v>406</v>
      </c>
      <c r="G38" s="1"/>
      <c r="H38" s="282" t="s">
        <v>570</v>
      </c>
      <c r="I38" s="281"/>
      <c r="J38" s="281"/>
      <c r="K38" s="281"/>
      <c r="L38" s="281"/>
    </row>
    <row r="39" spans="1:12" x14ac:dyDescent="0.25">
      <c r="F39" s="167"/>
    </row>
    <row r="41" spans="1:12" x14ac:dyDescent="0.25">
      <c r="A41" s="291" t="s">
        <v>97</v>
      </c>
      <c r="B41" s="291"/>
      <c r="C41" s="291"/>
      <c r="D41" s="291"/>
      <c r="E41" s="291"/>
      <c r="F41" s="291"/>
      <c r="G41" s="291"/>
      <c r="H41" s="291"/>
      <c r="I41" s="291"/>
      <c r="J41" s="291"/>
      <c r="K41" s="291"/>
      <c r="L41" s="291"/>
    </row>
    <row r="43" spans="1:12" ht="15" customHeight="1" x14ac:dyDescent="0.25">
      <c r="A43" s="274" t="s">
        <v>67</v>
      </c>
      <c r="B43" s="274"/>
      <c r="C43" s="274"/>
      <c r="D43" s="274"/>
      <c r="E43" s="85" t="s">
        <v>68</v>
      </c>
      <c r="F43" s="92" t="s">
        <v>69</v>
      </c>
      <c r="G43" s="92" t="s">
        <v>70</v>
      </c>
      <c r="H43" s="274" t="s">
        <v>3</v>
      </c>
      <c r="I43" s="274"/>
      <c r="J43" s="274"/>
      <c r="K43" s="274"/>
      <c r="L43" s="274"/>
    </row>
    <row r="44" spans="1:12" ht="30" customHeight="1" x14ac:dyDescent="0.25">
      <c r="A44" s="283" t="s">
        <v>98</v>
      </c>
      <c r="B44" s="284"/>
      <c r="C44" s="284"/>
      <c r="D44" s="285"/>
      <c r="E44" s="86"/>
      <c r="F44" s="1"/>
      <c r="G44" s="1"/>
      <c r="H44" s="296"/>
      <c r="I44" s="296"/>
      <c r="J44" s="296"/>
      <c r="K44" s="296"/>
      <c r="L44" s="296"/>
    </row>
    <row r="45" spans="1:12" ht="15" customHeight="1" x14ac:dyDescent="0.25">
      <c r="A45" s="286" t="s">
        <v>99</v>
      </c>
      <c r="B45" s="287"/>
      <c r="C45" s="287"/>
      <c r="D45" s="288"/>
      <c r="E45" s="87"/>
      <c r="F45" s="1"/>
      <c r="G45" s="1"/>
      <c r="H45" s="296"/>
      <c r="I45" s="296"/>
      <c r="J45" s="296"/>
      <c r="K45" s="296"/>
      <c r="L45" s="296"/>
    </row>
    <row r="46" spans="1:12" ht="15" customHeight="1" x14ac:dyDescent="0.25">
      <c r="A46" s="286" t="s">
        <v>138</v>
      </c>
      <c r="B46" s="287"/>
      <c r="C46" s="287"/>
      <c r="D46" s="288"/>
      <c r="E46" s="87"/>
      <c r="F46" s="1"/>
      <c r="G46" s="1"/>
      <c r="H46" s="296"/>
      <c r="I46" s="296"/>
      <c r="J46" s="296"/>
      <c r="K46" s="296"/>
      <c r="L46" s="296"/>
    </row>
    <row r="47" spans="1:12" ht="15" customHeight="1" x14ac:dyDescent="0.25">
      <c r="A47" s="275" t="s">
        <v>71</v>
      </c>
      <c r="B47" s="276"/>
      <c r="C47" s="276"/>
      <c r="D47" s="277"/>
      <c r="E47" s="88"/>
      <c r="F47" s="1"/>
      <c r="G47" s="1"/>
      <c r="H47" s="296"/>
      <c r="I47" s="296"/>
      <c r="J47" s="296"/>
      <c r="K47" s="296"/>
      <c r="L47" s="296"/>
    </row>
    <row r="48" spans="1:12" ht="15" customHeight="1" x14ac:dyDescent="0.25">
      <c r="A48" s="275" t="s">
        <v>93</v>
      </c>
      <c r="B48" s="276"/>
      <c r="C48" s="276"/>
      <c r="D48" s="277"/>
      <c r="E48" s="88"/>
      <c r="F48" s="1"/>
      <c r="G48" s="1"/>
      <c r="H48" s="297"/>
      <c r="I48" s="298"/>
      <c r="J48" s="298"/>
      <c r="K48" s="298"/>
      <c r="L48" s="299"/>
    </row>
    <row r="49" spans="1:12" ht="37.5" customHeight="1" x14ac:dyDescent="0.25">
      <c r="A49" s="275" t="s">
        <v>139</v>
      </c>
      <c r="B49" s="276"/>
      <c r="C49" s="276"/>
      <c r="D49" s="277"/>
      <c r="E49" s="88"/>
      <c r="F49" s="1"/>
      <c r="G49" s="1"/>
      <c r="H49" s="296"/>
      <c r="I49" s="296"/>
      <c r="J49" s="296"/>
      <c r="K49" s="296"/>
      <c r="L49" s="296"/>
    </row>
    <row r="50" spans="1:12" ht="15" customHeight="1" x14ac:dyDescent="0.25">
      <c r="A50" s="275" t="s">
        <v>96</v>
      </c>
      <c r="B50" s="276"/>
      <c r="C50" s="276"/>
      <c r="D50" s="277"/>
      <c r="E50" s="88"/>
      <c r="F50" s="1"/>
      <c r="G50" s="1"/>
      <c r="H50" s="297"/>
      <c r="I50" s="298"/>
      <c r="J50" s="298"/>
      <c r="K50" s="298"/>
      <c r="L50" s="299"/>
    </row>
    <row r="51" spans="1:12" ht="15" customHeight="1" x14ac:dyDescent="0.25">
      <c r="A51" s="286" t="s">
        <v>72</v>
      </c>
      <c r="B51" s="287"/>
      <c r="C51" s="287"/>
      <c r="D51" s="288"/>
      <c r="E51" s="87"/>
      <c r="F51" s="1"/>
      <c r="G51" s="1"/>
      <c r="H51" s="296"/>
      <c r="I51" s="296"/>
      <c r="J51" s="296"/>
      <c r="K51" s="296"/>
      <c r="L51" s="296"/>
    </row>
    <row r="52" spans="1:12" ht="15" customHeight="1" x14ac:dyDescent="0.25">
      <c r="A52" s="286" t="s">
        <v>73</v>
      </c>
      <c r="B52" s="287"/>
      <c r="C52" s="287"/>
      <c r="D52" s="288"/>
      <c r="E52" s="87"/>
      <c r="F52" s="1"/>
      <c r="G52" s="1"/>
      <c r="H52" s="296"/>
      <c r="I52" s="296"/>
      <c r="J52" s="296"/>
      <c r="K52" s="296"/>
      <c r="L52" s="296"/>
    </row>
    <row r="53" spans="1:12" ht="15" customHeight="1" x14ac:dyDescent="0.25">
      <c r="A53" s="286" t="s">
        <v>74</v>
      </c>
      <c r="B53" s="287"/>
      <c r="C53" s="287"/>
      <c r="D53" s="288"/>
      <c r="E53" s="87"/>
      <c r="F53" s="1"/>
      <c r="G53" s="1"/>
      <c r="H53" s="296"/>
      <c r="I53" s="296"/>
      <c r="J53" s="296"/>
      <c r="K53" s="296"/>
      <c r="L53" s="296"/>
    </row>
    <row r="54" spans="1:12" ht="15" customHeight="1" x14ac:dyDescent="0.25">
      <c r="A54" s="286" t="s">
        <v>75</v>
      </c>
      <c r="B54" s="287"/>
      <c r="C54" s="287"/>
      <c r="D54" s="288"/>
      <c r="E54" s="87"/>
      <c r="F54" s="1"/>
      <c r="G54" s="1"/>
      <c r="H54" s="296"/>
      <c r="I54" s="296"/>
      <c r="J54" s="296"/>
      <c r="K54" s="296"/>
      <c r="L54" s="296"/>
    </row>
    <row r="55" spans="1:12" ht="15" customHeight="1" x14ac:dyDescent="0.25">
      <c r="A55" s="286" t="s">
        <v>76</v>
      </c>
      <c r="B55" s="287"/>
      <c r="C55" s="287"/>
      <c r="D55" s="288"/>
      <c r="E55" s="87"/>
      <c r="F55" s="1"/>
      <c r="G55" s="1"/>
      <c r="H55" s="296"/>
      <c r="I55" s="296"/>
      <c r="J55" s="296"/>
      <c r="K55" s="296"/>
      <c r="L55" s="296"/>
    </row>
    <row r="56" spans="1:12" ht="15" customHeight="1" x14ac:dyDescent="0.25">
      <c r="A56" s="293" t="s">
        <v>95</v>
      </c>
      <c r="B56" s="294"/>
      <c r="C56" s="294"/>
      <c r="D56" s="295"/>
      <c r="E56" s="87"/>
      <c r="F56" s="1"/>
      <c r="G56" s="1"/>
      <c r="H56" s="297"/>
      <c r="I56" s="298"/>
      <c r="J56" s="298"/>
      <c r="K56" s="298"/>
      <c r="L56" s="299"/>
    </row>
    <row r="57" spans="1:12" ht="15" customHeight="1" x14ac:dyDescent="0.25">
      <c r="A57" s="286" t="s">
        <v>100</v>
      </c>
      <c r="B57" s="287"/>
      <c r="C57" s="287"/>
      <c r="D57" s="288"/>
      <c r="E57" s="87"/>
      <c r="F57" s="1"/>
      <c r="G57" s="1"/>
      <c r="H57" s="297"/>
      <c r="I57" s="298"/>
      <c r="J57" s="298"/>
      <c r="K57" s="298"/>
      <c r="L57" s="299"/>
    </row>
    <row r="58" spans="1:12" ht="15" customHeight="1" x14ac:dyDescent="0.25">
      <c r="A58" s="286" t="s">
        <v>101</v>
      </c>
      <c r="B58" s="287"/>
      <c r="C58" s="287"/>
      <c r="D58" s="288"/>
      <c r="E58" s="89"/>
      <c r="F58" s="1"/>
      <c r="G58" s="1"/>
      <c r="H58" s="296"/>
      <c r="I58" s="296"/>
      <c r="J58" s="296"/>
      <c r="K58" s="296"/>
      <c r="L58" s="296"/>
    </row>
  </sheetData>
  <customSheetViews>
    <customSheetView guid="{40E552B3-9E29-44C0-A4FF-1D2AABD8B768}">
      <selection activeCell="A46" sqref="A46:D46"/>
      <pageMargins left="0.7" right="0.7" top="0.75" bottom="0.75" header="0.3" footer="0.3"/>
      <pageSetup orientation="portrait" horizontalDpi="4294967295" verticalDpi="4294967295" r:id="rId1"/>
    </customSheetView>
    <customSheetView guid="{EFAC7AB1-A2DB-49AB-8828-810AB144C864}">
      <selection activeCell="A46" sqref="A46:D46"/>
      <pageMargins left="0.7" right="0.7" top="0.75" bottom="0.75" header="0.3" footer="0.3"/>
      <pageSetup orientation="portrait" horizontalDpi="4294967295" verticalDpi="4294967295" r:id="rId2"/>
    </customSheetView>
    <customSheetView guid="{7E8FC9E1-8CD1-44A1-8575-E71EEF76F9C5}">
      <selection activeCell="A46" sqref="A46:D46"/>
      <pageMargins left="0.7" right="0.7" top="0.75" bottom="0.75" header="0.3" footer="0.3"/>
      <pageSetup orientation="portrait" horizontalDpi="4294967295" verticalDpi="4294967295" r:id="rId3"/>
    </customSheetView>
    <customSheetView guid="{7BBFB866-F210-4140-8CB9-BA0B5378B912}" topLeftCell="A11">
      <selection activeCell="H28" sqref="H28:L28"/>
      <pageMargins left="0.7" right="0.7" top="0.75" bottom="0.75" header="0.3" footer="0.3"/>
      <pageSetup orientation="portrait" horizontalDpi="4294967295" verticalDpi="4294967295" r:id="rId4"/>
    </customSheetView>
    <customSheetView guid="{1742C5C4-AAF0-4817-A357-AA383D8D0FA6}">
      <selection activeCell="A46" sqref="A46:D46"/>
      <pageMargins left="0.7" right="0.7" top="0.75" bottom="0.75" header="0.3" footer="0.3"/>
      <pageSetup orientation="portrait" horizontalDpi="4294967295" verticalDpi="4294967295" r:id="rId5"/>
    </customSheetView>
  </customSheetViews>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43" workbookViewId="0">
      <selection activeCell="C47" sqref="C47"/>
    </sheetView>
  </sheetViews>
  <sheetFormatPr baseColWidth="10" defaultRowHeight="15.75" x14ac:dyDescent="0.25"/>
  <cols>
    <col min="1" max="1" width="24.85546875" style="154" customWidth="1"/>
    <col min="2" max="2" width="55.5703125" style="154" customWidth="1"/>
    <col min="3" max="3" width="41.28515625" style="154" customWidth="1"/>
    <col min="4" max="4" width="29.42578125" style="154" customWidth="1"/>
    <col min="5" max="5" width="29.140625" style="154" customWidth="1"/>
    <col min="6" max="16384" width="11.42578125" style="108"/>
  </cols>
  <sheetData>
    <row r="1" spans="1:5" x14ac:dyDescent="0.25">
      <c r="A1" s="313" t="s">
        <v>92</v>
      </c>
      <c r="B1" s="314"/>
      <c r="C1" s="314"/>
      <c r="D1" s="314"/>
      <c r="E1" s="131"/>
    </row>
    <row r="2" spans="1:5" ht="27.75" customHeight="1" x14ac:dyDescent="0.25">
      <c r="A2" s="132"/>
      <c r="B2" s="315" t="s">
        <v>77</v>
      </c>
      <c r="C2" s="315"/>
      <c r="D2" s="315"/>
      <c r="E2" s="133"/>
    </row>
    <row r="3" spans="1:5" ht="21" customHeight="1" x14ac:dyDescent="0.25">
      <c r="A3" s="134"/>
      <c r="B3" s="315" t="s">
        <v>155</v>
      </c>
      <c r="C3" s="315"/>
      <c r="D3" s="315"/>
      <c r="E3" s="135"/>
    </row>
    <row r="4" spans="1:5" thickBot="1" x14ac:dyDescent="0.3">
      <c r="A4" s="136"/>
      <c r="B4" s="137"/>
      <c r="C4" s="137"/>
      <c r="D4" s="137"/>
      <c r="E4" s="138"/>
    </row>
    <row r="5" spans="1:5" ht="26.25" customHeight="1" thickBot="1" x14ac:dyDescent="0.3">
      <c r="A5" s="136"/>
      <c r="B5" s="139" t="s">
        <v>78</v>
      </c>
      <c r="C5" s="316" t="s">
        <v>170</v>
      </c>
      <c r="D5" s="317"/>
      <c r="E5" s="138"/>
    </row>
    <row r="6" spans="1:5" ht="27.75" customHeight="1" thickBot="1" x14ac:dyDescent="0.3">
      <c r="A6" s="136"/>
      <c r="B6" s="160" t="s">
        <v>79</v>
      </c>
      <c r="C6" s="318" t="s">
        <v>171</v>
      </c>
      <c r="D6" s="319"/>
      <c r="E6" s="138"/>
    </row>
    <row r="7" spans="1:5" ht="29.25" customHeight="1" thickBot="1" x14ac:dyDescent="0.3">
      <c r="A7" s="136"/>
      <c r="B7" s="160" t="s">
        <v>156</v>
      </c>
      <c r="C7" s="320" t="s">
        <v>157</v>
      </c>
      <c r="D7" s="321"/>
      <c r="E7" s="138"/>
    </row>
    <row r="8" spans="1:5" ht="16.5" thickBot="1" x14ac:dyDescent="0.3">
      <c r="A8" s="136"/>
      <c r="B8" s="161">
        <v>4</v>
      </c>
      <c r="C8" s="322">
        <v>908402235</v>
      </c>
      <c r="D8" s="323"/>
      <c r="E8" s="138"/>
    </row>
    <row r="9" spans="1:5" ht="23.25" customHeight="1" thickBot="1" x14ac:dyDescent="0.3">
      <c r="A9" s="136"/>
      <c r="B9" s="161">
        <v>19</v>
      </c>
      <c r="C9" s="322">
        <v>2671954168</v>
      </c>
      <c r="D9" s="323"/>
      <c r="E9" s="138"/>
    </row>
    <row r="10" spans="1:5" ht="26.25" customHeight="1" thickBot="1" x14ac:dyDescent="0.3">
      <c r="A10" s="136"/>
      <c r="B10" s="161">
        <v>23</v>
      </c>
      <c r="C10" s="322">
        <v>2522605373</v>
      </c>
      <c r="D10" s="323"/>
      <c r="E10" s="138"/>
    </row>
    <row r="11" spans="1:5" ht="21.75" customHeight="1" thickBot="1" x14ac:dyDescent="0.3">
      <c r="A11" s="136"/>
      <c r="B11" s="161">
        <v>26</v>
      </c>
      <c r="C11" s="322">
        <v>1551109698</v>
      </c>
      <c r="D11" s="323"/>
      <c r="E11" s="138"/>
    </row>
    <row r="12" spans="1:5" ht="21.75" customHeight="1" thickBot="1" x14ac:dyDescent="0.3">
      <c r="A12" s="136"/>
      <c r="B12" s="161">
        <v>2</v>
      </c>
      <c r="C12" s="322">
        <v>1044140500</v>
      </c>
      <c r="D12" s="323"/>
      <c r="E12" s="138"/>
    </row>
    <row r="13" spans="1:5" ht="21.75" customHeight="1" thickBot="1" x14ac:dyDescent="0.3">
      <c r="A13" s="136"/>
      <c r="B13" s="161">
        <v>5</v>
      </c>
      <c r="C13" s="322">
        <v>1866829382</v>
      </c>
      <c r="D13" s="323"/>
      <c r="E13" s="138"/>
    </row>
    <row r="14" spans="1:5" ht="21.75" customHeight="1" thickBot="1" x14ac:dyDescent="0.3">
      <c r="A14" s="136"/>
      <c r="B14" s="161">
        <v>25</v>
      </c>
      <c r="C14" s="322">
        <v>1762951852</v>
      </c>
      <c r="D14" s="323"/>
      <c r="E14" s="138"/>
    </row>
    <row r="15" spans="1:5" ht="21.75" customHeight="1" thickBot="1" x14ac:dyDescent="0.3">
      <c r="A15" s="136"/>
      <c r="B15" s="161">
        <v>27</v>
      </c>
      <c r="C15" s="322">
        <v>1876203768</v>
      </c>
      <c r="D15" s="323"/>
      <c r="E15" s="138"/>
    </row>
    <row r="16" spans="1:5" ht="21.75" customHeight="1" thickBot="1" x14ac:dyDescent="0.3">
      <c r="A16" s="136"/>
      <c r="B16" s="161">
        <v>6</v>
      </c>
      <c r="C16" s="322">
        <v>1298424492</v>
      </c>
      <c r="D16" s="323"/>
      <c r="E16" s="138"/>
    </row>
    <row r="17" spans="1:9" ht="32.25" thickBot="1" x14ac:dyDescent="0.3">
      <c r="A17" s="136"/>
      <c r="B17" s="162" t="s">
        <v>158</v>
      </c>
      <c r="C17" s="322">
        <f>SUM(C8:D16)</f>
        <v>15502621468</v>
      </c>
      <c r="D17" s="323"/>
      <c r="E17" s="138"/>
    </row>
    <row r="18" spans="1:9" ht="26.25" customHeight="1" thickBot="1" x14ac:dyDescent="0.3">
      <c r="A18" s="136"/>
      <c r="B18" s="162" t="s">
        <v>159</v>
      </c>
      <c r="C18" s="322">
        <f>+C17/616000</f>
        <v>25166.593292207792</v>
      </c>
      <c r="D18" s="323"/>
      <c r="E18" s="138"/>
    </row>
    <row r="19" spans="1:9" ht="24.75" customHeight="1" x14ac:dyDescent="0.25">
      <c r="A19" s="136"/>
      <c r="B19" s="137"/>
      <c r="C19" s="141"/>
      <c r="D19" s="142"/>
      <c r="E19" s="138"/>
    </row>
    <row r="20" spans="1:9" ht="28.5" customHeight="1" thickBot="1" x14ac:dyDescent="0.3">
      <c r="A20" s="136"/>
      <c r="B20" s="137" t="s">
        <v>160</v>
      </c>
      <c r="C20" s="102" t="s">
        <v>163</v>
      </c>
      <c r="D20" s="142" t="s">
        <v>169</v>
      </c>
      <c r="E20" s="138"/>
      <c r="H20" s="167" t="s">
        <v>164</v>
      </c>
      <c r="I20" s="167" t="s">
        <v>165</v>
      </c>
    </row>
    <row r="21" spans="1:9" ht="27" customHeight="1" x14ac:dyDescent="0.25">
      <c r="A21" s="136"/>
      <c r="B21" s="143" t="s">
        <v>80</v>
      </c>
      <c r="C21" s="163">
        <v>1297301062.52</v>
      </c>
      <c r="D21" s="144"/>
      <c r="E21" s="138"/>
      <c r="H21" s="166">
        <f>+C21/C23</f>
        <v>5.9148686573555045</v>
      </c>
      <c r="I21" s="166">
        <f>+C24/C22</f>
        <v>0.54747391015971003</v>
      </c>
    </row>
    <row r="22" spans="1:9" ht="28.5" customHeight="1" x14ac:dyDescent="0.25">
      <c r="A22" s="136"/>
      <c r="B22" s="136" t="s">
        <v>81</v>
      </c>
      <c r="C22" s="164">
        <v>1310620921.5899999</v>
      </c>
      <c r="D22" s="169">
        <v>1105994381.26</v>
      </c>
      <c r="E22" s="138"/>
      <c r="I22" s="166">
        <f>+D24/D22</f>
        <v>0.69063604376524823</v>
      </c>
    </row>
    <row r="23" spans="1:9" ht="15" x14ac:dyDescent="0.25">
      <c r="A23" s="136"/>
      <c r="B23" s="136" t="s">
        <v>82</v>
      </c>
      <c r="C23" s="164">
        <v>219328803</v>
      </c>
      <c r="D23" s="138"/>
      <c r="E23" s="138"/>
    </row>
    <row r="24" spans="1:9" ht="27" customHeight="1" thickBot="1" x14ac:dyDescent="0.3">
      <c r="A24" s="136"/>
      <c r="B24" s="145" t="s">
        <v>83</v>
      </c>
      <c r="C24" s="165">
        <v>717530760.67999995</v>
      </c>
      <c r="D24" s="170">
        <v>763839583.89999998</v>
      </c>
      <c r="E24" s="138"/>
    </row>
    <row r="25" spans="1:9" ht="27" customHeight="1" thickBot="1" x14ac:dyDescent="0.3">
      <c r="A25" s="136"/>
      <c r="B25" s="304" t="s">
        <v>84</v>
      </c>
      <c r="C25" s="305"/>
      <c r="D25" s="306"/>
      <c r="E25" s="138"/>
    </row>
    <row r="26" spans="1:9" ht="16.5" thickBot="1" x14ac:dyDescent="0.3">
      <c r="A26" s="136"/>
      <c r="B26" s="304" t="s">
        <v>85</v>
      </c>
      <c r="C26" s="305"/>
      <c r="D26" s="306"/>
      <c r="E26" s="138"/>
    </row>
    <row r="27" spans="1:9" x14ac:dyDescent="0.25">
      <c r="A27" s="136"/>
      <c r="B27" s="147" t="s">
        <v>161</v>
      </c>
      <c r="C27" s="148"/>
      <c r="D27" s="142" t="s">
        <v>559</v>
      </c>
      <c r="E27" s="138"/>
    </row>
    <row r="28" spans="1:9" ht="16.5" thickBot="1" x14ac:dyDescent="0.3">
      <c r="A28" s="136"/>
      <c r="B28" s="140" t="s">
        <v>86</v>
      </c>
      <c r="C28" s="171">
        <f>+(C24+D24)/(C22+D22)</f>
        <v>0.61299386080729001</v>
      </c>
      <c r="D28" s="149" t="s">
        <v>69</v>
      </c>
      <c r="E28" s="138"/>
    </row>
    <row r="29" spans="1:9" ht="16.5" thickBot="1" x14ac:dyDescent="0.3">
      <c r="A29" s="136"/>
      <c r="B29" s="150"/>
      <c r="C29" s="151"/>
      <c r="D29" s="137"/>
      <c r="E29" s="152"/>
    </row>
    <row r="30" spans="1:9" x14ac:dyDescent="0.25">
      <c r="A30" s="307"/>
      <c r="B30" s="308" t="s">
        <v>87</v>
      </c>
      <c r="C30" s="310" t="s">
        <v>88</v>
      </c>
      <c r="D30" s="311"/>
      <c r="E30" s="312"/>
      <c r="F30" s="301"/>
    </row>
    <row r="31" spans="1:9" ht="16.5" thickBot="1" x14ac:dyDescent="0.3">
      <c r="A31" s="307"/>
      <c r="B31" s="309"/>
      <c r="C31" s="302" t="s">
        <v>89</v>
      </c>
      <c r="D31" s="303"/>
      <c r="E31" s="312"/>
      <c r="F31" s="301"/>
    </row>
    <row r="32" spans="1:9" thickBot="1" x14ac:dyDescent="0.3">
      <c r="A32" s="145"/>
      <c r="B32" s="153"/>
      <c r="C32" s="153"/>
      <c r="D32" s="153"/>
      <c r="E32" s="146"/>
      <c r="F32" s="130"/>
    </row>
    <row r="33" spans="2:4" x14ac:dyDescent="0.25">
      <c r="B33" s="155" t="s">
        <v>162</v>
      </c>
    </row>
    <row r="34" spans="2:4" x14ac:dyDescent="0.25">
      <c r="B34" s="154" t="s">
        <v>172</v>
      </c>
    </row>
    <row r="36" spans="2:4" ht="54" customHeight="1" x14ac:dyDescent="0.25">
      <c r="B36" s="325" t="s">
        <v>560</v>
      </c>
      <c r="C36" s="325"/>
      <c r="D36" s="325"/>
    </row>
    <row r="37" spans="2:4" ht="54" customHeight="1" x14ac:dyDescent="0.25">
      <c r="B37" s="324" t="s">
        <v>561</v>
      </c>
      <c r="C37" s="324"/>
      <c r="D37" s="324"/>
    </row>
    <row r="38" spans="2:4" x14ac:dyDescent="0.25">
      <c r="B38" s="232"/>
      <c r="C38" s="232"/>
      <c r="D38" s="232"/>
    </row>
    <row r="39" spans="2:4" ht="30.75" x14ac:dyDescent="0.25">
      <c r="B39" s="168" t="s">
        <v>166</v>
      </c>
      <c r="C39" s="154" t="s">
        <v>167</v>
      </c>
      <c r="D39" s="154" t="s">
        <v>168</v>
      </c>
    </row>
  </sheetData>
  <customSheetViews>
    <customSheetView guid="{40E552B3-9E29-44C0-A4FF-1D2AABD8B768}"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1"/>
    </customSheetView>
    <customSheetView guid="{EFAC7AB1-A2DB-49AB-8828-810AB144C864}"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2"/>
    </customSheetView>
    <customSheetView guid="{7E8FC9E1-8CD1-44A1-8575-E71EEF76F9C5}"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3"/>
    </customSheetView>
    <customSheetView guid="{7BBFB866-F210-4140-8CB9-BA0B5378B912}" showPageBreaks="1" printArea="1"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4"/>
    </customSheetView>
    <customSheetView guid="{1742C5C4-AAF0-4817-A357-AA383D8D0FA6}" topLeftCell="A19">
      <selection activeCell="C42" sqref="C42"/>
      <pageMargins left="0.70866141732283472" right="0.70866141732283472" top="0.74803149606299213" bottom="0.74803149606299213" header="0.31496062992125984" footer="0.31496062992125984"/>
      <pageSetup scale="65" orientation="landscape" horizontalDpi="300" verticalDpi="300" r:id="rId5"/>
    </customSheetView>
  </customSheetViews>
  <mergeCells count="27">
    <mergeCell ref="B37:D37"/>
    <mergeCell ref="C18:D18"/>
    <mergeCell ref="B25:D25"/>
    <mergeCell ref="C8:D8"/>
    <mergeCell ref="B36:D36"/>
    <mergeCell ref="C7:D7"/>
    <mergeCell ref="C9:D9"/>
    <mergeCell ref="C10:D10"/>
    <mergeCell ref="C16:D16"/>
    <mergeCell ref="C17:D17"/>
    <mergeCell ref="C14:D14"/>
    <mergeCell ref="C13:D13"/>
    <mergeCell ref="C12:D12"/>
    <mergeCell ref="C11:D11"/>
    <mergeCell ref="C15:D15"/>
    <mergeCell ref="A1:D1"/>
    <mergeCell ref="B2:D2"/>
    <mergeCell ref="B3:D3"/>
    <mergeCell ref="C5:D5"/>
    <mergeCell ref="C6:D6"/>
    <mergeCell ref="F30:F31"/>
    <mergeCell ref="C31:D31"/>
    <mergeCell ref="B26:D26"/>
    <mergeCell ref="A30:A31"/>
    <mergeCell ref="B30:B31"/>
    <mergeCell ref="C30:D30"/>
    <mergeCell ref="E30:E31"/>
  </mergeCells>
  <pageMargins left="0.70866141732283472" right="0.70866141732283472" top="0.74803149606299213" bottom="0.74803149606299213" header="0.31496062992125984" footer="0.31496062992125984"/>
  <pageSetup scale="51" orientation="portrait" horizontalDpi="300"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TECNICA - 4</vt:lpstr>
      <vt:lpstr>TECNICA -19</vt:lpstr>
      <vt:lpstr>TECNICA - 23</vt:lpstr>
      <vt:lpstr>TECNICA - 26</vt:lpstr>
      <vt:lpstr>JURIDICA</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2014-12-03T23:44:56Z</cp:lastPrinted>
  <dcterms:created xsi:type="dcterms:W3CDTF">2014-10-22T15:49:24Z</dcterms:created>
  <dcterms:modified xsi:type="dcterms:W3CDTF">2014-12-04T23:20:51Z</dcterms:modified>
</cp:coreProperties>
</file>