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6_UNION TEMPORAL FARO DE LUZ WAWA APARI\"/>
    </mc:Choice>
  </mc:AlternateContent>
  <bookViews>
    <workbookView xWindow="0" yWindow="0" windowWidth="28800" windowHeight="12435" tabRatio="598"/>
  </bookViews>
  <sheets>
    <sheet name="JURIDICA" sheetId="1" r:id="rId1"/>
    <sheet name="TECNICA (1)" sheetId="2" r:id="rId2"/>
    <sheet name="TECNICA (4)" sheetId="5" r:id="rId3"/>
    <sheet name="TECNICA (25)" sheetId="6" r:id="rId4"/>
    <sheet name="TECNICA (26)" sheetId="7" r:id="rId5"/>
    <sheet name="TECNICA (32)" sheetId="8" r:id="rId6"/>
    <sheet name="TECNICA (35)" sheetId="9" r:id="rId7"/>
    <sheet name="FINANCIERA" sheetId="3" r:id="rId8"/>
  </sheets>
  <definedNames>
    <definedName name="Z_1866C94F_F4D3_4245_A628_EB5B01532659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1866C94F_F4D3_4245_A628_EB5B01532659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1866C94F_F4D3_4245_A628_EB5B01532659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1866C94F_F4D3_4245_A628_EB5B01532659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1866C94F_F4D3_4245_A628_EB5B01532659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1866C94F_F4D3_4245_A628_EB5B01532659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26BF549F_11EC_4EEF_AF19_4DB3BC62B722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26BF549F_11EC_4EEF_AF19_4DB3BC62B722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26BF549F_11EC_4EEF_AF19_4DB3BC62B722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26BF549F_11EC_4EEF_AF19_4DB3BC62B722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26BF549F_11EC_4EEF_AF19_4DB3BC62B722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26BF549F_11EC_4EEF_AF19_4DB3BC62B722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5ECAD17E_85C7_40BC_8DDD_B21D69B7AB13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5ECAD17E_85C7_40BC_8DDD_B21D69B7AB13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5ECAD17E_85C7_40BC_8DDD_B21D69B7AB13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5ECAD17E_85C7_40BC_8DDD_B21D69B7AB13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5ECAD17E_85C7_40BC_8DDD_B21D69B7AB13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5ECAD17E_85C7_40BC_8DDD_B21D69B7AB13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7D17AD6_9F1A_4386_AD3B_DF0DEAAD53B8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87D17AD6_9F1A_4386_AD3B_DF0DEAAD53B8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87D17AD6_9F1A_4386_AD3B_DF0DEAAD53B8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87D17AD6_9F1A_4386_AD3B_DF0DEAAD53B8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7D17AD6_9F1A_4386_AD3B_DF0DEAAD53B8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87D17AD6_9F1A_4386_AD3B_DF0DEAAD53B8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809A896_5583_49E7_AABD_AB1B5EC32A12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8809A896_5583_49E7_AABD_AB1B5EC32A12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8809A896_5583_49E7_AABD_AB1B5EC32A12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8809A896_5583_49E7_AABD_AB1B5EC32A12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809A896_5583_49E7_AABD_AB1B5EC32A12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8809A896_5583_49E7_AABD_AB1B5EC32A12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8809A896_5583_49E7_AABD_AB1B5EC32A12_.wvu.PrintArea" localSheetId="7" hidden="1">FINANCIERA!$A$1:$E$32</definedName>
    <definedName name="Z_AF8F5158_CED0_490F_9C51_6D972AD4C7E8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F8F5158_CED0_490F_9C51_6D972AD4C7E8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AF8F5158_CED0_490F_9C51_6D972AD4C7E8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AF8F5158_CED0_490F_9C51_6D972AD4C7E8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AF8F5158_CED0_490F_9C51_6D972AD4C7E8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AF8F5158_CED0_490F_9C51_6D972AD4C7E8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 name="Z_B50369F1_95E6_4681_BE01_8A74BBA7C87D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B50369F1_95E6_4681_BE01_8A74BBA7C87D_.wvu.Cols" localSheetId="3" hidden="1">'TECNICA (25)'!$IU:$IU,'TECNICA (25)'!$SQ:$SQ,'TECNICA (25)'!$ACM:$ACM,'TECNICA (25)'!$AMI:$AMI,'TECNICA (25)'!$AWE:$AWE,'TECNICA (25)'!$BGA:$BGA,'TECNICA (25)'!$BPW:$BPW,'TECNICA (25)'!$BZS:$BZS,'TECNICA (25)'!$CJO:$CJO,'TECNICA (25)'!$CTK:$CTK,'TECNICA (25)'!$DDG:$DDG,'TECNICA (25)'!$DNC:$DNC,'TECNICA (25)'!$DWY:$DWY,'TECNICA (25)'!$EGU:$EGU,'TECNICA (25)'!$EQQ:$EQQ,'TECNICA (25)'!$FAM:$FAM,'TECNICA (25)'!$FKI:$FKI,'TECNICA (25)'!$FUE:$FUE,'TECNICA (25)'!$GEA:$GEA,'TECNICA (25)'!$GNW:$GNW,'TECNICA (25)'!$GXS:$GXS,'TECNICA (25)'!$HHO:$HHO,'TECNICA (25)'!$HRK:$HRK,'TECNICA (25)'!$IBG:$IBG,'TECNICA (25)'!$ILC:$ILC,'TECNICA (25)'!$IUY:$IUY,'TECNICA (25)'!$JEU:$JEU,'TECNICA (25)'!$JOQ:$JOQ,'TECNICA (25)'!$JYM:$JYM,'TECNICA (25)'!$KII:$KII,'TECNICA (25)'!$KSE:$KSE,'TECNICA (25)'!$LCA:$LCA,'TECNICA (25)'!$LLW:$LLW,'TECNICA (25)'!$LVS:$LVS,'TECNICA (25)'!$MFO:$MFO,'TECNICA (25)'!$MPK:$MPK,'TECNICA (25)'!$MZG:$MZG,'TECNICA (25)'!$NJC:$NJC,'TECNICA (25)'!$NSY:$NSY,'TECNICA (25)'!$OCU:$OCU,'TECNICA (25)'!$OMQ:$OMQ,'TECNICA (25)'!$OWM:$OWM,'TECNICA (25)'!$PGI:$PGI,'TECNICA (25)'!$PQE:$PQE,'TECNICA (25)'!$QAA:$QAA,'TECNICA (25)'!$QJW:$QJW,'TECNICA (25)'!$QTS:$QTS,'TECNICA (25)'!$RDO:$RDO,'TECNICA (25)'!$RNK:$RNK,'TECNICA (25)'!$RXG:$RXG,'TECNICA (25)'!$SHC:$SHC,'TECNICA (25)'!$SQY:$SQY,'TECNICA (25)'!$TAU:$TAU,'TECNICA (25)'!$TKQ:$TKQ,'TECNICA (25)'!$TUM:$TUM,'TECNICA (25)'!$UEI:$UEI,'TECNICA (25)'!$UOE:$UOE,'TECNICA (25)'!$UYA:$UYA,'TECNICA (25)'!$VHW:$VHW,'TECNICA (25)'!$VRS:$VRS,'TECNICA (25)'!$WBO:$WBO,'TECNICA (25)'!$WLK:$WLK,'TECNICA (25)'!$WVG:$WVG</definedName>
    <definedName name="Z_B50369F1_95E6_4681_BE01_8A74BBA7C87D_.wvu.Cols" localSheetId="4" hidden="1">'TECNICA (26)'!$IU:$IU,'TECNICA (26)'!$SQ:$SQ,'TECNICA (26)'!$ACM:$ACM,'TECNICA (26)'!$AMI:$AMI,'TECNICA (26)'!$AWE:$AWE,'TECNICA (26)'!$BGA:$BGA,'TECNICA (26)'!$BPW:$BPW,'TECNICA (26)'!$BZS:$BZS,'TECNICA (26)'!$CJO:$CJO,'TECNICA (26)'!$CTK:$CTK,'TECNICA (26)'!$DDG:$DDG,'TECNICA (26)'!$DNC:$DNC,'TECNICA (26)'!$DWY:$DWY,'TECNICA (26)'!$EGU:$EGU,'TECNICA (26)'!$EQQ:$EQQ,'TECNICA (26)'!$FAM:$FAM,'TECNICA (26)'!$FKI:$FKI,'TECNICA (26)'!$FUE:$FUE,'TECNICA (26)'!$GEA:$GEA,'TECNICA (26)'!$GNW:$GNW,'TECNICA (26)'!$GXS:$GXS,'TECNICA (26)'!$HHO:$HHO,'TECNICA (26)'!$HRK:$HRK,'TECNICA (26)'!$IBG:$IBG,'TECNICA (26)'!$ILC:$ILC,'TECNICA (26)'!$IUY:$IUY,'TECNICA (26)'!$JEU:$JEU,'TECNICA (26)'!$JOQ:$JOQ,'TECNICA (26)'!$JYM:$JYM,'TECNICA (26)'!$KII:$KII,'TECNICA (26)'!$KSE:$KSE,'TECNICA (26)'!$LCA:$LCA,'TECNICA (26)'!$LLW:$LLW,'TECNICA (26)'!$LVS:$LVS,'TECNICA (26)'!$MFO:$MFO,'TECNICA (26)'!$MPK:$MPK,'TECNICA (26)'!$MZG:$MZG,'TECNICA (26)'!$NJC:$NJC,'TECNICA (26)'!$NSY:$NSY,'TECNICA (26)'!$OCU:$OCU,'TECNICA (26)'!$OMQ:$OMQ,'TECNICA (26)'!$OWM:$OWM,'TECNICA (26)'!$PGI:$PGI,'TECNICA (26)'!$PQE:$PQE,'TECNICA (26)'!$QAA:$QAA,'TECNICA (26)'!$QJW:$QJW,'TECNICA (26)'!$QTS:$QTS,'TECNICA (26)'!$RDO:$RDO,'TECNICA (26)'!$RNK:$RNK,'TECNICA (26)'!$RXG:$RXG,'TECNICA (26)'!$SHC:$SHC,'TECNICA (26)'!$SQY:$SQY,'TECNICA (26)'!$TAU:$TAU,'TECNICA (26)'!$TKQ:$TKQ,'TECNICA (26)'!$TUM:$TUM,'TECNICA (26)'!$UEI:$UEI,'TECNICA (26)'!$UOE:$UOE,'TECNICA (26)'!$UYA:$UYA,'TECNICA (26)'!$VHW:$VHW,'TECNICA (26)'!$VRS:$VRS,'TECNICA (26)'!$WBO:$WBO,'TECNICA (26)'!$WLK:$WLK,'TECNICA (26)'!$WVG:$WVG</definedName>
    <definedName name="Z_B50369F1_95E6_4681_BE01_8A74BBA7C87D_.wvu.Cols" localSheetId="5"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B50369F1_95E6_4681_BE01_8A74BBA7C87D_.wvu.Cols" localSheetId="6" hidden="1">'TECNICA (35)'!$IU:$IU,'TECNICA (35)'!$SQ:$SQ,'TECNICA (35)'!$ACM:$ACM,'TECNICA (35)'!$AMI:$AMI,'TECNICA (35)'!$AWE:$AWE,'TECNICA (35)'!$BGA:$BGA,'TECNICA (35)'!$BPW:$BPW,'TECNICA (35)'!$BZS:$BZS,'TECNICA (35)'!$CJO:$CJO,'TECNICA (35)'!$CTK:$CTK,'TECNICA (35)'!$DDG:$DDG,'TECNICA (35)'!$DNC:$DNC,'TECNICA (35)'!$DWY:$DWY,'TECNICA (35)'!$EGU:$EGU,'TECNICA (35)'!$EQQ:$EQQ,'TECNICA (35)'!$FAM:$FAM,'TECNICA (35)'!$FKI:$FKI,'TECNICA (35)'!$FUE:$FUE,'TECNICA (35)'!$GEA:$GEA,'TECNICA (35)'!$GNW:$GNW,'TECNICA (35)'!$GXS:$GXS,'TECNICA (35)'!$HHO:$HHO,'TECNICA (35)'!$HRK:$HRK,'TECNICA (35)'!$IBG:$IBG,'TECNICA (35)'!$ILC:$ILC,'TECNICA (35)'!$IUY:$IUY,'TECNICA (35)'!$JEU:$JEU,'TECNICA (35)'!$JOQ:$JOQ,'TECNICA (35)'!$JYM:$JYM,'TECNICA (35)'!$KII:$KII,'TECNICA (35)'!$KSE:$KSE,'TECNICA (35)'!$LCA:$LCA,'TECNICA (35)'!$LLW:$LLW,'TECNICA (35)'!$LVS:$LVS,'TECNICA (35)'!$MFO:$MFO,'TECNICA (35)'!$MPK:$MPK,'TECNICA (35)'!$MZG:$MZG,'TECNICA (35)'!$NJC:$NJC,'TECNICA (35)'!$NSY:$NSY,'TECNICA (35)'!$OCU:$OCU,'TECNICA (35)'!$OMQ:$OMQ,'TECNICA (35)'!$OWM:$OWM,'TECNICA (35)'!$PGI:$PGI,'TECNICA (35)'!$PQE:$PQE,'TECNICA (35)'!$QAA:$QAA,'TECNICA (35)'!$QJW:$QJW,'TECNICA (35)'!$QTS:$QTS,'TECNICA (35)'!$RDO:$RDO,'TECNICA (35)'!$RNK:$RNK,'TECNICA (35)'!$RXG:$RXG,'TECNICA (35)'!$SHC:$SHC,'TECNICA (35)'!$SQY:$SQY,'TECNICA (35)'!$TAU:$TAU,'TECNICA (35)'!$TKQ:$TKQ,'TECNICA (35)'!$TUM:$TUM,'TECNICA (35)'!$UEI:$UEI,'TECNICA (35)'!$UOE:$UOE,'TECNICA (35)'!$UYA:$UYA,'TECNICA (35)'!$VHW:$VHW,'TECNICA (35)'!$VRS:$VRS,'TECNICA (35)'!$WBO:$WBO,'TECNICA (35)'!$WLK:$WLK,'TECNICA (35)'!$WVG:$WVG</definedName>
    <definedName name="Z_B50369F1_95E6_4681_BE01_8A74BBA7C87D_.wvu.Cols" localSheetId="2" hidden="1">'TECNICA (4)'!$IU:$IU,'TECNICA (4)'!$SQ:$SQ,'TECNICA (4)'!$ACM:$ACM,'TECNICA (4)'!$AMI:$AMI,'TECNICA (4)'!$AWE:$AWE,'TECNICA (4)'!$BGA:$BGA,'TECNICA (4)'!$BPW:$BPW,'TECNICA (4)'!$BZS:$BZS,'TECNICA (4)'!$CJO:$CJO,'TECNICA (4)'!$CTK:$CTK,'TECNICA (4)'!$DDG:$DDG,'TECNICA (4)'!$DNC:$DNC,'TECNICA (4)'!$DWY:$DWY,'TECNICA (4)'!$EGU:$EGU,'TECNICA (4)'!$EQQ:$EQQ,'TECNICA (4)'!$FAM:$FAM,'TECNICA (4)'!$FKI:$FKI,'TECNICA (4)'!$FUE:$FUE,'TECNICA (4)'!$GEA:$GEA,'TECNICA (4)'!$GNW:$GNW,'TECNICA (4)'!$GXS:$GXS,'TECNICA (4)'!$HHO:$HHO,'TECNICA (4)'!$HRK:$HRK,'TECNICA (4)'!$IBG:$IBG,'TECNICA (4)'!$ILC:$ILC,'TECNICA (4)'!$IUY:$IUY,'TECNICA (4)'!$JEU:$JEU,'TECNICA (4)'!$JOQ:$JOQ,'TECNICA (4)'!$JYM:$JYM,'TECNICA (4)'!$KII:$KII,'TECNICA (4)'!$KSE:$KSE,'TECNICA (4)'!$LCA:$LCA,'TECNICA (4)'!$LLW:$LLW,'TECNICA (4)'!$LVS:$LVS,'TECNICA (4)'!$MFO:$MFO,'TECNICA (4)'!$MPK:$MPK,'TECNICA (4)'!$MZG:$MZG,'TECNICA (4)'!$NJC:$NJC,'TECNICA (4)'!$NSY:$NSY,'TECNICA (4)'!$OCU:$OCU,'TECNICA (4)'!$OMQ:$OMQ,'TECNICA (4)'!$OWM:$OWM,'TECNICA (4)'!$PGI:$PGI,'TECNICA (4)'!$PQE:$PQE,'TECNICA (4)'!$QAA:$QAA,'TECNICA (4)'!$QJW:$QJW,'TECNICA (4)'!$QTS:$QTS,'TECNICA (4)'!$RDO:$RDO,'TECNICA (4)'!$RNK:$RNK,'TECNICA (4)'!$RXG:$RXG,'TECNICA (4)'!$SHC:$SHC,'TECNICA (4)'!$SQY:$SQY,'TECNICA (4)'!$TAU:$TAU,'TECNICA (4)'!$TKQ:$TKQ,'TECNICA (4)'!$TUM:$TUM,'TECNICA (4)'!$UEI:$UEI,'TECNICA (4)'!$UOE:$UOE,'TECNICA (4)'!$UYA:$UYA,'TECNICA (4)'!$VHW:$VHW,'TECNICA (4)'!$VRS:$VRS,'TECNICA (4)'!$WBO:$WBO,'TECNICA (4)'!$WLK:$WLK,'TECNICA (4)'!$WVG:$WVG</definedName>
  </definedNames>
  <calcPr calcId="152511"/>
  <customWorkbookViews>
    <customWorkbookView name="John Fredy Martinez Cespedes - Vista personalizada" guid="{5ECAD17E-85C7-40BC-8DDD-B21D69B7AB13}" autoUpdate="1" mergeInterval="5" personalView="1" maximized="1" xWindow="-8" yWindow="-8" windowWidth="1382" windowHeight="744" tabRatio="598" activeSheetId="2"/>
    <customWorkbookView name="Fredy Eduardo Arcos Realpe - Vista personalizada" guid="{B50369F1-95E6-4681-BE01-8A74BBA7C87D}" mergeInterval="0" personalView="1" maximized="1" xWindow="-8" yWindow="-8" windowWidth="1936" windowHeight="1056" tabRatio="598" activeSheetId="2"/>
    <customWorkbookView name="Ana Mercedes Enriquez - Vista personalizada" guid="{AF8F5158-CED0-490F-9C51-6D972AD4C7E8}" mergeInterval="0" personalView="1" maximized="1" xWindow="-8" yWindow="-8" windowWidth="1936" windowHeight="1056" tabRatio="598" activeSheetId="2"/>
    <customWorkbookView name="Liliana Patricia Ortega Acosta - Vista personalizada" guid="{8809A896-5583-49E7-AABD-AB1B5EC32A12}" mergeInterval="0" personalView="1" maximized="1" xWindow="-8" yWindow="-8" windowWidth="1936" windowHeight="1056" tabRatio="598" activeSheetId="3" showComments="commIndAndComment"/>
    <customWorkbookView name="Carlos Mauricio Aux Revelo - Vista personalizada" guid="{26BF549F-11EC-4EEF-AF19-4DB3BC62B722}" mergeInterval="0" personalView="1" maximized="1" xWindow="-8" yWindow="-8" windowWidth="1936" windowHeight="1056" tabRatio="598" activeSheetId="2"/>
    <customWorkbookView name="Diana Catalina Mora Gomez - Vista personalizada" guid="{1866C94F-F4D3-4245-A628-EB5B01532659}" mergeInterval="0" personalView="1" maximized="1" xWindow="-8" yWindow="-8" windowWidth="1382" windowHeight="744" tabRatio="598" activeSheetId="2"/>
    <customWorkbookView name="Carol Elizabeth Enriquez Cordoba - Vista personalizada" guid="{87D17AD6-9F1A-4386-AD3B-DF0DEAAD53B8}" mergeInterval="0" personalView="1" maximized="1" windowWidth="1362" windowHeight="502" tabRatio="598" activeSheetId="2"/>
  </customWorkbookViews>
</workbook>
</file>

<file path=xl/calcChain.xml><?xml version="1.0" encoding="utf-8"?>
<calcChain xmlns="http://schemas.openxmlformats.org/spreadsheetml/2006/main">
  <c r="C93" i="9" l="1"/>
  <c r="C90" i="9"/>
  <c r="C91" i="9"/>
  <c r="C92" i="9"/>
  <c r="C89" i="9"/>
  <c r="C88" i="9"/>
  <c r="C87" i="9"/>
  <c r="C93" i="8"/>
  <c r="C90" i="8"/>
  <c r="C91" i="8"/>
  <c r="C92" i="8"/>
  <c r="C89" i="8"/>
  <c r="C88" i="8"/>
  <c r="C87" i="8"/>
  <c r="C93" i="7"/>
  <c r="C90" i="7"/>
  <c r="C91" i="7"/>
  <c r="C92" i="7"/>
  <c r="C88" i="7"/>
  <c r="C89" i="7"/>
  <c r="C87" i="7"/>
  <c r="C89" i="2"/>
  <c r="N57" i="8" l="1"/>
  <c r="M57" i="8"/>
  <c r="N57" i="7"/>
  <c r="M57" i="7"/>
  <c r="N57" i="6"/>
  <c r="M57" i="6"/>
  <c r="N57" i="5"/>
  <c r="M57" i="5"/>
  <c r="C24" i="9" l="1"/>
  <c r="C24" i="8"/>
  <c r="E24" i="8"/>
  <c r="C24" i="7"/>
  <c r="E24" i="7"/>
  <c r="C24" i="6"/>
  <c r="E24" i="6"/>
  <c r="C24" i="5"/>
  <c r="E24" i="5"/>
  <c r="N49" i="9"/>
  <c r="C24" i="2"/>
  <c r="E24" i="2"/>
  <c r="F142" i="9"/>
  <c r="D153" i="9" s="1"/>
  <c r="E126" i="9"/>
  <c r="M120" i="9"/>
  <c r="L120" i="9"/>
  <c r="K120" i="9"/>
  <c r="C122" i="9" s="1"/>
  <c r="A114" i="9"/>
  <c r="A115" i="9" s="1"/>
  <c r="A116" i="9" s="1"/>
  <c r="A117" i="9" s="1"/>
  <c r="A118" i="9" s="1"/>
  <c r="A119" i="9" s="1"/>
  <c r="A113" i="9"/>
  <c r="N112" i="9"/>
  <c r="N120" i="9" s="1"/>
  <c r="C96" i="9"/>
  <c r="M57" i="9"/>
  <c r="C62" i="9" s="1"/>
  <c r="L57" i="9"/>
  <c r="K57" i="9"/>
  <c r="C61" i="9" s="1"/>
  <c r="A50" i="9"/>
  <c r="A51" i="9" s="1"/>
  <c r="A52" i="9" s="1"/>
  <c r="A53" i="9" s="1"/>
  <c r="A54" i="9" s="1"/>
  <c r="A55" i="9" s="1"/>
  <c r="A56" i="9" s="1"/>
  <c r="N57" i="9"/>
  <c r="D41" i="9"/>
  <c r="E40" i="9"/>
  <c r="E24" i="9"/>
  <c r="D152" i="8"/>
  <c r="F142" i="8"/>
  <c r="D153" i="8" s="1"/>
  <c r="E126" i="8"/>
  <c r="N120" i="8"/>
  <c r="M120" i="8"/>
  <c r="L120" i="8"/>
  <c r="K120" i="8"/>
  <c r="C122" i="8" s="1"/>
  <c r="A114" i="8"/>
  <c r="A115" i="8" s="1"/>
  <c r="A116" i="8" s="1"/>
  <c r="A117" i="8" s="1"/>
  <c r="A118" i="8" s="1"/>
  <c r="A119" i="8" s="1"/>
  <c r="A113" i="8"/>
  <c r="N112" i="8"/>
  <c r="C96" i="8"/>
  <c r="C62" i="8"/>
  <c r="L57" i="8"/>
  <c r="K57" i="8"/>
  <c r="C61" i="8" s="1"/>
  <c r="A50" i="8"/>
  <c r="A51" i="8" s="1"/>
  <c r="A52" i="8" s="1"/>
  <c r="A53" i="8" s="1"/>
  <c r="A54" i="8" s="1"/>
  <c r="A55" i="8" s="1"/>
  <c r="A56" i="8" s="1"/>
  <c r="D41" i="8"/>
  <c r="E40" i="8"/>
  <c r="F142" i="7"/>
  <c r="D153" i="7" s="1"/>
  <c r="E126" i="7"/>
  <c r="M120" i="7"/>
  <c r="L120" i="7"/>
  <c r="K120" i="7"/>
  <c r="C122" i="7" s="1"/>
  <c r="A114" i="7"/>
  <c r="A115" i="7" s="1"/>
  <c r="A116" i="7" s="1"/>
  <c r="A117" i="7" s="1"/>
  <c r="A118" i="7" s="1"/>
  <c r="A119" i="7" s="1"/>
  <c r="A113" i="7"/>
  <c r="N112" i="7"/>
  <c r="N120" i="7" s="1"/>
  <c r="C96" i="7"/>
  <c r="C62" i="7"/>
  <c r="L57" i="7"/>
  <c r="K57" i="7"/>
  <c r="C61" i="7" s="1"/>
  <c r="A50" i="7"/>
  <c r="A51" i="7" s="1"/>
  <c r="A52" i="7" s="1"/>
  <c r="A53" i="7" s="1"/>
  <c r="A54" i="7" s="1"/>
  <c r="A55" i="7" s="1"/>
  <c r="A56" i="7" s="1"/>
  <c r="D41" i="7"/>
  <c r="E40" i="7"/>
  <c r="E152" i="7" l="1"/>
  <c r="E152" i="9"/>
  <c r="E152" i="8"/>
  <c r="D159" i="6"/>
  <c r="F149" i="6"/>
  <c r="D160" i="6" s="1"/>
  <c r="E133" i="6"/>
  <c r="M127" i="6"/>
  <c r="L127" i="6"/>
  <c r="K127" i="6"/>
  <c r="C129" i="6" s="1"/>
  <c r="A120" i="6"/>
  <c r="A121" i="6" s="1"/>
  <c r="A122" i="6" s="1"/>
  <c r="A123" i="6" s="1"/>
  <c r="A124" i="6" s="1"/>
  <c r="A125" i="6" s="1"/>
  <c r="A126" i="6" s="1"/>
  <c r="N119" i="6"/>
  <c r="N127" i="6" s="1"/>
  <c r="C103" i="6"/>
  <c r="C101" i="6"/>
  <c r="C100" i="6"/>
  <c r="C99" i="6"/>
  <c r="C98" i="6"/>
  <c r="C97" i="6"/>
  <c r="C96" i="6"/>
  <c r="C95" i="6"/>
  <c r="C94" i="6"/>
  <c r="C93" i="6"/>
  <c r="C92" i="6"/>
  <c r="C91" i="6"/>
  <c r="C90" i="6"/>
  <c r="C89" i="6"/>
  <c r="C62" i="6"/>
  <c r="L57" i="6"/>
  <c r="K57" i="6"/>
  <c r="C61" i="6" s="1"/>
  <c r="A50" i="6"/>
  <c r="A51" i="6" s="1"/>
  <c r="A52" i="6" s="1"/>
  <c r="A53" i="6" s="1"/>
  <c r="A54" i="6" s="1"/>
  <c r="A55" i="6" s="1"/>
  <c r="A56" i="6" s="1"/>
  <c r="D41" i="6"/>
  <c r="E40" i="6" s="1"/>
  <c r="D166" i="5"/>
  <c r="F156" i="5"/>
  <c r="D167" i="5" s="1"/>
  <c r="E140" i="5"/>
  <c r="M134" i="5"/>
  <c r="L134" i="5"/>
  <c r="K134" i="5"/>
  <c r="C136" i="5" s="1"/>
  <c r="A127" i="5"/>
  <c r="A128" i="5" s="1"/>
  <c r="A129" i="5" s="1"/>
  <c r="A130" i="5" s="1"/>
  <c r="A131" i="5" s="1"/>
  <c r="A132" i="5" s="1"/>
  <c r="A133" i="5" s="1"/>
  <c r="N126" i="5"/>
  <c r="N134" i="5" s="1"/>
  <c r="C110" i="5"/>
  <c r="C107" i="5"/>
  <c r="C106" i="5"/>
  <c r="C105" i="5"/>
  <c r="C104" i="5"/>
  <c r="C103" i="5"/>
  <c r="C102" i="5"/>
  <c r="C101" i="5"/>
  <c r="C100" i="5"/>
  <c r="C99" i="5"/>
  <c r="C98" i="5"/>
  <c r="C97" i="5"/>
  <c r="C96" i="5"/>
  <c r="C95" i="5"/>
  <c r="C94" i="5"/>
  <c r="C93" i="5"/>
  <c r="C92" i="5"/>
  <c r="C91" i="5"/>
  <c r="C90" i="5"/>
  <c r="C89" i="5"/>
  <c r="C88" i="5"/>
  <c r="C62" i="5"/>
  <c r="L57" i="5"/>
  <c r="K57" i="5"/>
  <c r="C61" i="5" s="1"/>
  <c r="A50" i="5"/>
  <c r="A51" i="5" s="1"/>
  <c r="A52" i="5" s="1"/>
  <c r="A53" i="5" s="1"/>
  <c r="A54" i="5" s="1"/>
  <c r="A55" i="5" s="1"/>
  <c r="A56" i="5" s="1"/>
  <c r="D41" i="5"/>
  <c r="E40" i="5" s="1"/>
  <c r="C93" i="2"/>
  <c r="C92" i="2"/>
  <c r="C91" i="2"/>
  <c r="C90" i="2"/>
  <c r="C88" i="2"/>
  <c r="C87" i="2"/>
  <c r="E159" i="6" l="1"/>
  <c r="E166" i="5"/>
  <c r="E127" i="2" l="1"/>
  <c r="M121" i="2"/>
  <c r="L121" i="2"/>
  <c r="K121" i="2"/>
  <c r="C123" i="2" s="1"/>
  <c r="A114" i="2"/>
  <c r="A115" i="2" s="1"/>
  <c r="A116" i="2" s="1"/>
  <c r="A117" i="2" s="1"/>
  <c r="A118" i="2" s="1"/>
  <c r="A119" i="2" s="1"/>
  <c r="A120" i="2" s="1"/>
  <c r="N113" i="2"/>
  <c r="N121" i="2" s="1"/>
  <c r="C25" i="3" l="1"/>
  <c r="C24" i="3"/>
  <c r="C14" i="3"/>
  <c r="C15" i="3" l="1"/>
  <c r="N57" i="2"/>
  <c r="D41" i="2"/>
  <c r="E40" i="2" s="1"/>
  <c r="F143" i="2" l="1"/>
  <c r="D154" i="2" s="1"/>
  <c r="E153" i="2" l="1"/>
  <c r="M57" i="2" l="1"/>
  <c r="C62" i="2" s="1"/>
  <c r="K57" i="2"/>
  <c r="C61" i="2" s="1"/>
  <c r="A50" i="2"/>
  <c r="A51" i="2" s="1"/>
  <c r="A52" i="2" s="1"/>
  <c r="A53" i="2" s="1"/>
  <c r="A54" i="2" s="1"/>
  <c r="A55" i="2" s="1"/>
  <c r="A56" i="2" s="1"/>
</calcChain>
</file>

<file path=xl/sharedStrings.xml><?xml version="1.0" encoding="utf-8"?>
<sst xmlns="http://schemas.openxmlformats.org/spreadsheetml/2006/main" count="2275" uniqueCount="364">
  <si>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</si>
  <si>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</si>
  <si>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</si>
  <si>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</si>
  <si>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</si>
  <si>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</si>
  <si>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</si>
  <si>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</si>
  <si>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</si>
  <si>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</si>
  <si>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</si>
  <si>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</si>
  <si>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</si>
  <si>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</si>
  <si>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</si>
  <si>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</si>
  <si>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</si>
  <si>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</si>
  <si>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</si>
  <si>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</si>
  <si>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</si>
  <si>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</si>
  <si>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</si>
  <si>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</si>
  <si>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</si>
  <si>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</si>
  <si>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</si>
  <si>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</si>
  <si>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</si>
  <si>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</si>
  <si>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</si>
  <si>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</si>
  <si>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</si>
  <si>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</si>
  <si>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</si>
  <si>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</si>
  <si>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</si>
  <si>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</si>
  <si>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</si>
  <si>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</si>
  <si>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</si>
  <si>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</si>
  <si>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</si>
  <si>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</si>
  <si>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</si>
  <si>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</si>
  <si>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</si>
  <si>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</si>
  <si>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</si>
  <si>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</si>
  <si>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</si>
  <si>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</si>
  <si>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</si>
  <si>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</si>
  <si>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</si>
  <si>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</si>
  <si>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</si>
  <si>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</si>
  <si>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</si>
  <si>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</si>
  <si>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</si>
  <si>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</si>
  <si>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ACTA DE INFORME DE EVALUACION DE PROPUESTAS</t>
  </si>
  <si>
    <t>No.</t>
  </si>
  <si>
    <t>DOCUMENTOS</t>
  </si>
  <si>
    <t>FOLIOS</t>
  </si>
  <si>
    <t>CUMPLE</t>
  </si>
  <si>
    <t xml:space="preserve">NO CUMPLE </t>
  </si>
  <si>
    <t>CERTIFICADO DE EXISTENCIA Y REPRESENTACIÓN LEGAL DEL PROPONENTE</t>
  </si>
  <si>
    <t>REGISTRO UNICO TRIBUTARIO</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</si>
  <si>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</si>
  <si>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</si>
  <si>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</si>
  <si>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</si>
  <si>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</si>
  <si>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</si>
  <si>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</si>
  <si>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</si>
  <si>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</si>
  <si>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</si>
  <si>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</si>
  <si>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</si>
  <si>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</si>
  <si>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</si>
  <si>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</si>
  <si>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</si>
  <si>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</si>
  <si>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</si>
  <si>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</si>
  <si>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</si>
  <si>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</si>
  <si>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</si>
  <si>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</si>
  <si>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</si>
  <si>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</si>
  <si>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</si>
  <si>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</si>
  <si>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</si>
  <si>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</si>
  <si>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</si>
  <si>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</si>
  <si>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</si>
  <si>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</si>
  <si>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</si>
  <si>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</si>
  <si>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</si>
  <si>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</si>
  <si>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</si>
  <si>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</si>
  <si>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</si>
  <si>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</si>
  <si>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</si>
  <si>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</si>
  <si>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</si>
  <si>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</si>
  <si>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</si>
  <si>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</si>
  <si>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</si>
  <si>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</si>
  <si>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</si>
  <si>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</si>
  <si>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</si>
  <si>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</si>
  <si>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</si>
  <si>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</si>
  <si>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</si>
  <si>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</si>
  <si>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</si>
  <si>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</si>
  <si>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</si>
  <si>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</si>
  <si>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</si>
  <si>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</si>
  <si>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</si>
  <si>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</si>
  <si>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</si>
  <si>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</si>
  <si>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</si>
  <si>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</si>
  <si>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</si>
  <si>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</si>
  <si>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</si>
  <si>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</si>
  <si>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</si>
  <si>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</si>
  <si>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</si>
  <si>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</si>
  <si>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</si>
  <si>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</si>
  <si>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</si>
  <si>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</si>
  <si>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</si>
  <si>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</si>
  <si>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UNION TEMPORAL FARO DE LUZ WAWA APARI </t>
  </si>
  <si>
    <t>FUNDACION FARO DE LUZ</t>
  </si>
  <si>
    <t>INSTITUCION EDUCATIVA BAJO SINAI</t>
  </si>
  <si>
    <t>CAMARA DE COMERCIO DE PASTO</t>
  </si>
  <si>
    <t>107-108</t>
  </si>
  <si>
    <t>En la certificación el objeto no especifica la ejecución de programas dirigidos a la atención de la Familia relacionada con servicios que incluyan el componente de fortalecimiento de las capacidades de cuidado.</t>
  </si>
  <si>
    <t>ADVAR SECURITY</t>
  </si>
  <si>
    <t>SAMONSE RASTREO SATELITAL</t>
  </si>
  <si>
    <t>SOCIOLOGA</t>
  </si>
  <si>
    <t>UNIVERSIDAD DE NARIÑO</t>
  </si>
  <si>
    <t>FLOR ALBA CANO ALPALA</t>
  </si>
  <si>
    <t>COLDAGRO</t>
  </si>
  <si>
    <t>EL PROPONENTE CUMPLE ___X___ NO CUMPLE _______</t>
  </si>
  <si>
    <t>TRANSTOURS LTDA.</t>
  </si>
  <si>
    <t>2014-1345</t>
  </si>
  <si>
    <t xml:space="preserve"> NO</t>
  </si>
  <si>
    <t>4  meses y 9 días</t>
  </si>
  <si>
    <t>UNION TEMPORAL FUNDACION FARO DE LUZ WAWA APARI</t>
  </si>
  <si>
    <t xml:space="preserve">Observacion: La verificacion de la informacion financiera de la UT. Se realiza de acuerdo con el Numeral 3,18 Nota 3 del pliego definitivo </t>
  </si>
  <si>
    <t>900211016-8 900382033-6</t>
  </si>
  <si>
    <t>INSITUTO TECNICO SUR COLOMBIANO</t>
  </si>
  <si>
    <t>847216-014</t>
  </si>
  <si>
    <t>3 años 18 días</t>
  </si>
  <si>
    <t xml:space="preserve">FUNDACION COLOMBIANA PARA EL DESARROLLO AGRICOLA - COLDAGRO                      </t>
  </si>
  <si>
    <t>Rango al que aplica:  Valor del presupuesto oficial Rango SMMLV</t>
  </si>
  <si>
    <t>IDL  Mayor o igual a 1,2</t>
  </si>
  <si>
    <t>NDE Menor o igual 65%</t>
  </si>
  <si>
    <t>APOYO PSICOSOCIAL MODALIDAD FAMILIAR</t>
  </si>
  <si>
    <t>PSICOLOGO</t>
  </si>
  <si>
    <t>10 meses 19 días</t>
  </si>
  <si>
    <t>113-118</t>
  </si>
  <si>
    <t>ALCALDIA MUNICIPAL DE GUALMATAN</t>
  </si>
  <si>
    <t>6 meses 7 días</t>
  </si>
  <si>
    <t>120-128</t>
  </si>
  <si>
    <t>3 días</t>
  </si>
  <si>
    <t>9 días</t>
  </si>
  <si>
    <t>22 días</t>
  </si>
  <si>
    <t xml:space="preserve">FUNDACION COLOMBIANA PARA EL DESARROLLO AGRICOLA - COLDAGRO                     </t>
  </si>
  <si>
    <t>Atendiendo lo establecido en la Reglas Generales para la valoración de la experiencia, pag. 53-54 y de acuerdo a la certificación adjunta en el folio No. 112, se solicita que la certiticación allegada establezca el valor o el porcentaje de las actividades o bienes relacionados con el objeto de la experiencia que se pretende acreditar respecto del valor total del contrato que se certifica, igualmente que se detalle los temas, actividades y tiempo de capacitación dirigidas a las familias en el desarrollo integral para promover pautas adecuadas de crianza</t>
  </si>
  <si>
    <t>ALCALDIA MUNICIPAL DE CUMBITARA</t>
  </si>
  <si>
    <t>CDI INSTITUCUIONAL SIN ARRIENDO</t>
  </si>
  <si>
    <t>BARRIO EL PRADO CENTRO SENA CABECERA MUNICIPAL</t>
  </si>
  <si>
    <t>BARRIO SAN LUIS CABECERA MUNICIPAL</t>
  </si>
  <si>
    <t xml:space="preserve">EL PROPONENTE OFERTA SUS SERVICIOS PARCIALMENTE, NO SE PRESENTA A LA MODALIDAD FAMILIAR QUE HACE PARTE DE ESTE GRUPO  </t>
  </si>
  <si>
    <t xml:space="preserve">LA UDS CORRESPONDE AL GRUPO 32 LA CAPACIDAD INSTALADA NO CORESPONDE A LA  CANTIDAD DE CUPOS OFERTADOS,EL PROPONENTE OFERTA SUS SERVICIOS PARCIALMENTE
</t>
  </si>
  <si>
    <t>X</t>
  </si>
  <si>
    <r>
      <rPr>
        <b/>
        <sz val="10"/>
        <color theme="1"/>
        <rFont val="Calibri"/>
        <family val="2"/>
      </rPr>
      <t>CUMPLE PERFIL</t>
    </r>
    <r>
      <rPr>
        <b/>
        <sz val="11"/>
        <color theme="1"/>
        <rFont val="Calibri"/>
        <family val="2"/>
      </rPr>
      <t xml:space="preserve">
SI /NO</t>
    </r>
  </si>
  <si>
    <r>
      <rPr>
        <b/>
        <sz val="9"/>
        <color theme="1"/>
        <rFont val="Calibri"/>
        <family val="2"/>
      </rPr>
      <t>CUMPLE PROPORCION</t>
    </r>
    <r>
      <rPr>
        <b/>
        <sz val="11"/>
        <color theme="1"/>
        <rFont val="Calibri"/>
        <family val="2"/>
      </rPr>
      <t xml:space="preserve">
SI /NO</t>
    </r>
  </si>
  <si>
    <t>COOPERATIVA UNIDA MULTIACTIVA DE NARIÑO COPUMNAR</t>
  </si>
  <si>
    <t>01/08/2014 31/102014</t>
  </si>
  <si>
    <t>JOSE RENBERTO ORDONEZ OBANDO</t>
  </si>
  <si>
    <t>CESMAG</t>
  </si>
  <si>
    <t>YUDI AMPARO MORA MARROQUIN</t>
  </si>
  <si>
    <t>CORPORACION UNIVERSITARIA REMINGTON</t>
  </si>
  <si>
    <t>FUNDACION EMSSANAR</t>
  </si>
  <si>
    <t>COOORDINACION DE CENTRO DE RECUPERACION NUTRICIONAL</t>
  </si>
  <si>
    <t xml:space="preserve">FUNDACION EMSSANAR HOSPITAL SAN PEDRO </t>
  </si>
  <si>
    <t xml:space="preserve">01/08/2011     31/12/2011 </t>
  </si>
  <si>
    <t>HOSPITAL SAN PEDRO DECUMBITARA</t>
  </si>
  <si>
    <t>01/04/2008   31/072011</t>
  </si>
  <si>
    <t>PSICOLOGA</t>
  </si>
  <si>
    <t xml:space="preserve">   NO PRESENTA TARJETA PROFESIONAL</t>
  </si>
  <si>
    <t>SANDRA DELSOCORRO MONCAYO MAYA</t>
  </si>
  <si>
    <t>PSICOLOGA SOCIAL COMUNITARIO</t>
  </si>
  <si>
    <t xml:space="preserve">UNAD </t>
  </si>
  <si>
    <t>FUNDACION DEJANDO HUELLLA</t>
  </si>
  <si>
    <t>15/01/2013   31/07/2014</t>
  </si>
  <si>
    <t>PSICOLOGA EQUIPO PSICOSOCIAL</t>
  </si>
  <si>
    <t>TALENTO HUMANO EFICAZ</t>
  </si>
  <si>
    <t>01/06/2012   31/12/2012</t>
  </si>
  <si>
    <t>INSTITUTO CHAMPAGNAT</t>
  </si>
  <si>
    <t>01/09/1992   30/06/2001</t>
  </si>
  <si>
    <t>DOCENTE</t>
  </si>
  <si>
    <t>MARCELA NAYIBETH MORA</t>
  </si>
  <si>
    <t>TRABAJADORA SOCIAL</t>
  </si>
  <si>
    <t>UNIVERSIDAD MARIANA</t>
  </si>
  <si>
    <t>EMILCE CECILIA LOPEZMORA</t>
  </si>
  <si>
    <t>UNAD</t>
  </si>
  <si>
    <r>
      <rPr>
        <b/>
        <sz val="10"/>
        <color theme="1"/>
        <rFont val="Calibri"/>
        <family val="2"/>
      </rPr>
      <t xml:space="preserve">CUMPLE </t>
    </r>
    <r>
      <rPr>
        <b/>
        <sz val="11"/>
        <color theme="1"/>
        <rFont val="Calibri"/>
        <family val="2"/>
      </rPr>
      <t xml:space="preserve">
SI /NO</t>
    </r>
  </si>
  <si>
    <t>NO PRESENTA SOPORTE DE TITULO ACADEMICO</t>
  </si>
  <si>
    <t>FUNDACION DEJANDO HUELLA</t>
  </si>
  <si>
    <t>1/02/2014   31/07/2014</t>
  </si>
  <si>
    <t>AGENTE EDUCATIVO</t>
  </si>
  <si>
    <t>01/11/2012   31/12/2012</t>
  </si>
  <si>
    <t>CENTRO COMERCIAL DE LUBRICANTES</t>
  </si>
  <si>
    <t>RECURSOS HUMANOS</t>
  </si>
  <si>
    <t>08/2010        12/2011</t>
  </si>
  <si>
    <t>ESTIMULACION TEMPRANA</t>
  </si>
  <si>
    <t>07/2009   05/2010</t>
  </si>
  <si>
    <t>ACOMPAÑAMIENTO EDUCATIVO</t>
  </si>
  <si>
    <t>2. CRITERIOS DE EVALUACIÓN</t>
  </si>
  <si>
    <t>1. Experiencia Específica - Adicional</t>
  </si>
  <si>
    <r>
      <rPr>
        <b/>
        <u/>
        <sz val="11"/>
        <color theme="1"/>
        <rFont val="Calibri"/>
        <family val="2"/>
        <scheme val="minor"/>
      </rPr>
      <t>SUBSANAR</t>
    </r>
    <r>
      <rPr>
        <b/>
        <sz val="11"/>
        <color theme="1"/>
        <rFont val="Calibri"/>
        <family val="2"/>
        <scheme val="minor"/>
      </rPr>
      <t xml:space="preserve">
MODALIDAD INSTITUCIONAL
COMPONENTE PEDAGOGICO</t>
    </r>
    <r>
      <rPr>
        <sz val="11"/>
        <color theme="1"/>
        <rFont val="Calibri"/>
        <family val="2"/>
        <scheme val="minor"/>
      </rPr>
      <t xml:space="preserve">. No se presenta intencionalidad pedagogica.
COMPONENTE SALUD Y NUTRICION. No se encuentra las actividades del Plan de Saneamiento. No se describe como se pretende ofecer el servicio de alimentos.
COMPONENTE AMBIENTES EDUCATIVOS Y PROTECTORES. No describe tipo de dotacion de material didactico.
COMPONENTE TALENTO HUMANO. No presenta estrategias de cualificacion para talento humano.
</t>
    </r>
    <r>
      <rPr>
        <b/>
        <sz val="11"/>
        <color theme="1"/>
        <rFont val="Calibri"/>
        <family val="2"/>
        <scheme val="minor"/>
      </rPr>
      <t>MODALIDAD FAMILIAR</t>
    </r>
    <r>
      <rPr>
        <sz val="11"/>
        <color theme="1"/>
        <rFont val="Calibri"/>
        <family val="2"/>
        <scheme val="minor"/>
      </rPr>
      <t xml:space="preserve">
COMPONENTE PEDAGOGICO. Debe precisar las estrategias pedagogicas.
COMPONENTE SALUD Y NUTRICION. No se encuentra los componentes del manual de Buenas Practicas de Manufactura en el territorio que se pretende operar. No se describe como se pretende ofrecer el servicio de alimentos.
COMPONENTE AMBIENTES EDUCATIVOS Y PROTECTORES. No presenta la propuesta de ambientacion de los espacios disponibles para  encuentros grupales.
COMPONENTE TALENTO HUMANO. No se encuentra las estrategias de cualificacion propuestas para talento humano.</t>
    </r>
  </si>
  <si>
    <t>AMANDA VIVIANA PANTOJA CORDOBA</t>
  </si>
  <si>
    <t>FUNDACION REDCOM</t>
  </si>
  <si>
    <t>PSICOLOGA COORDINADORA</t>
  </si>
  <si>
    <t>01/07/2011   31/12/2012</t>
  </si>
  <si>
    <t xml:space="preserve">SI </t>
  </si>
  <si>
    <t>NO PRESENTA TARJETA PROFESIONAL</t>
  </si>
  <si>
    <t xml:space="preserve">SAVE THE CHILDRENS </t>
  </si>
  <si>
    <t>ASESOR PEDAGOGICO</t>
  </si>
  <si>
    <t>01/06/2012   30/11/2012</t>
  </si>
  <si>
    <t>ANA CAROLINA BRAVO PANTOJA</t>
  </si>
  <si>
    <t>NO PRESENTA TARJETA PROFESIONAL NI TITULO ACADEMICO</t>
  </si>
  <si>
    <t>UNIVERSIDAD REMINGTON</t>
  </si>
  <si>
    <t>NO PRESENTA TITULO ACADEMICO NI TARJETA PROFESIONAL</t>
  </si>
  <si>
    <t>APUESTAS UNIDAS</t>
  </si>
  <si>
    <t>27/11/2007     15/03/2012</t>
  </si>
  <si>
    <t>TALENTO HUMAMO</t>
  </si>
  <si>
    <t>HOGAR EMPRESARIAL</t>
  </si>
  <si>
    <t>COORDINADORA PEDAGOCICA</t>
  </si>
  <si>
    <t>01/01/2009   15/03/2012</t>
  </si>
  <si>
    <t>CLINICA MIRAMAR</t>
  </si>
  <si>
    <t>COORDINADORA GESTION HUMANA</t>
  </si>
  <si>
    <t>20/03/2012   31/08/2013</t>
  </si>
  <si>
    <t>DAVIS LEONOR CASTILLO MUÑOZ</t>
  </si>
  <si>
    <t>UNIVERSIDAD ANTONIO NARIÑO NARIÑO</t>
  </si>
  <si>
    <t>03/02/2014   30/07/2014</t>
  </si>
  <si>
    <t xml:space="preserve">PSICOLOGA </t>
  </si>
  <si>
    <t>CENTRO DE SALUD SAN LORENZO</t>
  </si>
  <si>
    <t>24/04/2012   31/12/2013</t>
  </si>
  <si>
    <t>COORDINADORA DE SALUD MENTAL</t>
  </si>
  <si>
    <t>ALCALDIA DE FUNES</t>
  </si>
  <si>
    <t>04/12/2011   31/12/2011</t>
  </si>
  <si>
    <t>AUDITORIA POA</t>
  </si>
  <si>
    <t>CENTRO DE SALUD SAN LORENZO S</t>
  </si>
  <si>
    <t>08/09/2009   31/12/2009</t>
  </si>
  <si>
    <t>SANDRA MILENA SANCHEZ BRAVO</t>
  </si>
  <si>
    <t>COMISARIA DE FAMILIA MUNICIPIO TABLON DE GOMEZ</t>
  </si>
  <si>
    <t>2012   2013</t>
  </si>
  <si>
    <t>DOCENTE UNIVERSITARIA</t>
  </si>
  <si>
    <t>COORDINADORA METODOLOGICA</t>
  </si>
  <si>
    <t>CORPORACION CENTRO COMUNITARIO LA ROSA</t>
  </si>
  <si>
    <t>FUNDACION CRI  CREANDO ILUSIONES</t>
  </si>
  <si>
    <t>2009   2012</t>
  </si>
  <si>
    <t>ANA CAROLINA LOPEZ PAZOS</t>
  </si>
  <si>
    <t>CORPORACION MAESTRA VIDA</t>
  </si>
  <si>
    <t>01/02/2010  31/12/2010</t>
  </si>
  <si>
    <t>PSICOLOGA CLINICA</t>
  </si>
  <si>
    <t>01/01/2007   31/12/2007</t>
  </si>
  <si>
    <t>INSTITUCION EDUCATIVA MUNICIPAL SANTA BARBARA</t>
  </si>
  <si>
    <t>01/02/2005   30/06/2006</t>
  </si>
  <si>
    <t>PRACTICA PROFESIONALPSICOLOGIA</t>
  </si>
  <si>
    <t xml:space="preserve">COORDINADOR </t>
  </si>
  <si>
    <t>JUAN CARLOS LOPEZ VALLEJO</t>
  </si>
  <si>
    <t>EMSSANAR</t>
  </si>
  <si>
    <t>TECNICO DE APOYO PROYECTO RED JUNTOS</t>
  </si>
  <si>
    <t>21/11/2008   20/11/2009</t>
  </si>
  <si>
    <t>AUNAR</t>
  </si>
  <si>
    <t>PROFESIONAL PSICOSOCIAL</t>
  </si>
  <si>
    <t>01/06/2008   31/12/2008</t>
  </si>
  <si>
    <t>SALVI</t>
  </si>
  <si>
    <t>01/04/2008   30/05/2008</t>
  </si>
  <si>
    <t>28/01/2007    30/04/2007</t>
  </si>
  <si>
    <t>CORREDOR ORIENTAL</t>
  </si>
  <si>
    <t>MARIO ANDRES HERNANDEZ LOPEZ</t>
  </si>
  <si>
    <t>SOCIOLOGO</t>
  </si>
  <si>
    <t>FUNDACION INGENIERIA Y MEDIO AMBIENTE</t>
  </si>
  <si>
    <t>01/02/2008   31/12/2009</t>
  </si>
  <si>
    <t>03/02/2014   31/07/2014</t>
  </si>
  <si>
    <t>NATALIA PANTOJA SANTANDER</t>
  </si>
  <si>
    <t>UNIVERSIDAD ANTONIO NARIÑO</t>
  </si>
  <si>
    <t>MUNICIPIO DE FUNES</t>
  </si>
  <si>
    <t>01/01/2010   31/12/2010</t>
  </si>
  <si>
    <t>GESTAR FUTURO</t>
  </si>
  <si>
    <t>08/01/2008   11/04/2008</t>
  </si>
  <si>
    <t>25/04/2005   30/12/2005</t>
  </si>
  <si>
    <t>FABIOLA MAGALY ROSERO SANTACRUZ</t>
  </si>
  <si>
    <t>UNIVERSIDAD INCCA DE COLOMBIA</t>
  </si>
  <si>
    <t>SENA</t>
  </si>
  <si>
    <t>11/04/2012   30/06/2012</t>
  </si>
  <si>
    <t>01/10/2012   16/12/2012</t>
  </si>
  <si>
    <t>CENTRO HOSPITAL LA FLORIDA</t>
  </si>
  <si>
    <t>15/01/2012   31/03/2012</t>
  </si>
  <si>
    <t>CONVOCATORIA PÚBLICA DE APORTE No 003 DE 2014</t>
  </si>
  <si>
    <t>1,2 carpeta 1</t>
  </si>
  <si>
    <t>18 carpeta 1</t>
  </si>
  <si>
    <t xml:space="preserve">PROPONENTE No. 6. UNION TEMPORAL FARO DE LUZ WAWA APARI - INTEGRADO POR FARO DE LUZ y COLDAGRO (NO HABILITADO) </t>
  </si>
  <si>
    <t>1,3,5,7,9,11 carpeta 2</t>
  </si>
  <si>
    <t>6,7- 22,23,24 carpeta 1</t>
  </si>
  <si>
    <t>N/A</t>
  </si>
  <si>
    <t>32 al 36 carpeta 2</t>
  </si>
  <si>
    <t>66 al 68 carpeta 1</t>
  </si>
  <si>
    <t>9 al12 y del 26 al 29 carpeta 1</t>
  </si>
  <si>
    <t>93,94 carpeta 1</t>
  </si>
  <si>
    <t>14-15  y 31,32 carpeta X 1</t>
  </si>
  <si>
    <t>16,17 y 31, 32 carpeta 1</t>
  </si>
  <si>
    <t>65 al 68</t>
  </si>
  <si>
    <t xml:space="preserve">13 y 30 carpeta 1 </t>
  </si>
  <si>
    <t xml:space="preserve">Resolucion 02602 del 28 de noviembre de 2014- Faro de Luz
Resolucion 02601 del 28 de noviembre de 2014. Coldagro </t>
  </si>
  <si>
    <t>SUB. 1.No Presenta Certificacion a los estados financiero suscrito por el contador ninguno de sus integrantes, deben presentarlos de acuerdo al Numeral 3,16.</t>
  </si>
  <si>
    <t>2. la Fundacion Colombiana para el Desarrollo Agricola, no tiene Revisor Fiscal registrado en Camara de Comercio, la fundacion requiere Revisor Fiscal.</t>
  </si>
  <si>
    <t xml:space="preserve">PRESENTA INFORMACION PARCIAL DE ESTE GRUPO Y NO PRESENTA SOPORTES </t>
  </si>
  <si>
    <r>
      <rPr>
        <b/>
        <sz val="9"/>
        <color theme="1"/>
        <rFont val="Arial Narrow"/>
        <family val="2"/>
      </rPr>
      <t>SUB.</t>
    </r>
    <r>
      <rPr>
        <sz val="9"/>
        <color theme="1"/>
        <rFont val="Arial Narrow"/>
        <family val="2"/>
      </rPr>
      <t xml:space="preserve"> Uno de los integrantes de la UT, FARO DE LUZ debe  presentar el formato No. 2  suscrito por el  revisor fiscal según certificado de camara de comercio  </t>
    </r>
  </si>
  <si>
    <r>
      <rPr>
        <b/>
        <sz val="9"/>
        <color theme="1"/>
        <rFont val="Arial Narrow"/>
        <family val="2"/>
      </rPr>
      <t>SUB.</t>
    </r>
    <r>
      <rPr>
        <sz val="9"/>
        <color theme="1"/>
        <rFont val="Arial Narrow"/>
        <family val="2"/>
      </rPr>
      <t xml:space="preserve">  El proponente debe presentarse al  ICBF a firmar las polizas de seriedad </t>
    </r>
  </si>
  <si>
    <t xml:space="preserve">NO PRESENTA INFORMACION EN FORMATO 8 </t>
  </si>
  <si>
    <t xml:space="preserve">NO PRESENTA CERTIFICACION DE EXPERIENCIA LABORAL </t>
  </si>
  <si>
    <t xml:space="preserve">NO PRESENTA TITULO PROFESIONAL
NO PRESENTA CERTIFICACION DE EXPERIENCIA LABORAL </t>
  </si>
  <si>
    <t>-</t>
  </si>
  <si>
    <t>El objeto contractual no cumple con lo requerido en el pliego de condiciones.</t>
  </si>
  <si>
    <t>El objeto no corresponde a programas de atención a la Primera Infancia y/o Familia.</t>
  </si>
  <si>
    <t>Atendiendo lo establecido en la Reglas Generales para la valoración de la experiencia, pag. 53-54 y de acuerdo a la certificación adjunta en el folio No. 112, se solicita que la certiticación allegada establezca el valor o el porcentaje de las actividades o bienes relacionados con el objeto de la experiencia que se pretende acreditar respecto del valor total del contrato que se certifica, igualmente que se detalle los temas, actividades y tiempo de capacitación dirigidas a las familias en el desarrollo integral para promover pautas adecuadas de crianza.</t>
  </si>
  <si>
    <t>0</t>
  </si>
  <si>
    <t>01/08/2014 31/10/2014</t>
  </si>
  <si>
    <t>NO PRESENTA INFORMACION EN FORMATO 8</t>
  </si>
  <si>
    <t>TITULO PROFESIONAL ILEGIBLE, NO PRESENTA TARJETA PROFESIONAL, NO PRESENTA EXPERIENCIA EN COORDINACIÓN</t>
  </si>
  <si>
    <t>NO PRESENTA TARJETA PROFESIONAL, NO PRESENTA EXPERIENCIA EN COORDINACIÓN</t>
  </si>
  <si>
    <t xml:space="preserve">   NO PRESENTA TARJETA PROFESIONAL, NO COMPLETA EXPERIENCIA EN COORDINACIÓN</t>
  </si>
  <si>
    <t>JOSE RENBERTO ORDONEZ OBANDO, DEFINIR A QUE GRUPO PERTENECE</t>
  </si>
  <si>
    <t>DEFINIR A QUE GRUPO PERTENECE</t>
  </si>
  <si>
    <t xml:space="preserve"> UNION TEMPORAL FARO DE LUZ WAWA APARI - INTEGRADO POR FARO DE LUZ y COLDAGRO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</si>
</sst>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5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theme="1"/>
      <name val="Calibri"/>
      <family val="2"/>
    </font>
    <font>
      <sz val="11"/>
      <color rgb="FFFF0000"/>
      <name val="Calibri"/>
      <family val="2"/>
      <scheme val="minor"/>
    </font>
    <font>
      <b/>
      <sz val="11"/>
      <color theme="1"/>
      <name val="Calibri"/>
      <family val="2"/>
      <scheme val="minor"/>
    </font>
    <font>
      <b/>
      <sz val="10"/>
      <color theme="1"/>
      <name val="Calibri"/>
      <family val="2"/>
    </font>
    <font>
      <b/>
      <sz val="9"/>
      <color theme="1"/>
      <name val="Calibri"/>
      <family val="2"/>
    </font>
    <font>
      <sz val="11"/>
      <color theme="1"/>
      <name val="Calibri"/>
      <family val="2"/>
      <scheme val="minor"/>
    </font>
    <font>
      <b/>
      <sz val="20"/>
      <name val="Calibri"/>
      <family val="2"/>
      <scheme val="minor"/>
    </font>
    <font>
      <b/>
      <sz val="20"/>
      <name val="Calibri"/>
      <family val="2"/>
    </font>
    <font>
      <sz val="11"/>
      <color theme="1"/>
      <name val="Calibri"/>
      <scheme val="minor"/>
    </font>
    <font>
      <i/>
      <sz val="14"/>
      <color rgb="FFFF0000"/>
      <name val="Calibri"/>
      <family val="2"/>
    </font>
    <font>
      <i/>
      <sz val="11"/>
      <color rgb="FFFF0000"/>
      <name val="Calibri"/>
      <scheme val="minor"/>
    </font>
    <font>
      <b/>
      <sz val="11"/>
      <color theme="1"/>
      <name val="Calibri"/>
      <scheme val="minor"/>
    </font>
    <font>
      <sz val="11"/>
      <name val="Calibri"/>
      <scheme val="minor"/>
    </font>
    <font>
      <b/>
      <sz val="11"/>
      <name val="Calibri"/>
      <scheme val="minor"/>
    </font>
    <font>
      <sz val="11"/>
      <name val="Arial"/>
    </font>
    <font>
      <b/>
      <u/>
      <sz val="11"/>
      <color theme="1"/>
      <name val="Calibri"/>
      <family val="2"/>
      <scheme val="minor"/>
    </font>
    <font>
      <sz val="9"/>
      <name val="Arial Narrow"/>
      <family val="2"/>
    </font>
    <font>
      <sz val="11"/>
      <color theme="1"/>
      <name val="Calibri"/>
      <family val="2"/>
    </font>
    <font>
      <b/>
      <sz val="11"/>
      <name val="Calibri"/>
      <family val="2"/>
      <scheme val="minor"/>
    </font>
    <font>
      <b/>
      <sz val="14"/>
      <name val="Calibri"/>
      <family val="2"/>
    </font>
  </fonts>
  <fills count="13">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6"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9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7" xfId="0" applyFont="1" applyFill="1" applyBorder="1" applyAlignment="1">
      <alignment horizontal="center" vertical="center" wrapText="1"/>
    </xf>
    <xf numFmtId="0" fontId="24" fillId="0" borderId="17"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7" borderId="18" xfId="0" applyFont="1" applyFill="1" applyBorder="1" applyAlignment="1">
      <alignment horizontal="center" vertical="center" wrapText="1"/>
    </xf>
    <xf numFmtId="0" fontId="25" fillId="7" borderId="21" xfId="0" applyFont="1" applyFill="1" applyBorder="1" applyAlignment="1">
      <alignment horizontal="center" vertical="center" wrapText="1"/>
    </xf>
    <xf numFmtId="0" fontId="25" fillId="0" borderId="21" xfId="0" applyFont="1" applyBorder="1" applyAlignment="1">
      <alignment horizontal="center" vertical="center" wrapText="1"/>
    </xf>
    <xf numFmtId="0" fontId="25" fillId="7" borderId="21" xfId="0" applyFont="1" applyFill="1" applyBorder="1" applyAlignment="1">
      <alignment horizontal="justify" vertical="center" wrapText="1"/>
    </xf>
    <xf numFmtId="0" fontId="24" fillId="0" borderId="0" xfId="0" applyFont="1" applyBorder="1" applyAlignment="1">
      <alignment horizontal="center" vertical="center" wrapText="1"/>
    </xf>
    <xf numFmtId="0" fontId="30"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6" xfId="0" applyFont="1" applyFill="1" applyBorder="1" applyAlignment="1">
      <alignment vertical="center"/>
    </xf>
    <xf numFmtId="0" fontId="27" fillId="7" borderId="27" xfId="0" applyFont="1" applyFill="1" applyBorder="1" applyAlignment="1">
      <alignment horizontal="center" vertical="center" wrapText="1"/>
    </xf>
    <xf numFmtId="0" fontId="28" fillId="0" borderId="28" xfId="0" applyFont="1" applyBorder="1" applyAlignment="1">
      <alignment vertical="center" wrapText="1"/>
    </xf>
    <xf numFmtId="0" fontId="28" fillId="0" borderId="27" xfId="0" applyFont="1" applyBorder="1" applyAlignment="1">
      <alignment vertical="center"/>
    </xf>
    <xf numFmtId="0" fontId="27" fillId="7" borderId="28" xfId="0" applyFont="1" applyFill="1" applyBorder="1" applyAlignment="1">
      <alignment vertical="center"/>
    </xf>
    <xf numFmtId="0" fontId="28" fillId="7" borderId="27" xfId="0" applyFont="1" applyFill="1" applyBorder="1" applyAlignment="1">
      <alignment vertical="center"/>
    </xf>
    <xf numFmtId="0" fontId="28" fillId="7" borderId="0" xfId="0" applyFont="1" applyFill="1" applyAlignment="1">
      <alignment vertical="center"/>
    </xf>
    <xf numFmtId="0" fontId="28" fillId="7" borderId="28" xfId="0" applyFont="1" applyFill="1" applyBorder="1" applyAlignment="1">
      <alignment vertical="center"/>
    </xf>
    <xf numFmtId="0" fontId="27" fillId="7" borderId="29" xfId="0" applyFont="1" applyFill="1" applyBorder="1" applyAlignment="1">
      <alignment vertical="center"/>
    </xf>
    <xf numFmtId="0" fontId="27" fillId="7" borderId="32" xfId="0" applyFont="1" applyFill="1" applyBorder="1" applyAlignment="1">
      <alignment vertical="center"/>
    </xf>
    <xf numFmtId="0" fontId="27" fillId="7" borderId="0" xfId="0" applyFont="1" applyFill="1" applyAlignment="1">
      <alignment horizontal="center" vertical="center"/>
    </xf>
    <xf numFmtId="0" fontId="27" fillId="7" borderId="28" xfId="0" applyFont="1" applyFill="1" applyBorder="1" applyAlignment="1">
      <alignment horizontal="center" vertical="center"/>
    </xf>
    <xf numFmtId="0" fontId="28" fillId="7" borderId="24" xfId="0" applyFont="1" applyFill="1" applyBorder="1" applyAlignment="1">
      <alignment vertical="center"/>
    </xf>
    <xf numFmtId="0" fontId="28" fillId="7" borderId="32" xfId="0" applyFont="1" applyFill="1" applyBorder="1" applyAlignment="1">
      <alignment vertical="center"/>
    </xf>
    <xf numFmtId="0" fontId="28" fillId="7" borderId="35" xfId="0" applyFont="1" applyFill="1" applyBorder="1" applyAlignment="1">
      <alignment vertical="center"/>
    </xf>
    <xf numFmtId="0" fontId="27" fillId="7" borderId="27" xfId="0" applyFont="1" applyFill="1" applyBorder="1" applyAlignment="1">
      <alignment vertical="center"/>
    </xf>
    <xf numFmtId="0" fontId="27" fillId="7" borderId="35"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8" xfId="0" applyFont="1" applyBorder="1" applyAlignment="1">
      <alignment vertical="center"/>
    </xf>
    <xf numFmtId="0" fontId="28" fillId="7" borderId="34"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2" xfId="0" applyFont="1" applyFill="1" applyBorder="1" applyAlignment="1">
      <alignment vertical="center"/>
    </xf>
    <xf numFmtId="0" fontId="34" fillId="7" borderId="32" xfId="0" applyFont="1" applyFill="1" applyBorder="1" applyAlignment="1">
      <alignment horizontal="center" vertical="center"/>
    </xf>
    <xf numFmtId="0" fontId="34" fillId="7" borderId="32" xfId="0" applyFont="1" applyFill="1" applyBorder="1" applyAlignment="1">
      <alignment vertical="center" wrapText="1"/>
    </xf>
    <xf numFmtId="0" fontId="0" fillId="0" borderId="1" xfId="0" applyBorder="1" applyAlignment="1">
      <alignment wrapText="1"/>
    </xf>
    <xf numFmtId="0" fontId="0" fillId="0" borderId="14" xfId="0" applyBorder="1" applyAlignment="1">
      <alignment horizontal="center" vertical="center"/>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44" fontId="35" fillId="7" borderId="31" xfId="3" applyFont="1" applyFill="1" applyBorder="1" applyAlignment="1">
      <alignment horizontal="center" vertical="center" wrapText="1"/>
    </xf>
    <xf numFmtId="44" fontId="35" fillId="7" borderId="30" xfId="3"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43" fontId="28" fillId="8" borderId="25" xfId="0" applyNumberFormat="1" applyFont="1" applyFill="1" applyBorder="1" applyAlignment="1">
      <alignment vertical="center"/>
    </xf>
    <xf numFmtId="43" fontId="28" fillId="8" borderId="0" xfId="0" applyNumberFormat="1" applyFont="1" applyFill="1" applyAlignment="1">
      <alignment vertical="center"/>
    </xf>
    <xf numFmtId="43" fontId="28" fillId="8" borderId="34" xfId="0" applyNumberFormat="1" applyFont="1" applyFill="1" applyBorder="1" applyAlignment="1">
      <alignment vertical="center"/>
    </xf>
    <xf numFmtId="43" fontId="28" fillId="7" borderId="26" xfId="0" applyNumberFormat="1" applyFont="1" applyFill="1" applyBorder="1" applyAlignment="1">
      <alignment vertical="center"/>
    </xf>
    <xf numFmtId="43" fontId="28" fillId="7" borderId="28" xfId="0" applyNumberFormat="1" applyFont="1" applyFill="1" applyBorder="1" applyAlignment="1">
      <alignment vertical="center"/>
    </xf>
    <xf numFmtId="43" fontId="28" fillId="7" borderId="35" xfId="0" applyNumberFormat="1" applyFont="1" applyFill="1" applyBorder="1" applyAlignment="1">
      <alignment vertical="center"/>
    </xf>
    <xf numFmtId="43" fontId="28" fillId="8" borderId="0" xfId="0" applyNumberFormat="1" applyFont="1" applyFill="1" applyAlignment="1">
      <alignment horizontal="center" vertical="center"/>
    </xf>
    <xf numFmtId="9" fontId="28" fillId="8" borderId="34" xfId="0" applyNumberFormat="1" applyFont="1" applyFill="1" applyBorder="1" applyAlignment="1">
      <alignment horizontal="right" vertical="center"/>
    </xf>
    <xf numFmtId="43" fontId="0" fillId="0" borderId="0" xfId="0" applyNumberFormat="1"/>
    <xf numFmtId="9" fontId="0" fillId="0" borderId="0" xfId="0" applyNumberFormat="1"/>
    <xf numFmtId="44" fontId="0" fillId="0" borderId="0" xfId="0" applyNumberFormat="1"/>
    <xf numFmtId="0" fontId="29" fillId="0" borderId="0" xfId="0" applyFont="1" applyAlignment="1">
      <alignment wrapText="1"/>
    </xf>
    <xf numFmtId="0" fontId="0" fillId="0" borderId="1" xfId="0" applyNumberFormat="1" applyFill="1" applyBorder="1" applyAlignment="1">
      <alignment wrapText="1"/>
    </xf>
    <xf numFmtId="3" fontId="0" fillId="3" borderId="1" xfId="0" applyNumberFormat="1" applyFill="1" applyBorder="1" applyAlignment="1">
      <alignment horizontal="right" vertical="center"/>
    </xf>
    <xf numFmtId="0" fontId="0" fillId="0" borderId="5" xfId="0" applyBorder="1" applyAlignment="1">
      <alignment horizontal="left" vertical="center"/>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37" fillId="0" borderId="1" xfId="0" applyFont="1" applyFill="1" applyBorder="1"/>
    <xf numFmtId="0" fontId="38" fillId="2" borderId="1" xfId="0" applyFont="1" applyFill="1" applyBorder="1" applyAlignment="1">
      <alignment horizontal="center" vertical="center" wrapText="1"/>
    </xf>
    <xf numFmtId="0" fontId="38" fillId="2" borderId="5" xfId="0" applyFont="1" applyFill="1" applyBorder="1" applyAlignment="1">
      <alignment horizontal="center" vertical="center" wrapText="1"/>
    </xf>
    <xf numFmtId="0" fontId="0" fillId="0" borderId="40" xfId="0" applyBorder="1" applyAlignment="1">
      <alignment horizontal="center" vertical="center"/>
    </xf>
    <xf numFmtId="0" fontId="0" fillId="0" borderId="0" xfId="0" applyAlignment="1">
      <alignment vertical="center" wrapText="1"/>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7" fontId="0" fillId="0" borderId="0" xfId="0" applyNumberFormat="1" applyBorder="1" applyAlignment="1">
      <alignment vertical="center" wrapText="1"/>
    </xf>
    <xf numFmtId="167" fontId="0" fillId="0" borderId="0" xfId="0" applyNumberFormat="1" applyFill="1" applyBorder="1" applyAlignment="1">
      <alignment vertical="center" wrapText="1"/>
    </xf>
    <xf numFmtId="0" fontId="0" fillId="0" borderId="0" xfId="0" applyAlignment="1">
      <alignment wrapText="1"/>
    </xf>
    <xf numFmtId="0" fontId="0" fillId="0" borderId="0" xfId="0" applyFill="1" applyAlignment="1">
      <alignment vertical="center" wrapText="1"/>
    </xf>
    <xf numFmtId="0" fontId="1" fillId="0" borderId="1" xfId="0" applyFont="1" applyFill="1" applyBorder="1" applyAlignment="1">
      <alignment horizontal="center" vertical="center" wrapText="1"/>
    </xf>
    <xf numFmtId="0" fontId="0" fillId="0" borderId="1" xfId="0" applyFill="1" applyBorder="1" applyAlignment="1">
      <alignment vertical="center" wrapText="1"/>
    </xf>
    <xf numFmtId="0" fontId="9" fillId="3" borderId="8" xfId="0" applyFont="1" applyFill="1" applyBorder="1" applyAlignment="1" applyProtection="1">
      <alignment vertical="center" wrapText="1"/>
      <protection locked="0"/>
    </xf>
    <xf numFmtId="0" fontId="0" fillId="0" borderId="0" xfId="0" applyAlignment="1">
      <alignment horizontal="center" vertical="center" wrapText="1"/>
    </xf>
    <xf numFmtId="0" fontId="0" fillId="0" borderId="0" xfId="0" applyFill="1" applyBorder="1" applyAlignment="1">
      <alignment horizontal="center" vertical="center" wrapText="1"/>
    </xf>
    <xf numFmtId="0" fontId="0" fillId="0" borderId="0" xfId="0" applyBorder="1" applyAlignment="1">
      <alignment vertical="center" wrapText="1"/>
    </xf>
    <xf numFmtId="165" fontId="0" fillId="0" borderId="0" xfId="0" applyNumberFormat="1" applyBorder="1" applyAlignment="1">
      <alignment vertical="center" wrapText="1"/>
    </xf>
    <xf numFmtId="0" fontId="15" fillId="0" borderId="0" xfId="0" applyFont="1" applyFill="1" applyBorder="1" applyAlignment="1">
      <alignment horizontal="left" vertical="center" wrapText="1"/>
    </xf>
    <xf numFmtId="0" fontId="0" fillId="0" borderId="0" xfId="0" applyFill="1" applyBorder="1" applyAlignment="1">
      <alignment wrapText="1"/>
    </xf>
    <xf numFmtId="0" fontId="0" fillId="0" borderId="1" xfId="0" applyNumberFormat="1" applyBorder="1" applyAlignment="1"/>
    <xf numFmtId="0" fontId="0" fillId="0" borderId="1" xfId="0"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xf>
    <xf numFmtId="0" fontId="41" fillId="0" borderId="1" xfId="0" applyFont="1" applyFill="1" applyBorder="1" applyAlignment="1">
      <alignment vertical="top" wrapText="1"/>
    </xf>
    <xf numFmtId="0" fontId="41" fillId="0" borderId="1" xfId="0" applyFont="1" applyFill="1" applyBorder="1" applyAlignment="1">
      <alignment vertical="top"/>
    </xf>
    <xf numFmtId="14" fontId="41" fillId="0" borderId="1" xfId="0" applyNumberFormat="1" applyFont="1" applyFill="1" applyBorder="1" applyAlignment="1">
      <alignment vertical="top"/>
    </xf>
    <xf numFmtId="0" fontId="41" fillId="0" borderId="1" xfId="0" applyFont="1" applyFill="1" applyBorder="1" applyAlignment="1"/>
    <xf numFmtId="0" fontId="41" fillId="0" borderId="1" xfId="0" applyFont="1" applyFill="1" applyBorder="1" applyAlignment="1">
      <alignment vertical="center"/>
    </xf>
    <xf numFmtId="0" fontId="0" fillId="2" borderId="0" xfId="0" applyFill="1" applyAlignment="1">
      <alignment vertical="center" wrapText="1"/>
    </xf>
    <xf numFmtId="0" fontId="0" fillId="0" borderId="0" xfId="0" applyBorder="1" applyAlignment="1">
      <alignment vertical="top" wrapText="1"/>
    </xf>
    <xf numFmtId="0" fontId="0" fillId="0" borderId="0" xfId="0" applyBorder="1" applyAlignment="1">
      <alignment vertical="top"/>
    </xf>
    <xf numFmtId="14" fontId="0" fillId="0" borderId="0" xfId="0" applyNumberFormat="1" applyBorder="1" applyAlignment="1">
      <alignment vertical="top"/>
    </xf>
    <xf numFmtId="0" fontId="37" fillId="0" borderId="0" xfId="0" applyFont="1" applyBorder="1" applyAlignment="1"/>
    <xf numFmtId="14" fontId="0" fillId="0" borderId="1" xfId="0" applyNumberFormat="1" applyFill="1" applyBorder="1" applyAlignment="1"/>
    <xf numFmtId="0" fontId="41" fillId="0" borderId="1" xfId="0" applyFont="1" applyFill="1" applyBorder="1"/>
    <xf numFmtId="0" fontId="0" fillId="0" borderId="1" xfId="0" applyFill="1" applyBorder="1" applyAlignment="1">
      <alignment horizontal="center" vertical="center" wrapText="1"/>
    </xf>
    <xf numFmtId="0" fontId="38" fillId="2" borderId="39" xfId="0" applyFont="1" applyFill="1" applyBorder="1" applyAlignment="1">
      <alignment horizontal="center" vertical="center" wrapText="1"/>
    </xf>
    <xf numFmtId="0" fontId="38" fillId="2" borderId="14" xfId="0" applyFont="1" applyFill="1" applyBorder="1" applyAlignment="1">
      <alignment horizontal="center" vertical="center" wrapText="1"/>
    </xf>
    <xf numFmtId="0" fontId="41" fillId="0" borderId="1" xfId="0" applyFont="1" applyBorder="1" applyAlignment="1">
      <alignment vertical="center"/>
    </xf>
    <xf numFmtId="0" fontId="41" fillId="0" borderId="1" xfId="0" applyNumberFormat="1" applyFont="1" applyFill="1" applyBorder="1" applyAlignment="1">
      <alignment vertical="center"/>
    </xf>
    <xf numFmtId="0" fontId="41" fillId="0" borderId="1" xfId="0" applyFont="1" applyFill="1" applyBorder="1" applyAlignment="1">
      <alignment vertical="center" wrapText="1"/>
    </xf>
    <xf numFmtId="0" fontId="41" fillId="0" borderId="0" xfId="0" applyFont="1" applyFill="1" applyBorder="1" applyAlignment="1">
      <alignment vertical="center"/>
    </xf>
    <xf numFmtId="0" fontId="41" fillId="0" borderId="1" xfId="0" applyNumberFormat="1" applyFont="1" applyFill="1" applyBorder="1" applyAlignment="1" applyProtection="1">
      <alignment vertical="top"/>
    </xf>
    <xf numFmtId="14" fontId="41" fillId="0" borderId="1" xfId="0" applyNumberFormat="1" applyFont="1" applyFill="1" applyBorder="1" applyAlignment="1" applyProtection="1">
      <alignment vertical="top"/>
    </xf>
    <xf numFmtId="0" fontId="41" fillId="0" borderId="0" xfId="0" applyFont="1" applyFill="1" applyAlignment="1">
      <alignment vertical="center"/>
    </xf>
    <xf numFmtId="0" fontId="1" fillId="0" borderId="0" xfId="0" applyFont="1" applyFill="1" applyBorder="1" applyAlignment="1">
      <alignment vertical="center"/>
    </xf>
    <xf numFmtId="49" fontId="0" fillId="0" borderId="0" xfId="0" applyNumberFormat="1" applyFill="1" applyBorder="1" applyAlignment="1">
      <alignment horizontal="center" vertical="center"/>
    </xf>
    <xf numFmtId="0" fontId="42" fillId="2" borderId="7" xfId="0" applyFont="1" applyFill="1" applyBorder="1" applyAlignment="1">
      <alignment horizontal="center" vertical="center"/>
    </xf>
    <xf numFmtId="0" fontId="43" fillId="2" borderId="8" xfId="0" applyNumberFormat="1" applyFont="1" applyFill="1" applyBorder="1" applyAlignment="1">
      <alignment horizontal="center" vertical="center"/>
    </xf>
    <xf numFmtId="0" fontId="43" fillId="2" borderId="8" xfId="0" applyFont="1" applyFill="1" applyBorder="1" applyAlignment="1">
      <alignment horizontal="center" vertical="center"/>
    </xf>
    <xf numFmtId="0" fontId="43" fillId="2" borderId="9" xfId="0" applyFont="1" applyFill="1" applyBorder="1" applyAlignment="1">
      <alignment horizontal="center" vertical="center"/>
    </xf>
    <xf numFmtId="0" fontId="0" fillId="0" borderId="0" xfId="0" applyNumberFormat="1" applyFill="1" applyBorder="1" applyAlignment="1">
      <alignment vertical="center"/>
    </xf>
    <xf numFmtId="0" fontId="1" fillId="2" borderId="1" xfId="0" applyFont="1" applyFill="1" applyBorder="1" applyAlignment="1">
      <alignment horizontal="center" vertical="top" wrapText="1"/>
    </xf>
    <xf numFmtId="0" fontId="38" fillId="2" borderId="1" xfId="0" applyNumberFormat="1" applyFont="1" applyFill="1" applyBorder="1" applyAlignment="1">
      <alignment horizontal="center" vertical="top" wrapText="1"/>
    </xf>
    <xf numFmtId="0" fontId="0" fillId="0" borderId="1" xfId="0" applyNumberFormat="1" applyFill="1" applyBorder="1" applyAlignment="1">
      <alignment horizontal="center" vertical="center"/>
    </xf>
    <xf numFmtId="0" fontId="42" fillId="2" borderId="10" xfId="0" applyFont="1" applyFill="1" applyBorder="1" applyAlignment="1">
      <alignment horizontal="center" vertical="center"/>
    </xf>
    <xf numFmtId="0" fontId="44" fillId="0" borderId="0" xfId="0" applyFont="1" applyFill="1" applyBorder="1" applyAlignment="1">
      <alignment vertical="center"/>
    </xf>
    <xf numFmtId="0" fontId="45" fillId="0" borderId="0" xfId="0" applyFont="1" applyFill="1" applyBorder="1" applyAlignment="1">
      <alignment horizontal="center" vertical="center"/>
    </xf>
    <xf numFmtId="0" fontId="46" fillId="0" borderId="0" xfId="0" applyFont="1" applyFill="1" applyAlignment="1">
      <alignment horizontal="center" vertical="center"/>
    </xf>
    <xf numFmtId="0" fontId="48" fillId="0" borderId="0" xfId="0" applyFont="1" applyAlignment="1">
      <alignment horizontal="left" vertical="center" wrapText="1"/>
    </xf>
    <xf numFmtId="0" fontId="48" fillId="0" borderId="1" xfId="0" applyFont="1" applyBorder="1" applyAlignment="1">
      <alignment horizontal="left" vertical="center" wrapText="1"/>
    </xf>
    <xf numFmtId="49" fontId="48" fillId="0" borderId="1" xfId="0" applyNumberFormat="1" applyFont="1" applyFill="1" applyBorder="1" applyAlignment="1" applyProtection="1">
      <alignment horizontal="left" vertical="center" wrapText="1"/>
      <protection locked="0"/>
    </xf>
    <xf numFmtId="0" fontId="48" fillId="0" borderId="1" xfId="0" applyNumberFormat="1" applyFont="1" applyFill="1" applyBorder="1" applyAlignment="1" applyProtection="1">
      <alignment horizontal="left" vertical="center" wrapText="1"/>
      <protection locked="0"/>
    </xf>
    <xf numFmtId="49" fontId="48" fillId="0" borderId="1" xfId="0" applyNumberFormat="1" applyFont="1" applyBorder="1" applyAlignment="1" applyProtection="1">
      <alignment horizontal="left" vertical="center" wrapText="1"/>
      <protection locked="0"/>
    </xf>
    <xf numFmtId="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9" fontId="48" fillId="0" borderId="1" xfId="0" applyNumberFormat="1" applyFont="1" applyBorder="1" applyAlignment="1" applyProtection="1">
      <alignment horizontal="left" wrapText="1"/>
      <protection locked="0"/>
    </xf>
    <xf numFmtId="14" fontId="48" fillId="0" borderId="1" xfId="0" applyNumberFormat="1" applyFont="1" applyFill="1" applyBorder="1" applyAlignment="1" applyProtection="1">
      <alignment horizontal="left" vertical="center" wrapText="1"/>
      <protection locked="0"/>
    </xf>
    <xf numFmtId="15" fontId="48" fillId="0" borderId="1" xfId="0" applyNumberFormat="1" applyFont="1" applyFill="1" applyBorder="1" applyAlignment="1" applyProtection="1">
      <alignment horizontal="left" vertical="center" wrapText="1"/>
      <protection locked="0"/>
    </xf>
    <xf numFmtId="2" fontId="48" fillId="0" borderId="1" xfId="0" applyNumberFormat="1" applyFont="1" applyFill="1" applyBorder="1" applyAlignment="1" applyProtection="1">
      <alignment horizontal="left" vertical="center" wrapText="1"/>
      <protection locked="0"/>
    </xf>
    <xf numFmtId="168" fontId="48" fillId="0" borderId="1" xfId="0" applyNumberFormat="1" applyFont="1" applyBorder="1" applyAlignment="1">
      <alignment horizontal="left" wrapText="1"/>
    </xf>
    <xf numFmtId="0" fontId="48" fillId="0" borderId="1" xfId="0" applyFont="1" applyFill="1" applyBorder="1" applyAlignment="1" applyProtection="1">
      <alignment horizontal="left" vertical="center" wrapText="1"/>
      <protection locked="0"/>
    </xf>
    <xf numFmtId="49" fontId="49" fillId="0" borderId="1" xfId="0" applyNumberFormat="1" applyFont="1" applyFill="1" applyBorder="1" applyAlignment="1" applyProtection="1">
      <alignment horizontal="left" vertical="center" wrapText="1"/>
      <protection locked="0"/>
    </xf>
    <xf numFmtId="2" fontId="49" fillId="0" borderId="1" xfId="0" applyNumberFormat="1" applyFont="1" applyFill="1" applyBorder="1" applyAlignment="1" applyProtection="1">
      <alignment horizontal="left" vertical="center" wrapText="1"/>
      <protection locked="0"/>
    </xf>
    <xf numFmtId="167" fontId="0" fillId="0" borderId="0" xfId="0" applyNumberFormat="1" applyAlignment="1">
      <alignment vertical="center"/>
    </xf>
    <xf numFmtId="0" fontId="47" fillId="2" borderId="16" xfId="0" applyNumberFormat="1" applyFont="1" applyFill="1" applyBorder="1" applyAlignment="1">
      <alignment horizontal="center" vertical="center" wrapText="1"/>
    </xf>
    <xf numFmtId="0" fontId="47" fillId="2" borderId="16" xfId="0"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 xfId="0" applyNumberFormat="1" applyFill="1" applyBorder="1" applyAlignment="1">
      <alignment horizontal="center" vertical="center"/>
    </xf>
    <xf numFmtId="0" fontId="1" fillId="2" borderId="41" xfId="0" applyFont="1" applyFill="1" applyBorder="1" applyAlignment="1">
      <alignment horizontal="center" vertical="center"/>
    </xf>
    <xf numFmtId="0" fontId="50" fillId="2" borderId="42" xfId="0" applyFont="1" applyFill="1" applyBorder="1" applyAlignment="1">
      <alignment horizontal="center" vertical="center" wrapText="1"/>
    </xf>
    <xf numFmtId="0" fontId="47" fillId="2" borderId="43" xfId="0" applyFont="1" applyFill="1" applyBorder="1" applyAlignment="1">
      <alignment horizontal="center" vertical="center" wrapText="1"/>
    </xf>
    <xf numFmtId="0" fontId="0" fillId="0" borderId="43" xfId="0" applyBorder="1" applyAlignment="1">
      <alignment horizontal="center" vertical="center"/>
    </xf>
    <xf numFmtId="0" fontId="0" fillId="0" borderId="28" xfId="0" applyBorder="1" applyAlignment="1">
      <alignment vertical="center"/>
    </xf>
    <xf numFmtId="0" fontId="50" fillId="2" borderId="44" xfId="0" applyFont="1" applyFill="1" applyBorder="1" applyAlignment="1">
      <alignment horizontal="center" vertical="center" wrapText="1"/>
    </xf>
    <xf numFmtId="0" fontId="0" fillId="0" borderId="35" xfId="0" applyBorder="1" applyAlignment="1">
      <alignment vertical="center"/>
    </xf>
    <xf numFmtId="0" fontId="50" fillId="2" borderId="45"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NumberFormat="1" applyFont="1" applyFill="1" applyBorder="1" applyAlignment="1" applyProtection="1">
      <alignment vertical="top"/>
    </xf>
    <xf numFmtId="0" fontId="0" fillId="0" borderId="1" xfId="0" applyNumberFormat="1" applyFont="1" applyFill="1" applyBorder="1" applyAlignment="1" applyProtection="1"/>
    <xf numFmtId="0" fontId="0" fillId="0" borderId="1" xfId="0" applyNumberFormat="1" applyFont="1" applyFill="1" applyBorder="1" applyAlignment="1" applyProtection="1">
      <alignment vertical="center"/>
    </xf>
    <xf numFmtId="0" fontId="0" fillId="0" borderId="1" xfId="0" applyNumberFormat="1" applyFont="1" applyFill="1" applyBorder="1" applyAlignment="1">
      <alignment horizontal="center" vertical="center" wrapText="1"/>
    </xf>
    <xf numFmtId="0" fontId="0" fillId="0" borderId="1" xfId="0" applyNumberFormat="1" applyFont="1" applyFill="1" applyBorder="1" applyAlignment="1" applyProtection="1">
      <alignment vertical="top" wrapText="1"/>
    </xf>
    <xf numFmtId="14" fontId="0" fillId="0" borderId="1" xfId="0" applyNumberFormat="1" applyBorder="1" applyAlignment="1">
      <alignment vertical="top" wrapText="1"/>
    </xf>
    <xf numFmtId="0" fontId="0" fillId="0" borderId="1" xfId="0" applyBorder="1" applyAlignment="1">
      <alignment wrapText="1"/>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xf>
    <xf numFmtId="0" fontId="14" fillId="0" borderId="1" xfId="0" applyFont="1" applyFill="1" applyBorder="1"/>
    <xf numFmtId="2" fontId="0" fillId="0" borderId="1" xfId="0" applyNumberFormat="1" applyBorder="1" applyAlignment="1">
      <alignment vertical="top" wrapText="1"/>
    </xf>
    <xf numFmtId="0" fontId="0" fillId="0" borderId="1" xfId="0" applyBorder="1" applyAlignment="1">
      <alignment horizontal="center"/>
    </xf>
    <xf numFmtId="0" fontId="0" fillId="11" borderId="1" xfId="0" applyFill="1" applyBorder="1" applyAlignment="1">
      <alignment wrapText="1"/>
    </xf>
    <xf numFmtId="0" fontId="0" fillId="0" borderId="1" xfId="0" applyBorder="1" applyAlignment="1">
      <alignment wrapText="1"/>
    </xf>
    <xf numFmtId="0" fontId="7" fillId="2" borderId="8"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4" xfId="0" applyBorder="1" applyAlignment="1">
      <alignment horizontal="center" vertical="center"/>
    </xf>
    <xf numFmtId="0" fontId="0" fillId="0" borderId="1" xfId="0" applyBorder="1" applyAlignment="1">
      <alignment horizontal="center" vertical="center"/>
    </xf>
    <xf numFmtId="49" fontId="14" fillId="11" borderId="1" xfId="0" applyNumberFormat="1"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0" fontId="11" fillId="12" borderId="1" xfId="0" applyFont="1" applyFill="1" applyBorder="1" applyAlignment="1">
      <alignment horizontal="left" vertical="center" wrapText="1"/>
    </xf>
    <xf numFmtId="0" fontId="0" fillId="0" borderId="1" xfId="0" applyBorder="1" applyAlignment="1">
      <alignment wrapText="1"/>
    </xf>
    <xf numFmtId="0" fontId="0" fillId="0" borderId="14" xfId="0" applyBorder="1" applyAlignment="1">
      <alignment horizontal="center" vertical="center"/>
    </xf>
    <xf numFmtId="0" fontId="0" fillId="0" borderId="1" xfId="0" applyFont="1" applyFill="1" applyBorder="1"/>
    <xf numFmtId="0" fontId="0" fillId="0" borderId="1" xfId="0" applyFont="1" applyFill="1" applyBorder="1" applyAlignment="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vertical="center"/>
    </xf>
    <xf numFmtId="0" fontId="0" fillId="0" borderId="1" xfId="0" applyFont="1" applyBorder="1" applyAlignment="1"/>
    <xf numFmtId="0" fontId="0" fillId="0" borderId="1" xfId="0" applyFill="1" applyBorder="1" applyAlignment="1">
      <alignment vertical="top" wrapText="1"/>
    </xf>
    <xf numFmtId="0" fontId="0" fillId="0" borderId="1" xfId="0" applyFill="1" applyBorder="1" applyAlignment="1">
      <alignment vertical="top"/>
    </xf>
    <xf numFmtId="14" fontId="0" fillId="0" borderId="1" xfId="0" applyNumberFormat="1" applyFill="1" applyBorder="1" applyAlignment="1">
      <alignment vertical="top"/>
    </xf>
    <xf numFmtId="14" fontId="0" fillId="0" borderId="1" xfId="0" applyNumberFormat="1" applyFill="1" applyBorder="1" applyAlignment="1">
      <alignment vertical="top" wrapText="1"/>
    </xf>
    <xf numFmtId="0" fontId="53" fillId="0" borderId="1" xfId="0" applyFont="1" applyFill="1" applyBorder="1" applyAlignment="1"/>
    <xf numFmtId="14" fontId="0" fillId="0" borderId="1" xfId="0" applyNumberFormat="1" applyFont="1" applyFill="1" applyBorder="1" applyAlignment="1">
      <alignment vertical="top"/>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24" fillId="6" borderId="1" xfId="0" applyFont="1" applyFill="1" applyBorder="1" applyAlignment="1">
      <alignment horizontal="center" vertical="center" wrapText="1"/>
    </xf>
    <xf numFmtId="0" fontId="25" fillId="0" borderId="21" xfId="0" applyFont="1" applyBorder="1" applyAlignment="1">
      <alignment horizontal="left" vertical="justify" wrapText="1"/>
    </xf>
    <xf numFmtId="0" fontId="25" fillId="0" borderId="22" xfId="0" applyFont="1" applyBorder="1" applyAlignment="1">
      <alignment horizontal="left" vertical="justify" wrapText="1"/>
    </xf>
    <xf numFmtId="0" fontId="25"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5" fillId="0" borderId="1" xfId="0" applyFont="1" applyBorder="1" applyAlignment="1">
      <alignment horizontal="center"/>
    </xf>
    <xf numFmtId="0" fontId="0" fillId="0" borderId="1" xfId="0" applyBorder="1" applyAlignment="1">
      <alignment horizontal="center"/>
    </xf>
    <xf numFmtId="0" fontId="25" fillId="7" borderId="18" xfId="0" applyFont="1" applyFill="1" applyBorder="1" applyAlignment="1">
      <alignment horizontal="left" vertical="justify" wrapText="1"/>
    </xf>
    <xf numFmtId="0" fontId="25" fillId="7" borderId="19" xfId="0" applyFont="1" applyFill="1" applyBorder="1" applyAlignment="1">
      <alignment horizontal="left" vertical="justify" wrapText="1"/>
    </xf>
    <xf numFmtId="0" fontId="25" fillId="7" borderId="20" xfId="0" applyFont="1" applyFill="1" applyBorder="1" applyAlignment="1">
      <alignment horizontal="left" vertical="justify" wrapText="1"/>
    </xf>
    <xf numFmtId="0" fontId="25" fillId="7" borderId="21" xfId="0" applyFont="1" applyFill="1" applyBorder="1" applyAlignment="1">
      <alignment horizontal="left" vertical="justify" wrapText="1"/>
    </xf>
    <xf numFmtId="0" fontId="25" fillId="7" borderId="22" xfId="0" applyFont="1" applyFill="1" applyBorder="1" applyAlignment="1">
      <alignment horizontal="left" vertical="justify" wrapText="1"/>
    </xf>
    <xf numFmtId="0" fontId="25" fillId="7" borderId="23" xfId="0" applyFont="1" applyFill="1" applyBorder="1" applyAlignment="1">
      <alignment horizontal="left" vertical="justify" wrapText="1"/>
    </xf>
    <xf numFmtId="0" fontId="24" fillId="0" borderId="1" xfId="0" applyFont="1" applyBorder="1" applyAlignment="1">
      <alignment horizontal="center" vertical="center" wrapText="1"/>
    </xf>
    <xf numFmtId="0" fontId="31" fillId="0" borderId="0" xfId="0" applyFont="1" applyAlignment="1">
      <alignment horizontal="center" vertical="center"/>
    </xf>
    <xf numFmtId="0" fontId="52" fillId="0" borderId="5" xfId="0" applyFont="1" applyBorder="1" applyAlignment="1">
      <alignment horizontal="center" wrapText="1"/>
    </xf>
    <xf numFmtId="0" fontId="25" fillId="0" borderId="39" xfId="0" applyFont="1" applyBorder="1" applyAlignment="1">
      <alignment horizontal="center"/>
    </xf>
    <xf numFmtId="0" fontId="25" fillId="0" borderId="14" xfId="0" applyFont="1" applyBorder="1" applyAlignment="1">
      <alignment horizontal="center"/>
    </xf>
    <xf numFmtId="0" fontId="25" fillId="7" borderId="21" xfId="0" applyFont="1" applyFill="1" applyBorder="1" applyAlignment="1">
      <alignment horizontal="center" vertical="justify" wrapText="1"/>
    </xf>
    <xf numFmtId="0" fontId="25" fillId="7" borderId="22" xfId="0" applyFont="1" applyFill="1" applyBorder="1" applyAlignment="1">
      <alignment horizontal="center" vertical="justify" wrapText="1"/>
    </xf>
    <xf numFmtId="0" fontId="25" fillId="7" borderId="23" xfId="0" applyFont="1" applyFill="1" applyBorder="1" applyAlignment="1">
      <alignment horizontal="center" vertical="justify" wrapText="1"/>
    </xf>
    <xf numFmtId="0" fontId="0" fillId="0" borderId="27" xfId="0" applyBorder="1"/>
    <xf numFmtId="0" fontId="27" fillId="7" borderId="34" xfId="0" applyFont="1" applyFill="1" applyBorder="1" applyAlignment="1">
      <alignment vertical="center" wrapText="1"/>
    </xf>
    <xf numFmtId="0" fontId="27" fillId="7" borderId="33" xfId="0" applyFont="1" applyFill="1" applyBorder="1" applyAlignment="1">
      <alignment vertical="center" wrapText="1"/>
    </xf>
    <xf numFmtId="0" fontId="27" fillId="9" borderId="29" xfId="0" applyFont="1" applyFill="1" applyBorder="1" applyAlignment="1">
      <alignment horizontal="center" vertical="center"/>
    </xf>
    <xf numFmtId="0" fontId="27" fillId="9" borderId="31" xfId="0" applyFont="1" applyFill="1" applyBorder="1" applyAlignment="1">
      <alignment horizontal="center" vertical="center"/>
    </xf>
    <xf numFmtId="0" fontId="27" fillId="9" borderId="30" xfId="0" applyFont="1" applyFill="1" applyBorder="1" applyAlignment="1">
      <alignment horizontal="center" vertical="center"/>
    </xf>
    <xf numFmtId="0" fontId="28" fillId="7" borderId="37" xfId="0" applyFont="1" applyFill="1" applyBorder="1" applyAlignment="1">
      <alignment vertical="center"/>
    </xf>
    <xf numFmtId="0" fontId="27" fillId="7" borderId="24" xfId="0" applyFont="1" applyFill="1" applyBorder="1" applyAlignment="1">
      <alignment vertical="center"/>
    </xf>
    <xf numFmtId="0" fontId="27" fillId="7" borderId="32" xfId="0" applyFont="1" applyFill="1" applyBorder="1" applyAlignment="1">
      <alignment vertical="center"/>
    </xf>
    <xf numFmtId="0" fontId="27" fillId="7" borderId="25" xfId="0" applyFont="1" applyFill="1" applyBorder="1" applyAlignment="1">
      <alignment vertical="center" wrapText="1"/>
    </xf>
    <xf numFmtId="0" fontId="27" fillId="7" borderId="36" xfId="0" applyFont="1" applyFill="1" applyBorder="1" applyAlignment="1">
      <alignment vertical="center" wrapText="1"/>
    </xf>
    <xf numFmtId="0" fontId="28" fillId="7" borderId="38" xfId="0" applyFont="1" applyFill="1" applyBorder="1" applyAlignment="1">
      <alignment vertical="center"/>
    </xf>
    <xf numFmtId="0" fontId="27" fillId="7" borderId="24" xfId="0" applyFont="1" applyFill="1" applyBorder="1" applyAlignment="1">
      <alignment horizontal="center" vertical="center" wrapText="1"/>
    </xf>
    <xf numFmtId="0" fontId="27" fillId="7" borderId="25"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31"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5" fillId="7" borderId="30" xfId="0" applyFont="1" applyFill="1" applyBorder="1" applyAlignment="1">
      <alignment horizontal="center" vertical="center" wrapText="1"/>
    </xf>
    <xf numFmtId="44" fontId="35" fillId="7" borderId="31" xfId="3" applyFont="1" applyFill="1" applyBorder="1" applyAlignment="1">
      <alignment horizontal="center" vertical="center" wrapText="1"/>
    </xf>
    <xf numFmtId="44" fontId="35" fillId="7" borderId="30" xfId="3" applyFont="1" applyFill="1" applyBorder="1" applyAlignment="1">
      <alignment horizontal="center" vertical="center" wrapText="1"/>
    </xf>
    <xf numFmtId="0" fontId="34" fillId="7" borderId="31" xfId="0" applyFont="1" applyFill="1" applyBorder="1" applyAlignment="1">
      <alignment horizontal="center" vertical="center" wrapText="1"/>
    </xf>
    <xf numFmtId="0" fontId="34" fillId="7" borderId="30" xfId="0" applyFont="1" applyFill="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32" fillId="10" borderId="0" xfId="0" applyFont="1" applyFill="1" applyAlignment="1">
      <alignment horizontal="center" wrapText="1"/>
    </xf>
    <xf numFmtId="0" fontId="54" fillId="2" borderId="11" xfId="0" applyFont="1" applyFill="1" applyBorder="1" applyAlignment="1">
      <alignment horizontal="center" vertical="center" wrapText="1"/>
    </xf>
    <xf numFmtId="0" fontId="54" fillId="2" borderId="11" xfId="0" applyNumberFormat="1" applyFont="1" applyFill="1" applyBorder="1" applyAlignment="1">
      <alignment horizontal="center" vertical="center" wrapText="1"/>
    </xf>
    <xf numFmtId="0" fontId="55" fillId="2" borderId="11" xfId="0" applyFont="1" applyFill="1" applyBorder="1" applyAlignment="1">
      <alignment horizontal="center" vertical="center" wrapText="1"/>
    </xf>
    <xf numFmtId="2" fontId="55" fillId="2" borderId="11" xfId="0" applyNumberFormat="1" applyFont="1" applyFill="1" applyBorder="1" applyAlignment="1">
      <alignment horizontal="center" vertical="center" wrapText="1"/>
    </xf>
    <xf numFmtId="0" fontId="54" fillId="2" borderId="13" xfId="0" applyFont="1" applyFill="1" applyBorder="1" applyAlignment="1">
      <alignment horizontal="center" vertical="center" wrapText="1"/>
    </xf>
    <xf numFmtId="0" fontId="14" fillId="0" borderId="0" xfId="0" applyFont="1" applyAlignment="1">
      <alignment horizontal="center" vertical="center"/>
    </xf>
    <xf numFmtId="0" fontId="1" fillId="0" borderId="0" xfId="0" applyFont="1" applyFill="1" applyBorder="1" applyAlignment="1">
      <alignment horizontal="center" vertical="center" wrapText="1"/>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29.bin"/><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87" t="s">
        <v>86</v>
      </c>
      <c r="B2" s="387"/>
      <c r="C2" s="387"/>
      <c r="D2" s="387"/>
      <c r="E2" s="387"/>
      <c r="F2" s="387"/>
      <c r="G2" s="387"/>
      <c r="H2" s="387"/>
      <c r="I2" s="387"/>
      <c r="J2" s="387"/>
      <c r="K2" s="387"/>
      <c r="L2" s="387"/>
    </row>
    <row r="4" spans="1:12" ht="16.5" x14ac:dyDescent="0.25">
      <c r="A4" s="305" t="s">
        <v>62</v>
      </c>
      <c r="B4" s="305"/>
      <c r="C4" s="305"/>
      <c r="D4" s="305"/>
      <c r="E4" s="305"/>
      <c r="F4" s="305"/>
      <c r="G4" s="305"/>
      <c r="H4" s="305"/>
      <c r="I4" s="305"/>
      <c r="J4" s="305"/>
      <c r="K4" s="305"/>
      <c r="L4" s="305"/>
    </row>
    <row r="5" spans="1:12" ht="16.5" x14ac:dyDescent="0.25">
      <c r="A5" s="75"/>
    </row>
    <row r="6" spans="1:12" ht="16.5" x14ac:dyDescent="0.25">
      <c r="A6" s="305" t="s">
        <v>327</v>
      </c>
      <c r="B6" s="305"/>
      <c r="C6" s="305"/>
      <c r="D6" s="305"/>
      <c r="E6" s="305"/>
      <c r="F6" s="305"/>
      <c r="G6" s="305"/>
      <c r="H6" s="305"/>
      <c r="I6" s="305"/>
      <c r="J6" s="305"/>
      <c r="K6" s="305"/>
      <c r="L6" s="305"/>
    </row>
    <row r="7" spans="1:12" ht="16.5" x14ac:dyDescent="0.25">
      <c r="A7" s="76"/>
    </row>
    <row r="8" spans="1:12" ht="109.5" customHeight="1" x14ac:dyDescent="0.25">
      <c r="A8" s="306" t="s">
        <v>127</v>
      </c>
      <c r="B8" s="306"/>
      <c r="C8" s="306"/>
      <c r="D8" s="306"/>
      <c r="E8" s="306"/>
      <c r="F8" s="306"/>
      <c r="G8" s="306"/>
      <c r="H8" s="306"/>
      <c r="I8" s="306"/>
      <c r="J8" s="306"/>
      <c r="K8" s="306"/>
      <c r="L8" s="306"/>
    </row>
    <row r="9" spans="1:12" ht="45.75" customHeight="1" x14ac:dyDescent="0.25">
      <c r="A9" s="306"/>
      <c r="B9" s="306"/>
      <c r="C9" s="306"/>
      <c r="D9" s="306"/>
      <c r="E9" s="306"/>
      <c r="F9" s="306"/>
      <c r="G9" s="306"/>
      <c r="H9" s="306"/>
      <c r="I9" s="306"/>
      <c r="J9" s="306"/>
      <c r="K9" s="306"/>
      <c r="L9" s="306"/>
    </row>
    <row r="10" spans="1:12" ht="28.5" customHeight="1" x14ac:dyDescent="0.25">
      <c r="A10" s="306" t="s">
        <v>89</v>
      </c>
      <c r="B10" s="306"/>
      <c r="C10" s="306"/>
      <c r="D10" s="306"/>
      <c r="E10" s="306"/>
      <c r="F10" s="306"/>
      <c r="G10" s="306"/>
      <c r="H10" s="306"/>
      <c r="I10" s="306"/>
      <c r="J10" s="306"/>
      <c r="K10" s="306"/>
      <c r="L10" s="306"/>
    </row>
    <row r="11" spans="1:12" ht="28.5" customHeight="1" x14ac:dyDescent="0.25">
      <c r="A11" s="306"/>
      <c r="B11" s="306"/>
      <c r="C11" s="306"/>
      <c r="D11" s="306"/>
      <c r="E11" s="306"/>
      <c r="F11" s="306"/>
      <c r="G11" s="306"/>
      <c r="H11" s="306"/>
      <c r="I11" s="306"/>
      <c r="J11" s="306"/>
      <c r="K11" s="306"/>
      <c r="L11" s="306"/>
    </row>
    <row r="12" spans="1:12" ht="15.75" thickBot="1" x14ac:dyDescent="0.3"/>
    <row r="13" spans="1:12" ht="15.75" thickBot="1" x14ac:dyDescent="0.3">
      <c r="A13" s="77" t="s">
        <v>63</v>
      </c>
      <c r="B13" s="307" t="s">
        <v>85</v>
      </c>
      <c r="C13" s="308"/>
      <c r="D13" s="308"/>
      <c r="E13" s="308"/>
      <c r="F13" s="308"/>
      <c r="G13" s="308"/>
      <c r="H13" s="308"/>
      <c r="I13" s="308"/>
      <c r="J13" s="308"/>
      <c r="K13" s="308"/>
      <c r="L13" s="308"/>
    </row>
    <row r="14" spans="1:12" ht="15.75" thickBot="1" x14ac:dyDescent="0.3">
      <c r="A14" s="78">
        <v>6</v>
      </c>
      <c r="B14" s="324" t="s">
        <v>363</v>
      </c>
      <c r="C14" s="324"/>
      <c r="D14" s="324"/>
      <c r="E14" s="324"/>
      <c r="F14" s="324"/>
      <c r="G14" s="324"/>
      <c r="H14" s="324"/>
      <c r="I14" s="324"/>
      <c r="J14" s="324"/>
      <c r="K14" s="324"/>
      <c r="L14" s="324"/>
    </row>
    <row r="15" spans="1:12" s="101" customFormat="1" x14ac:dyDescent="0.25">
      <c r="A15" s="85"/>
      <c r="B15" s="85"/>
      <c r="C15" s="85"/>
      <c r="D15" s="85"/>
      <c r="E15" s="85"/>
      <c r="F15" s="85"/>
      <c r="G15" s="85"/>
      <c r="H15" s="85"/>
      <c r="I15" s="85"/>
      <c r="J15" s="85"/>
      <c r="K15" s="85"/>
      <c r="L15" s="85"/>
    </row>
    <row r="16" spans="1:12" x14ac:dyDescent="0.25">
      <c r="A16" s="86"/>
      <c r="B16" s="85"/>
      <c r="C16" s="85"/>
      <c r="D16" s="85"/>
      <c r="E16" s="85"/>
      <c r="F16" s="85"/>
      <c r="G16" s="85"/>
      <c r="H16" s="85"/>
      <c r="I16" s="85"/>
      <c r="J16" s="85"/>
      <c r="K16" s="85"/>
      <c r="L16" s="85"/>
    </row>
    <row r="17" spans="1:12" x14ac:dyDescent="0.25">
      <c r="A17" s="325" t="s">
        <v>330</v>
      </c>
      <c r="B17" s="325"/>
      <c r="C17" s="325"/>
      <c r="D17" s="325"/>
      <c r="E17" s="325"/>
      <c r="F17" s="325"/>
      <c r="G17" s="325"/>
      <c r="H17" s="325"/>
      <c r="I17" s="325"/>
      <c r="J17" s="325"/>
      <c r="K17" s="325"/>
      <c r="L17" s="325"/>
    </row>
    <row r="19" spans="1:12" ht="27" customHeight="1" x14ac:dyDescent="0.25">
      <c r="A19" s="309" t="s">
        <v>64</v>
      </c>
      <c r="B19" s="309"/>
      <c r="C19" s="309"/>
      <c r="D19" s="309"/>
      <c r="E19" s="80" t="s">
        <v>65</v>
      </c>
      <c r="F19" s="79" t="s">
        <v>66</v>
      </c>
      <c r="G19" s="79" t="s">
        <v>67</v>
      </c>
      <c r="H19" s="309" t="s">
        <v>3</v>
      </c>
      <c r="I19" s="309"/>
      <c r="J19" s="309"/>
      <c r="K19" s="309"/>
      <c r="L19" s="309"/>
    </row>
    <row r="20" spans="1:12" ht="30.75" customHeight="1" x14ac:dyDescent="0.25">
      <c r="A20" s="318" t="s">
        <v>92</v>
      </c>
      <c r="B20" s="319"/>
      <c r="C20" s="319"/>
      <c r="D20" s="320"/>
      <c r="E20" s="81" t="s">
        <v>328</v>
      </c>
      <c r="F20" s="281" t="s">
        <v>198</v>
      </c>
      <c r="G20" s="1"/>
      <c r="H20" s="317"/>
      <c r="I20" s="317"/>
      <c r="J20" s="317"/>
      <c r="K20" s="317"/>
      <c r="L20" s="317"/>
    </row>
    <row r="21" spans="1:12" ht="35.25" customHeight="1" x14ac:dyDescent="0.25">
      <c r="A21" s="321" t="s">
        <v>93</v>
      </c>
      <c r="B21" s="322"/>
      <c r="C21" s="322"/>
      <c r="D21" s="323"/>
      <c r="E21" s="82" t="s">
        <v>329</v>
      </c>
      <c r="F21" s="281"/>
      <c r="G21" s="1"/>
      <c r="H21" s="316" t="s">
        <v>346</v>
      </c>
      <c r="I21" s="316"/>
      <c r="J21" s="316"/>
      <c r="K21" s="316"/>
      <c r="L21" s="316"/>
    </row>
    <row r="22" spans="1:12" ht="24.75" customHeight="1" x14ac:dyDescent="0.25">
      <c r="A22" s="321" t="s">
        <v>128</v>
      </c>
      <c r="B22" s="322"/>
      <c r="C22" s="322"/>
      <c r="D22" s="323"/>
      <c r="E22" s="82" t="s">
        <v>331</v>
      </c>
      <c r="F22" s="281"/>
      <c r="G22" s="1"/>
      <c r="H22" s="316" t="s">
        <v>347</v>
      </c>
      <c r="I22" s="316"/>
      <c r="J22" s="316"/>
      <c r="K22" s="316"/>
      <c r="L22" s="316"/>
    </row>
    <row r="23" spans="1:12" ht="27" customHeight="1" x14ac:dyDescent="0.25">
      <c r="A23" s="310" t="s">
        <v>68</v>
      </c>
      <c r="B23" s="311"/>
      <c r="C23" s="311"/>
      <c r="D23" s="312"/>
      <c r="E23" s="83" t="s">
        <v>332</v>
      </c>
      <c r="F23" s="281" t="s">
        <v>198</v>
      </c>
      <c r="G23" s="1"/>
      <c r="H23" s="317"/>
      <c r="I23" s="317"/>
      <c r="J23" s="317"/>
      <c r="K23" s="317"/>
      <c r="L23" s="317"/>
    </row>
    <row r="24" spans="1:12" ht="20.25" customHeight="1" x14ac:dyDescent="0.25">
      <c r="A24" s="310" t="s">
        <v>88</v>
      </c>
      <c r="B24" s="311"/>
      <c r="C24" s="311"/>
      <c r="D24" s="312"/>
      <c r="E24" s="83"/>
      <c r="F24" s="281"/>
      <c r="G24" s="1"/>
      <c r="H24" s="313" t="s">
        <v>333</v>
      </c>
      <c r="I24" s="314"/>
      <c r="J24" s="314"/>
      <c r="K24" s="314"/>
      <c r="L24" s="315"/>
    </row>
    <row r="25" spans="1:12" ht="28.5" customHeight="1" x14ac:dyDescent="0.25">
      <c r="A25" s="310" t="s">
        <v>129</v>
      </c>
      <c r="B25" s="311"/>
      <c r="C25" s="311"/>
      <c r="D25" s="312"/>
      <c r="E25" s="83" t="s">
        <v>335</v>
      </c>
      <c r="F25" s="281" t="s">
        <v>198</v>
      </c>
      <c r="G25" s="1"/>
      <c r="H25" s="317"/>
      <c r="I25" s="317"/>
      <c r="J25" s="317"/>
      <c r="K25" s="317"/>
      <c r="L25" s="317"/>
    </row>
    <row r="26" spans="1:12" ht="28.5" customHeight="1" x14ac:dyDescent="0.25">
      <c r="A26" s="310" t="s">
        <v>91</v>
      </c>
      <c r="B26" s="311"/>
      <c r="C26" s="311"/>
      <c r="D26" s="312"/>
      <c r="E26" s="83"/>
      <c r="F26" s="281"/>
      <c r="G26" s="1"/>
      <c r="H26" s="313" t="s">
        <v>333</v>
      </c>
      <c r="I26" s="314"/>
      <c r="J26" s="314"/>
      <c r="K26" s="314"/>
      <c r="L26" s="315"/>
    </row>
    <row r="27" spans="1:12" ht="15.75" customHeight="1" x14ac:dyDescent="0.25">
      <c r="A27" s="321" t="s">
        <v>69</v>
      </c>
      <c r="B27" s="322"/>
      <c r="C27" s="322"/>
      <c r="D27" s="323"/>
      <c r="E27" s="82" t="s">
        <v>336</v>
      </c>
      <c r="F27" s="281" t="s">
        <v>198</v>
      </c>
      <c r="G27" s="1"/>
      <c r="H27" s="317"/>
      <c r="I27" s="317"/>
      <c r="J27" s="317"/>
      <c r="K27" s="317"/>
      <c r="L27" s="317"/>
    </row>
    <row r="28" spans="1:12" ht="19.5" customHeight="1" x14ac:dyDescent="0.25">
      <c r="A28" s="321"/>
      <c r="B28" s="322"/>
      <c r="C28" s="322"/>
      <c r="D28" s="323"/>
      <c r="E28" s="82" t="s">
        <v>337</v>
      </c>
      <c r="F28" s="281" t="s">
        <v>198</v>
      </c>
      <c r="G28" s="1"/>
      <c r="H28" s="317"/>
      <c r="I28" s="317"/>
      <c r="J28" s="317"/>
      <c r="K28" s="317"/>
      <c r="L28" s="317"/>
    </row>
    <row r="29" spans="1:12" ht="27.75" customHeight="1" x14ac:dyDescent="0.25">
      <c r="A29" s="321" t="s">
        <v>70</v>
      </c>
      <c r="B29" s="322"/>
      <c r="C29" s="322"/>
      <c r="D29" s="323"/>
      <c r="E29" s="82" t="s">
        <v>339</v>
      </c>
      <c r="F29" s="281" t="s">
        <v>198</v>
      </c>
      <c r="G29" s="1"/>
      <c r="H29" s="317"/>
      <c r="I29" s="317"/>
      <c r="J29" s="317"/>
      <c r="K29" s="317"/>
      <c r="L29" s="317"/>
    </row>
    <row r="30" spans="1:12" ht="61.5" customHeight="1" x14ac:dyDescent="0.25">
      <c r="A30" s="321" t="s">
        <v>71</v>
      </c>
      <c r="B30" s="322"/>
      <c r="C30" s="322"/>
      <c r="D30" s="323"/>
      <c r="E30" s="82" t="s">
        <v>338</v>
      </c>
      <c r="F30" s="281" t="s">
        <v>198</v>
      </c>
      <c r="G30" s="1"/>
      <c r="H30" s="317"/>
      <c r="I30" s="317"/>
      <c r="J30" s="317"/>
      <c r="K30" s="317"/>
      <c r="L30" s="317"/>
    </row>
    <row r="31" spans="1:12" ht="17.25" customHeight="1" x14ac:dyDescent="0.25">
      <c r="A31" s="321" t="s">
        <v>72</v>
      </c>
      <c r="B31" s="322"/>
      <c r="C31" s="322"/>
      <c r="D31" s="323"/>
      <c r="E31" s="82" t="s">
        <v>341</v>
      </c>
      <c r="F31" s="281" t="s">
        <v>198</v>
      </c>
      <c r="G31" s="1"/>
      <c r="H31" s="317"/>
      <c r="I31" s="317"/>
      <c r="J31" s="317"/>
      <c r="K31" s="317"/>
      <c r="L31" s="317"/>
    </row>
    <row r="32" spans="1:12" ht="24" customHeight="1" x14ac:dyDescent="0.25">
      <c r="A32" s="329" t="s">
        <v>90</v>
      </c>
      <c r="B32" s="330"/>
      <c r="C32" s="330"/>
      <c r="D32" s="331"/>
      <c r="E32" s="82" t="s">
        <v>334</v>
      </c>
      <c r="F32" s="281" t="s">
        <v>198</v>
      </c>
      <c r="G32" s="1"/>
      <c r="H32" s="326" t="s">
        <v>342</v>
      </c>
      <c r="I32" s="327"/>
      <c r="J32" s="327"/>
      <c r="K32" s="327"/>
      <c r="L32" s="328"/>
    </row>
    <row r="33" spans="1:12" ht="24" customHeight="1" x14ac:dyDescent="0.25">
      <c r="A33" s="321" t="s">
        <v>94</v>
      </c>
      <c r="B33" s="322"/>
      <c r="C33" s="322"/>
      <c r="D33" s="323"/>
      <c r="E33" s="82"/>
      <c r="F33" s="281"/>
      <c r="G33" s="1"/>
      <c r="H33" s="313" t="s">
        <v>333</v>
      </c>
      <c r="I33" s="314"/>
      <c r="J33" s="314"/>
      <c r="K33" s="314"/>
      <c r="L33" s="315"/>
    </row>
    <row r="34" spans="1:12" ht="28.5" customHeight="1" x14ac:dyDescent="0.25">
      <c r="A34" s="321" t="s">
        <v>95</v>
      </c>
      <c r="B34" s="322"/>
      <c r="C34" s="322"/>
      <c r="D34" s="323"/>
      <c r="E34" s="84" t="s">
        <v>340</v>
      </c>
      <c r="F34" s="281" t="s">
        <v>198</v>
      </c>
      <c r="G34" s="1"/>
      <c r="H34" s="317"/>
      <c r="I34" s="317"/>
      <c r="J34" s="317"/>
      <c r="K34" s="317"/>
      <c r="L34" s="317"/>
    </row>
  </sheetData>
  <customSheetViews>
    <customSheetView guid="{5ECAD17E-85C7-40BC-8DDD-B21D69B7AB13}">
      <selection activeCell="A46" sqref="A46:D46"/>
      <pageMargins left="0.7" right="0.7" top="0.75" bottom="0.75" header="0.3" footer="0.3"/>
      <pageSetup orientation="portrait" horizontalDpi="4294967295" verticalDpi="4294967295" r:id="rId1"/>
    </customSheetView>
    <customSheetView guid="{B50369F1-95E6-4681-BE01-8A74BBA7C87D}">
      <selection activeCell="A19" sqref="A19:XFD19"/>
      <pageMargins left="0.7" right="0.7" top="0.75" bottom="0.75" header="0.3" footer="0.3"/>
      <pageSetup orientation="portrait" horizontalDpi="4294967295" verticalDpi="4294967295" r:id="rId2"/>
    </customSheetView>
    <customSheetView guid="{AF8F5158-CED0-490F-9C51-6D972AD4C7E8}">
      <selection activeCell="A46" sqref="A46:D46"/>
      <pageMargins left="0.7" right="0.7" top="0.75" bottom="0.75" header="0.3" footer="0.3"/>
      <pageSetup orientation="portrait" horizontalDpi="4294967295" verticalDpi="4294967295" r:id="rId3"/>
    </customSheetView>
    <customSheetView guid="{8809A896-5583-49E7-AABD-AB1B5EC32A12}">
      <selection activeCell="O14" sqref="O14"/>
      <pageMargins left="0.7" right="0.7" top="0.75" bottom="0.75" header="0.3" footer="0.3"/>
      <pageSetup orientation="portrait" horizontalDpi="4294967295" verticalDpi="4294967295" r:id="rId4"/>
    </customSheetView>
    <customSheetView guid="{26BF549F-11EC-4EEF-AF19-4DB3BC62B722}">
      <selection activeCell="N13" sqref="N13"/>
      <pageMargins left="0.7" right="0.7" top="0.75" bottom="0.75" header="0.3" footer="0.3"/>
      <pageSetup orientation="portrait" horizontalDpi="4294967295" verticalDpi="4294967295" r:id="rId5"/>
    </customSheetView>
    <customSheetView guid="{1866C94F-F4D3-4245-A628-EB5B01532659}">
      <selection activeCell="A46" sqref="A46:D46"/>
      <pageMargins left="0.7" right="0.7" top="0.75" bottom="0.75" header="0.3" footer="0.3"/>
      <pageSetup orientation="portrait" horizontalDpi="4294967295" verticalDpi="4294967295" r:id="rId6"/>
    </customSheetView>
    <customSheetView guid="{87D17AD6-9F1A-4386-AD3B-DF0DEAAD53B8}">
      <selection activeCell="O14" sqref="O14"/>
      <pageMargins left="0.7" right="0.7" top="0.75" bottom="0.75" header="0.3" footer="0.3"/>
      <pageSetup orientation="portrait" horizontalDpi="4294967295" verticalDpi="4294967295" r:id="rId7"/>
    </customSheetView>
  </customSheetViews>
  <mergeCells count="40">
    <mergeCell ref="H33:L33"/>
    <mergeCell ref="A25:D25"/>
    <mergeCell ref="H32:L32"/>
    <mergeCell ref="A32:D32"/>
    <mergeCell ref="A33:D33"/>
    <mergeCell ref="A26:D26"/>
    <mergeCell ref="H26:L26"/>
    <mergeCell ref="A27:D27"/>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4"/>
  <sheetViews>
    <sheetView topLeftCell="A22" zoomScale="80" zoomScaleNormal="80" workbookViewId="0">
      <selection activeCell="B36" sqref="B36"/>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46.140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8"/>
      <c r="J12" s="8"/>
      <c r="K12" s="8"/>
      <c r="L12" s="193"/>
      <c r="M12" s="8"/>
      <c r="N12" s="19"/>
    </row>
    <row r="13" spans="2:16" x14ac:dyDescent="0.25">
      <c r="I13" s="8"/>
      <c r="J13" s="8"/>
      <c r="K13" s="8"/>
      <c r="L13" s="193"/>
      <c r="M13" s="8"/>
      <c r="N13" s="21"/>
    </row>
    <row r="14" spans="2:16" ht="45.75" customHeight="1" x14ac:dyDescent="0.25">
      <c r="B14" s="372" t="s">
        <v>96</v>
      </c>
      <c r="C14" s="372"/>
      <c r="D14" s="150" t="s">
        <v>12</v>
      </c>
      <c r="E14" s="52" t="s">
        <v>13</v>
      </c>
      <c r="F14" s="52" t="s">
        <v>29</v>
      </c>
      <c r="G14" s="89"/>
      <c r="I14" s="38"/>
      <c r="J14" s="38"/>
      <c r="K14" s="38"/>
      <c r="L14" s="38"/>
      <c r="M14" s="38"/>
      <c r="N14" s="21"/>
    </row>
    <row r="15" spans="2:16" x14ac:dyDescent="0.25">
      <c r="B15" s="372"/>
      <c r="C15" s="372"/>
      <c r="D15" s="150">
        <v>1</v>
      </c>
      <c r="E15" s="36">
        <v>1898582560</v>
      </c>
      <c r="F15" s="170">
        <v>656</v>
      </c>
      <c r="G15" s="90"/>
      <c r="I15" s="39"/>
      <c r="J15" s="39"/>
      <c r="K15" s="39"/>
      <c r="L15" s="187"/>
      <c r="M15" s="39"/>
      <c r="N15" s="21"/>
    </row>
    <row r="16" spans="2:16" x14ac:dyDescent="0.25">
      <c r="B16" s="372"/>
      <c r="C16" s="372"/>
      <c r="D16" s="150"/>
      <c r="E16" s="36"/>
      <c r="F16" s="170"/>
      <c r="G16" s="90"/>
      <c r="I16" s="39"/>
      <c r="J16" s="39"/>
      <c r="K16" s="39"/>
      <c r="L16" s="187"/>
      <c r="M16" s="39"/>
      <c r="N16" s="21"/>
    </row>
    <row r="17" spans="1:14" x14ac:dyDescent="0.25">
      <c r="B17" s="372"/>
      <c r="C17" s="372"/>
      <c r="D17" s="150"/>
      <c r="E17" s="36"/>
      <c r="F17" s="170"/>
      <c r="G17" s="90"/>
      <c r="I17" s="39"/>
      <c r="J17" s="39"/>
      <c r="K17" s="39"/>
      <c r="L17" s="187"/>
      <c r="M17" s="39"/>
      <c r="N17" s="21"/>
    </row>
    <row r="18" spans="1:14" x14ac:dyDescent="0.25">
      <c r="B18" s="372"/>
      <c r="C18" s="372"/>
      <c r="D18" s="150"/>
      <c r="E18" s="36"/>
      <c r="F18" s="170"/>
      <c r="G18" s="90"/>
      <c r="H18" s="22"/>
      <c r="I18" s="39"/>
      <c r="J18" s="39"/>
      <c r="K18" s="39"/>
      <c r="L18" s="187"/>
      <c r="M18" s="39"/>
      <c r="N18" s="20"/>
    </row>
    <row r="19" spans="1:14" x14ac:dyDescent="0.25">
      <c r="B19" s="372"/>
      <c r="C19" s="372"/>
      <c r="D19" s="150"/>
      <c r="E19" s="36"/>
      <c r="F19" s="170"/>
      <c r="G19" s="90"/>
      <c r="H19" s="22"/>
      <c r="I19" s="41"/>
      <c r="J19" s="41"/>
      <c r="K19" s="41"/>
      <c r="L19" s="194"/>
      <c r="M19" s="41"/>
      <c r="N19" s="20"/>
    </row>
    <row r="20" spans="1:14" x14ac:dyDescent="0.25">
      <c r="B20" s="372"/>
      <c r="C20" s="372"/>
      <c r="D20" s="150"/>
      <c r="E20" s="36"/>
      <c r="F20" s="170"/>
      <c r="G20" s="90"/>
      <c r="H20" s="22"/>
      <c r="I20" s="8"/>
      <c r="J20" s="8"/>
      <c r="K20" s="8"/>
      <c r="L20" s="193"/>
      <c r="M20" s="8"/>
      <c r="N20" s="20"/>
    </row>
    <row r="21" spans="1:14" x14ac:dyDescent="0.25">
      <c r="B21" s="372"/>
      <c r="C21" s="372"/>
      <c r="D21" s="150"/>
      <c r="E21" s="37"/>
      <c r="F21" s="170"/>
      <c r="G21" s="90"/>
      <c r="H21" s="22"/>
      <c r="I21" s="8"/>
      <c r="J21" s="8"/>
      <c r="K21" s="8"/>
      <c r="L21" s="193"/>
      <c r="M21" s="8"/>
      <c r="N21" s="20"/>
    </row>
    <row r="22" spans="1:14" ht="15.75" thickBot="1" x14ac:dyDescent="0.3">
      <c r="B22" s="377" t="s">
        <v>14</v>
      </c>
      <c r="C22" s="378"/>
      <c r="D22" s="150"/>
      <c r="E22" s="63"/>
      <c r="F22" s="170"/>
      <c r="G22" s="90"/>
      <c r="H22" s="22"/>
      <c r="I22" s="8"/>
      <c r="J22" s="8"/>
      <c r="K22" s="8"/>
      <c r="L22" s="193"/>
      <c r="M22" s="8"/>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45">
        <f>F15*80%</f>
        <v>524.80000000000007</v>
      </c>
      <c r="D24" s="186"/>
      <c r="E24" s="44">
        <f>E15</f>
        <v>1898582560</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153" t="s">
        <v>198</v>
      </c>
      <c r="E30" s="101"/>
      <c r="F30" s="101"/>
      <c r="G30" s="101"/>
      <c r="H30" s="101"/>
      <c r="I30" s="104"/>
      <c r="J30" s="104"/>
      <c r="K30" s="104"/>
      <c r="L30" s="193"/>
      <c r="M30" s="104"/>
      <c r="N30" s="105"/>
    </row>
    <row r="31" spans="1:14" x14ac:dyDescent="0.25">
      <c r="A31" s="96"/>
      <c r="B31" s="112" t="s">
        <v>134</v>
      </c>
      <c r="C31" s="112"/>
      <c r="D31" s="153" t="s">
        <v>198</v>
      </c>
      <c r="E31" s="101"/>
      <c r="F31" s="101"/>
      <c r="G31" s="101"/>
      <c r="H31" s="101"/>
      <c r="I31" s="104"/>
      <c r="J31" s="104"/>
      <c r="K31" s="104"/>
      <c r="L31" s="193"/>
      <c r="M31" s="104"/>
      <c r="N31" s="105"/>
    </row>
    <row r="32" spans="1:14" x14ac:dyDescent="0.25">
      <c r="A32" s="96"/>
      <c r="B32" s="112" t="s">
        <v>135</v>
      </c>
      <c r="C32" s="112"/>
      <c r="D32" s="153" t="s">
        <v>198</v>
      </c>
      <c r="E32" s="101"/>
      <c r="F32" s="101"/>
      <c r="G32" s="101"/>
      <c r="H32" s="101"/>
      <c r="I32" s="104"/>
      <c r="J32" s="104"/>
      <c r="K32" s="104"/>
      <c r="L32" s="193"/>
      <c r="M32" s="104"/>
      <c r="N32" s="105"/>
    </row>
    <row r="33" spans="1:17" x14ac:dyDescent="0.25">
      <c r="A33" s="96"/>
      <c r="B33" s="112" t="s">
        <v>136</v>
      </c>
      <c r="C33" s="112"/>
      <c r="D33" s="153"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+F153</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65" t="s">
        <v>30</v>
      </c>
      <c r="M46" s="64"/>
      <c r="N46" s="64"/>
    </row>
    <row r="47" spans="1:17" ht="15.75" thickBot="1" x14ac:dyDescent="0.3">
      <c r="M47" s="64"/>
      <c r="N47" s="64"/>
    </row>
    <row r="48" spans="1:17" s="8" customFormat="1" ht="109.5" customHeight="1" x14ac:dyDescent="0.25">
      <c r="B48" s="110" t="s">
        <v>140</v>
      </c>
      <c r="C48" s="110" t="s">
        <v>141</v>
      </c>
      <c r="D48" s="110" t="s">
        <v>142</v>
      </c>
      <c r="E48" s="54" t="s">
        <v>45</v>
      </c>
      <c r="F48" s="54" t="s">
        <v>22</v>
      </c>
      <c r="G48" s="54" t="s">
        <v>98</v>
      </c>
      <c r="H48" s="54" t="s">
        <v>17</v>
      </c>
      <c r="I48" s="54" t="s">
        <v>10</v>
      </c>
      <c r="J48" s="54" t="s">
        <v>31</v>
      </c>
      <c r="K48" s="54" t="s">
        <v>59</v>
      </c>
      <c r="L48" s="110" t="s">
        <v>20</v>
      </c>
      <c r="M48" s="100" t="s">
        <v>26</v>
      </c>
      <c r="N48" s="110" t="s">
        <v>143</v>
      </c>
      <c r="O48" s="54" t="s">
        <v>36</v>
      </c>
      <c r="P48" s="55" t="s">
        <v>11</v>
      </c>
      <c r="Q48" s="55" t="s">
        <v>19</v>
      </c>
    </row>
    <row r="49" spans="1:26" s="29" customFormat="1" ht="74.25" customHeight="1" x14ac:dyDescent="0.25">
      <c r="A49" s="46">
        <v>1</v>
      </c>
      <c r="B49" s="47" t="s">
        <v>153</v>
      </c>
      <c r="C49" s="107" t="s">
        <v>154</v>
      </c>
      <c r="D49" s="107" t="s">
        <v>155</v>
      </c>
      <c r="E49" s="155">
        <v>201401</v>
      </c>
      <c r="F49" s="25" t="s">
        <v>132</v>
      </c>
      <c r="G49" s="141">
        <v>0.2</v>
      </c>
      <c r="H49" s="51">
        <v>41940</v>
      </c>
      <c r="I49" s="26">
        <v>41942</v>
      </c>
      <c r="J49" s="26" t="s">
        <v>132</v>
      </c>
      <c r="K49" s="155" t="s">
        <v>351</v>
      </c>
      <c r="L49" s="155" t="s">
        <v>187</v>
      </c>
      <c r="M49" s="99">
        <v>30</v>
      </c>
      <c r="N49" s="99">
        <v>30</v>
      </c>
      <c r="O49" s="27">
        <v>2000000</v>
      </c>
      <c r="P49" s="27">
        <v>106</v>
      </c>
      <c r="Q49" s="142" t="s">
        <v>352</v>
      </c>
      <c r="R49" s="28"/>
      <c r="S49" s="28"/>
      <c r="T49" s="28"/>
      <c r="U49" s="28"/>
      <c r="V49" s="28"/>
      <c r="W49" s="28"/>
      <c r="X49" s="28"/>
      <c r="Y49" s="28"/>
      <c r="Z49" s="28"/>
    </row>
    <row r="50" spans="1:26" s="29" customFormat="1" ht="72.75" customHeight="1" x14ac:dyDescent="0.25">
      <c r="A50" s="46">
        <f>+A49+1</f>
        <v>2</v>
      </c>
      <c r="B50" s="107" t="s">
        <v>153</v>
      </c>
      <c r="C50" s="48" t="s">
        <v>154</v>
      </c>
      <c r="D50" s="107" t="s">
        <v>156</v>
      </c>
      <c r="E50" s="155">
        <v>50</v>
      </c>
      <c r="F50" s="25" t="s">
        <v>132</v>
      </c>
      <c r="G50" s="106">
        <v>0.2</v>
      </c>
      <c r="H50" s="156">
        <v>41696</v>
      </c>
      <c r="I50" s="26">
        <v>41704</v>
      </c>
      <c r="J50" s="26" t="s">
        <v>132</v>
      </c>
      <c r="K50" s="155">
        <v>0</v>
      </c>
      <c r="L50" s="155" t="s">
        <v>188</v>
      </c>
      <c r="M50" s="99">
        <v>300</v>
      </c>
      <c r="N50" s="99">
        <v>300</v>
      </c>
      <c r="O50" s="27">
        <v>7000000</v>
      </c>
      <c r="P50" s="27" t="s">
        <v>157</v>
      </c>
      <c r="Q50" s="142" t="s">
        <v>158</v>
      </c>
      <c r="R50" s="28"/>
      <c r="S50" s="28"/>
      <c r="T50" s="28"/>
      <c r="U50" s="28"/>
      <c r="V50" s="28"/>
      <c r="W50" s="28"/>
      <c r="X50" s="28"/>
      <c r="Y50" s="28"/>
      <c r="Z50" s="28"/>
    </row>
    <row r="51" spans="1:26" s="29" customFormat="1" ht="93.7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600</v>
      </c>
      <c r="O51" s="27">
        <v>16000000</v>
      </c>
      <c r="P51" s="27">
        <v>109</v>
      </c>
      <c r="Q51" s="142" t="s">
        <v>158</v>
      </c>
      <c r="R51" s="28"/>
      <c r="S51" s="28"/>
      <c r="T51" s="28"/>
      <c r="U51" s="28"/>
      <c r="V51" s="28"/>
      <c r="W51" s="28"/>
      <c r="X51" s="28"/>
      <c r="Y51" s="28"/>
      <c r="Z51" s="28"/>
    </row>
    <row r="52" spans="1:26" s="29" customFormat="1" ht="97.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145</v>
      </c>
      <c r="O52" s="27">
        <v>41000000</v>
      </c>
      <c r="P52" s="27">
        <v>110</v>
      </c>
      <c r="Q52" s="142" t="s">
        <v>158</v>
      </c>
      <c r="R52" s="28"/>
      <c r="S52" s="28"/>
      <c r="T52" s="28"/>
      <c r="U52" s="28"/>
      <c r="V52" s="28"/>
      <c r="W52" s="28"/>
      <c r="X52" s="28"/>
      <c r="Y52" s="28"/>
      <c r="Z52" s="28"/>
    </row>
    <row r="53" spans="1:26" s="29" customFormat="1" ht="100.5" customHeight="1" x14ac:dyDescent="0.25">
      <c r="A53" s="46">
        <f t="shared" si="0"/>
        <v>5</v>
      </c>
      <c r="B53" s="107" t="s">
        <v>153</v>
      </c>
      <c r="C53" s="108" t="s">
        <v>154</v>
      </c>
      <c r="D53" s="107" t="s">
        <v>166</v>
      </c>
      <c r="E53" s="24" t="s">
        <v>167</v>
      </c>
      <c r="F53" s="25" t="s">
        <v>168</v>
      </c>
      <c r="G53" s="106">
        <v>0.2</v>
      </c>
      <c r="H53" s="156">
        <v>41287</v>
      </c>
      <c r="I53" s="26">
        <v>41416</v>
      </c>
      <c r="J53" s="26" t="s">
        <v>132</v>
      </c>
      <c r="K53" s="155">
        <v>0</v>
      </c>
      <c r="L53" s="155" t="s">
        <v>169</v>
      </c>
      <c r="M53" s="99">
        <v>180</v>
      </c>
      <c r="N53" s="99">
        <v>180</v>
      </c>
      <c r="O53" s="27">
        <v>25000000</v>
      </c>
      <c r="P53" s="27">
        <v>111</v>
      </c>
      <c r="Q53" s="142" t="s">
        <v>158</v>
      </c>
      <c r="R53" s="28"/>
      <c r="S53" s="28"/>
      <c r="T53" s="28"/>
      <c r="U53" s="28"/>
      <c r="V53" s="28"/>
      <c r="W53" s="28"/>
      <c r="X53" s="28"/>
      <c r="Y53" s="28"/>
      <c r="Z53" s="28"/>
    </row>
    <row r="54" spans="1:26" s="29" customFormat="1" ht="216" customHeight="1" x14ac:dyDescent="0.25">
      <c r="A54" s="46">
        <f t="shared" si="0"/>
        <v>6</v>
      </c>
      <c r="B54" s="107" t="s">
        <v>153</v>
      </c>
      <c r="C54" s="108" t="s">
        <v>154</v>
      </c>
      <c r="D54" s="288" t="s">
        <v>173</v>
      </c>
      <c r="E54" s="24" t="s">
        <v>174</v>
      </c>
      <c r="F54" s="25" t="s">
        <v>132</v>
      </c>
      <c r="G54" s="106">
        <v>0.2</v>
      </c>
      <c r="H54" s="156">
        <v>39814</v>
      </c>
      <c r="I54" s="26">
        <v>40957</v>
      </c>
      <c r="J54" s="26" t="s">
        <v>132</v>
      </c>
      <c r="K54" s="155">
        <v>0</v>
      </c>
      <c r="L54" s="289" t="s">
        <v>175</v>
      </c>
      <c r="M54" s="99">
        <v>30</v>
      </c>
      <c r="N54" s="99">
        <v>30</v>
      </c>
      <c r="O54" s="27">
        <v>5000000</v>
      </c>
      <c r="P54" s="27">
        <v>112</v>
      </c>
      <c r="Q54" s="290" t="s">
        <v>191</v>
      </c>
      <c r="R54" s="28"/>
      <c r="S54" s="28"/>
      <c r="T54" s="28"/>
      <c r="U54" s="28"/>
      <c r="V54" s="28"/>
      <c r="W54" s="28"/>
      <c r="X54" s="28"/>
      <c r="Y54" s="28"/>
      <c r="Z54" s="28"/>
    </row>
    <row r="55" spans="1:26" s="29" customFormat="1" ht="90"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1942</v>
      </c>
      <c r="O55" s="27">
        <v>85000000</v>
      </c>
      <c r="P55" s="27" t="s">
        <v>183</v>
      </c>
      <c r="Q55" s="142" t="s">
        <v>353</v>
      </c>
      <c r="R55" s="28"/>
      <c r="S55" s="28"/>
      <c r="T55" s="28"/>
      <c r="U55" s="28"/>
      <c r="V55" s="28"/>
      <c r="W55" s="28"/>
      <c r="X55" s="28"/>
      <c r="Y55" s="28"/>
      <c r="Z55" s="28"/>
    </row>
    <row r="56" spans="1:26" s="29" customFormat="1" ht="89.25"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387</v>
      </c>
      <c r="O56" s="27">
        <v>142003746</v>
      </c>
      <c r="P56" s="27" t="s">
        <v>186</v>
      </c>
      <c r="Q56" s="142" t="s">
        <v>353</v>
      </c>
      <c r="R56" s="28"/>
      <c r="S56" s="28"/>
      <c r="T56" s="28"/>
      <c r="U56" s="28"/>
      <c r="V56" s="28"/>
      <c r="W56" s="28"/>
      <c r="X56" s="28"/>
      <c r="Y56" s="28"/>
      <c r="Z56" s="28"/>
    </row>
    <row r="57" spans="1:26" s="29" customFormat="1" x14ac:dyDescent="0.25">
      <c r="A57" s="46"/>
      <c r="B57" s="49" t="s">
        <v>16</v>
      </c>
      <c r="C57" s="48"/>
      <c r="D57" s="107"/>
      <c r="E57" s="24"/>
      <c r="F57" s="25"/>
      <c r="G57" s="25"/>
      <c r="H57" s="25"/>
      <c r="I57" s="26"/>
      <c r="J57" s="26"/>
      <c r="K57" s="50">
        <f t="shared" ref="K57" si="1">SUM(K49:K56)</f>
        <v>0</v>
      </c>
      <c r="L57" s="109" t="s">
        <v>355</v>
      </c>
      <c r="M57" s="140">
        <f t="shared" ref="M57:N57" si="2">SUM(M49:M56)</f>
        <v>3614</v>
      </c>
      <c r="N57" s="50">
        <f t="shared" si="2"/>
        <v>3614</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282" t="s">
        <v>194</v>
      </c>
      <c r="E69" s="5">
        <v>84</v>
      </c>
      <c r="F69" s="4" t="s">
        <v>132</v>
      </c>
      <c r="G69" s="4"/>
      <c r="H69" s="4"/>
      <c r="I69" s="94"/>
      <c r="J69" s="94" t="s">
        <v>131</v>
      </c>
      <c r="K69" s="62" t="s">
        <v>131</v>
      </c>
      <c r="L69" s="67" t="s">
        <v>131</v>
      </c>
      <c r="M69" s="62" t="s">
        <v>131</v>
      </c>
      <c r="N69" s="62" t="s">
        <v>131</v>
      </c>
      <c r="O69" s="355" t="s">
        <v>345</v>
      </c>
      <c r="P69" s="356"/>
      <c r="Q69" s="62" t="s">
        <v>132</v>
      </c>
    </row>
    <row r="70" spans="2:17" ht="30" x14ac:dyDescent="0.25">
      <c r="B70" s="3" t="s">
        <v>193</v>
      </c>
      <c r="C70" s="3" t="s">
        <v>193</v>
      </c>
      <c r="D70" s="95" t="s">
        <v>195</v>
      </c>
      <c r="E70" s="5">
        <v>252</v>
      </c>
      <c r="F70" s="4" t="s">
        <v>132</v>
      </c>
      <c r="G70" s="4"/>
      <c r="H70" s="4"/>
      <c r="I70" s="94"/>
      <c r="J70" s="94" t="s">
        <v>131</v>
      </c>
      <c r="K70" s="62" t="s">
        <v>131</v>
      </c>
      <c r="L70" s="67" t="s">
        <v>131</v>
      </c>
      <c r="M70" s="62" t="s">
        <v>131</v>
      </c>
      <c r="N70" s="62" t="s">
        <v>131</v>
      </c>
      <c r="O70" s="112" t="s">
        <v>345</v>
      </c>
      <c r="P70" s="148"/>
      <c r="Q70" s="62" t="s">
        <v>132</v>
      </c>
    </row>
    <row r="71" spans="2:17" x14ac:dyDescent="0.25">
      <c r="B71" s="3"/>
      <c r="C71" s="3"/>
      <c r="D71" s="95"/>
      <c r="E71" s="5"/>
      <c r="F71" s="4"/>
      <c r="G71" s="4"/>
      <c r="H71" s="4"/>
      <c r="I71" s="94"/>
      <c r="J71" s="94"/>
      <c r="K71" s="62"/>
      <c r="L71" s="67"/>
      <c r="M71" s="62"/>
      <c r="N71" s="62"/>
      <c r="O71" s="383"/>
      <c r="P71" s="384"/>
      <c r="Q71" s="62"/>
    </row>
    <row r="72" spans="2:17" x14ac:dyDescent="0.25">
      <c r="B72" s="3"/>
      <c r="C72" s="3"/>
      <c r="D72" s="95"/>
      <c r="E72" s="5"/>
      <c r="F72" s="4"/>
      <c r="G72" s="4"/>
      <c r="H72" s="4"/>
      <c r="I72" s="94"/>
      <c r="J72" s="94"/>
      <c r="K72" s="62"/>
      <c r="L72" s="67"/>
      <c r="M72" s="62"/>
      <c r="N72" s="62"/>
      <c r="O72" s="383"/>
      <c r="P72" s="384"/>
      <c r="Q72" s="62"/>
    </row>
    <row r="73" spans="2:17" x14ac:dyDescent="0.25">
      <c r="B73" s="3"/>
      <c r="C73" s="3"/>
      <c r="D73" s="95"/>
      <c r="E73" s="5"/>
      <c r="F73" s="4"/>
      <c r="G73" s="4"/>
      <c r="H73" s="4"/>
      <c r="I73" s="94"/>
      <c r="J73" s="94"/>
      <c r="K73" s="62"/>
      <c r="L73" s="67"/>
      <c r="M73" s="62"/>
      <c r="N73" s="62"/>
      <c r="O73" s="383"/>
      <c r="P73" s="384"/>
      <c r="Q73" s="62"/>
    </row>
    <row r="74" spans="2:17" x14ac:dyDescent="0.25">
      <c r="B74" s="3"/>
      <c r="C74" s="3"/>
      <c r="D74" s="95"/>
      <c r="E74" s="5"/>
      <c r="F74" s="4"/>
      <c r="G74" s="4"/>
      <c r="H74" s="4"/>
      <c r="I74" s="94"/>
      <c r="J74" s="94"/>
      <c r="K74" s="62"/>
      <c r="L74" s="67"/>
      <c r="M74" s="62"/>
      <c r="N74" s="62"/>
      <c r="O74" s="383"/>
      <c r="P74" s="384"/>
      <c r="Q74" s="62"/>
    </row>
    <row r="75" spans="2:17" x14ac:dyDescent="0.25">
      <c r="B75" s="62"/>
      <c r="C75" s="62"/>
      <c r="D75" s="67"/>
      <c r="E75" s="62"/>
      <c r="F75" s="62"/>
      <c r="G75" s="62"/>
      <c r="H75" s="62"/>
      <c r="I75" s="62"/>
      <c r="J75" s="62"/>
      <c r="K75" s="62"/>
      <c r="L75" s="67"/>
      <c r="M75" s="62"/>
      <c r="N75" s="62"/>
      <c r="O75" s="383"/>
      <c r="P75" s="384"/>
      <c r="Q75" s="6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76.5" customHeight="1" x14ac:dyDescent="0.25">
      <c r="B86" s="56" t="s">
        <v>0</v>
      </c>
      <c r="C86" s="56" t="s">
        <v>39</v>
      </c>
      <c r="D86" s="111" t="s">
        <v>40</v>
      </c>
      <c r="E86" s="56" t="s">
        <v>111</v>
      </c>
      <c r="F86" s="56" t="s">
        <v>113</v>
      </c>
      <c r="G86" s="56" t="s">
        <v>114</v>
      </c>
      <c r="H86" s="56" t="s">
        <v>115</v>
      </c>
      <c r="I86" s="56" t="s">
        <v>112</v>
      </c>
      <c r="J86" s="368" t="s">
        <v>116</v>
      </c>
      <c r="K86" s="385"/>
      <c r="L86" s="369"/>
      <c r="M86" s="56" t="s">
        <v>117</v>
      </c>
      <c r="N86" s="56" t="s">
        <v>41</v>
      </c>
      <c r="O86" s="56" t="s">
        <v>42</v>
      </c>
      <c r="P86" s="368" t="s">
        <v>3</v>
      </c>
      <c r="Q86" s="369"/>
    </row>
    <row r="87" spans="2:17" s="30" customFormat="1" ht="33.6" customHeight="1" x14ac:dyDescent="0.25">
      <c r="B87" s="95" t="s">
        <v>43</v>
      </c>
      <c r="C87" s="95">
        <f>+(576+80)/200</f>
        <v>3.28</v>
      </c>
      <c r="D87" s="95" t="s">
        <v>205</v>
      </c>
      <c r="E87" s="94">
        <v>27315176</v>
      </c>
      <c r="F87" s="94" t="s">
        <v>181</v>
      </c>
      <c r="G87" s="95" t="s">
        <v>206</v>
      </c>
      <c r="H87" s="213">
        <v>39374</v>
      </c>
      <c r="I87" s="279" t="s">
        <v>132</v>
      </c>
      <c r="J87" s="95" t="s">
        <v>209</v>
      </c>
      <c r="K87" s="95" t="s">
        <v>210</v>
      </c>
      <c r="L87" s="95" t="s">
        <v>208</v>
      </c>
      <c r="M87" s="58" t="s">
        <v>131</v>
      </c>
      <c r="N87" s="58" t="s">
        <v>131</v>
      </c>
      <c r="O87" s="58" t="s">
        <v>132</v>
      </c>
      <c r="P87" s="215" t="s">
        <v>214</v>
      </c>
      <c r="Q87" s="57"/>
    </row>
    <row r="88" spans="2:17" ht="33.6" customHeight="1" x14ac:dyDescent="0.25">
      <c r="B88" s="147" t="s">
        <v>43</v>
      </c>
      <c r="C88" s="95">
        <f t="shared" ref="C88:C93" si="3">+(576+80)/200</f>
        <v>3.28</v>
      </c>
      <c r="D88" s="147" t="s">
        <v>205</v>
      </c>
      <c r="E88" s="3">
        <v>27315176</v>
      </c>
      <c r="F88" s="3" t="s">
        <v>181</v>
      </c>
      <c r="G88" s="147" t="s">
        <v>206</v>
      </c>
      <c r="H88" s="178">
        <v>39374</v>
      </c>
      <c r="I88" s="279" t="s">
        <v>132</v>
      </c>
      <c r="J88" s="147" t="s">
        <v>211</v>
      </c>
      <c r="K88" s="95" t="s">
        <v>212</v>
      </c>
      <c r="L88" s="95" t="s">
        <v>213</v>
      </c>
      <c r="M88" s="112" t="s">
        <v>131</v>
      </c>
      <c r="N88" s="112" t="s">
        <v>131</v>
      </c>
      <c r="O88" s="58" t="s">
        <v>132</v>
      </c>
      <c r="P88" s="153" t="s">
        <v>214</v>
      </c>
      <c r="Q88" s="182"/>
    </row>
    <row r="89" spans="2:17" ht="33.6" customHeight="1" x14ac:dyDescent="0.25">
      <c r="B89" s="291" t="s">
        <v>43</v>
      </c>
      <c r="C89" s="95">
        <f t="shared" si="3"/>
        <v>3.28</v>
      </c>
      <c r="D89" s="291" t="s">
        <v>203</v>
      </c>
      <c r="E89" s="3">
        <v>13072146</v>
      </c>
      <c r="F89" s="3" t="s">
        <v>181</v>
      </c>
      <c r="G89" s="3" t="s">
        <v>204</v>
      </c>
      <c r="H89" s="199"/>
      <c r="I89" s="5" t="s">
        <v>131</v>
      </c>
      <c r="J89" s="1" t="s">
        <v>207</v>
      </c>
      <c r="K89" s="94"/>
      <c r="L89" s="95"/>
      <c r="M89" s="112" t="s">
        <v>131</v>
      </c>
      <c r="N89" s="112" t="s">
        <v>131</v>
      </c>
      <c r="O89" s="58" t="s">
        <v>132</v>
      </c>
      <c r="P89" s="153" t="s">
        <v>350</v>
      </c>
      <c r="Q89" s="292"/>
    </row>
    <row r="90" spans="2:17" ht="33.6" customHeight="1" x14ac:dyDescent="0.25">
      <c r="B90" s="147" t="s">
        <v>44</v>
      </c>
      <c r="C90" s="95">
        <f t="shared" si="3"/>
        <v>3.28</v>
      </c>
      <c r="D90" s="147" t="s">
        <v>215</v>
      </c>
      <c r="E90" s="3">
        <v>59822961</v>
      </c>
      <c r="F90" s="147" t="s">
        <v>216</v>
      </c>
      <c r="G90" s="3" t="s">
        <v>217</v>
      </c>
      <c r="H90" s="178">
        <v>41532</v>
      </c>
      <c r="I90" s="214" t="s">
        <v>131</v>
      </c>
      <c r="J90" s="3" t="s">
        <v>218</v>
      </c>
      <c r="K90" s="94" t="s">
        <v>219</v>
      </c>
      <c r="L90" s="95" t="s">
        <v>220</v>
      </c>
      <c r="M90" s="112" t="s">
        <v>131</v>
      </c>
      <c r="N90" s="112" t="s">
        <v>131</v>
      </c>
      <c r="O90" s="58" t="s">
        <v>132</v>
      </c>
      <c r="P90" s="153"/>
      <c r="Q90" s="182"/>
    </row>
    <row r="91" spans="2:17" ht="33.6" customHeight="1" x14ac:dyDescent="0.25">
      <c r="B91" s="147" t="s">
        <v>44</v>
      </c>
      <c r="C91" s="95">
        <f t="shared" si="3"/>
        <v>3.28</v>
      </c>
      <c r="D91" s="147" t="s">
        <v>163</v>
      </c>
      <c r="E91" s="3">
        <v>37081459</v>
      </c>
      <c r="F91" s="3" t="s">
        <v>161</v>
      </c>
      <c r="G91" s="3" t="s">
        <v>162</v>
      </c>
      <c r="H91" s="178">
        <v>41629</v>
      </c>
      <c r="I91" s="293" t="s">
        <v>132</v>
      </c>
      <c r="J91" s="200" t="s">
        <v>201</v>
      </c>
      <c r="K91" s="95" t="s">
        <v>356</v>
      </c>
      <c r="L91" s="95" t="s">
        <v>180</v>
      </c>
      <c r="M91" s="112" t="s">
        <v>132</v>
      </c>
      <c r="N91" s="112" t="s">
        <v>131</v>
      </c>
      <c r="O91" s="58" t="s">
        <v>132</v>
      </c>
      <c r="P91" s="153" t="s">
        <v>357</v>
      </c>
      <c r="Q91" s="148"/>
    </row>
    <row r="92" spans="2:17" ht="33.6" customHeight="1" x14ac:dyDescent="0.25">
      <c r="B92" s="147" t="s">
        <v>44</v>
      </c>
      <c r="C92" s="95">
        <f t="shared" si="3"/>
        <v>3.28</v>
      </c>
      <c r="D92" s="147" t="s">
        <v>163</v>
      </c>
      <c r="E92" s="3">
        <v>37081459</v>
      </c>
      <c r="F92" s="3" t="s">
        <v>161</v>
      </c>
      <c r="G92" s="3" t="s">
        <v>162</v>
      </c>
      <c r="H92" s="178">
        <v>41629</v>
      </c>
      <c r="I92" s="293" t="s">
        <v>132</v>
      </c>
      <c r="J92" s="1" t="s">
        <v>221</v>
      </c>
      <c r="K92" s="94" t="s">
        <v>222</v>
      </c>
      <c r="L92" s="95" t="s">
        <v>213</v>
      </c>
      <c r="M92" s="112" t="s">
        <v>132</v>
      </c>
      <c r="N92" s="112" t="s">
        <v>131</v>
      </c>
      <c r="O92" s="58" t="s">
        <v>132</v>
      </c>
      <c r="P92" s="153" t="s">
        <v>357</v>
      </c>
      <c r="Q92" s="148"/>
    </row>
    <row r="93" spans="2:17" ht="33.6" customHeight="1" x14ac:dyDescent="0.25">
      <c r="B93" s="147" t="s">
        <v>44</v>
      </c>
      <c r="C93" s="95">
        <f t="shared" si="3"/>
        <v>3.28</v>
      </c>
      <c r="D93" s="147" t="s">
        <v>163</v>
      </c>
      <c r="E93" s="3">
        <v>37081459</v>
      </c>
      <c r="F93" s="3" t="s">
        <v>161</v>
      </c>
      <c r="G93" s="3" t="s">
        <v>162</v>
      </c>
      <c r="H93" s="178">
        <v>41629</v>
      </c>
      <c r="I93" s="293" t="s">
        <v>132</v>
      </c>
      <c r="J93" s="1" t="s">
        <v>223</v>
      </c>
      <c r="K93" s="94" t="s">
        <v>224</v>
      </c>
      <c r="L93" s="95" t="s">
        <v>225</v>
      </c>
      <c r="M93" s="112" t="s">
        <v>132</v>
      </c>
      <c r="N93" s="112" t="s">
        <v>131</v>
      </c>
      <c r="O93" s="58" t="s">
        <v>132</v>
      </c>
      <c r="P93" s="153" t="s">
        <v>357</v>
      </c>
      <c r="Q93" s="148"/>
    </row>
    <row r="94" spans="2:17" ht="42.75" customHeight="1" x14ac:dyDescent="0.25">
      <c r="B94" s="147"/>
      <c r="C94" s="95"/>
      <c r="D94" s="147"/>
      <c r="E94" s="3"/>
      <c r="F94" s="3"/>
      <c r="G94" s="3"/>
      <c r="H94" s="199"/>
      <c r="I94" s="5"/>
      <c r="J94" s="1"/>
      <c r="K94" s="94"/>
      <c r="L94" s="95"/>
      <c r="M94" s="112"/>
      <c r="N94" s="112"/>
      <c r="O94" s="58"/>
      <c r="P94" s="153"/>
      <c r="Q94" s="148"/>
    </row>
    <row r="95" spans="2:17" ht="33.6" customHeight="1" x14ac:dyDescent="0.25">
      <c r="B95" s="172"/>
      <c r="C95" s="172"/>
      <c r="D95" s="172"/>
      <c r="E95" s="173"/>
      <c r="F95" s="173"/>
      <c r="G95" s="173"/>
      <c r="H95" s="173"/>
      <c r="I95" s="174"/>
      <c r="J95" s="175"/>
      <c r="K95" s="176"/>
      <c r="L95" s="198"/>
      <c r="M95" s="10"/>
      <c r="N95" s="10"/>
      <c r="O95" s="10"/>
      <c r="P95" s="177"/>
      <c r="Q95" s="177"/>
    </row>
    <row r="96" spans="2:17" x14ac:dyDescent="0.25">
      <c r="B96" s="30"/>
      <c r="C96" s="30"/>
      <c r="D96" s="189"/>
      <c r="E96" s="31"/>
      <c r="F96" s="30"/>
      <c r="G96" s="30"/>
      <c r="H96" s="30"/>
      <c r="I96" s="30"/>
      <c r="J96" s="30"/>
      <c r="K96" s="30"/>
      <c r="L96" s="189"/>
      <c r="M96" s="30"/>
      <c r="N96" s="30"/>
      <c r="O96" s="30"/>
      <c r="P96" s="30"/>
    </row>
    <row r="97" spans="2:17" ht="18.75" x14ac:dyDescent="0.25">
      <c r="B97" s="59" t="s">
        <v>32</v>
      </c>
      <c r="C97" s="71" t="s">
        <v>355</v>
      </c>
      <c r="H97" s="32"/>
      <c r="I97" s="32"/>
      <c r="J97" s="32"/>
      <c r="K97" s="32"/>
      <c r="L97" s="197"/>
      <c r="M97" s="32"/>
      <c r="N97" s="30"/>
      <c r="O97" s="30"/>
      <c r="P97" s="30"/>
    </row>
    <row r="98" spans="2:17" ht="19.5" thickBot="1" x14ac:dyDescent="0.3">
      <c r="B98" s="225"/>
      <c r="C98" s="226"/>
      <c r="H98" s="32"/>
      <c r="I98" s="32"/>
      <c r="J98" s="32"/>
      <c r="K98" s="32"/>
      <c r="L98" s="197"/>
      <c r="M98" s="32"/>
      <c r="N98" s="30"/>
      <c r="O98" s="30"/>
      <c r="P98" s="30"/>
    </row>
    <row r="99" spans="2:17" ht="27" thickBot="1" x14ac:dyDescent="0.3">
      <c r="B99" s="227" t="s">
        <v>46</v>
      </c>
      <c r="C99" s="228"/>
      <c r="D99" s="229"/>
      <c r="E99" s="229"/>
      <c r="F99" s="229"/>
      <c r="G99" s="229"/>
      <c r="H99" s="149"/>
      <c r="I99" s="149"/>
      <c r="J99" s="149"/>
      <c r="K99" s="149"/>
      <c r="L99" s="149"/>
      <c r="M99" s="149"/>
      <c r="N99" s="230"/>
      <c r="O99" s="30"/>
      <c r="P99" s="30"/>
    </row>
    <row r="100" spans="2:17" x14ac:dyDescent="0.25">
      <c r="B100" s="221"/>
      <c r="C100" s="231"/>
      <c r="D100" s="9"/>
      <c r="H100" s="221"/>
      <c r="I100" s="221"/>
      <c r="J100" s="221"/>
      <c r="K100" s="221"/>
      <c r="L100" s="221"/>
      <c r="M100" s="221"/>
      <c r="N100" s="30"/>
      <c r="O100" s="30"/>
      <c r="P100" s="30"/>
    </row>
    <row r="101" spans="2:17" x14ac:dyDescent="0.25">
      <c r="B101" s="221"/>
      <c r="C101" s="231"/>
      <c r="D101" s="9"/>
      <c r="H101" s="221"/>
      <c r="I101" s="221"/>
      <c r="J101" s="221"/>
      <c r="K101" s="221"/>
      <c r="L101" s="221"/>
      <c r="M101" s="221"/>
      <c r="N101" s="30"/>
      <c r="O101" s="30"/>
      <c r="P101" s="30"/>
    </row>
    <row r="102" spans="2:17" ht="30" x14ac:dyDescent="0.25">
      <c r="B102" s="232" t="s">
        <v>33</v>
      </c>
      <c r="C102" s="233" t="s">
        <v>231</v>
      </c>
      <c r="D102" s="181" t="s">
        <v>3</v>
      </c>
      <c r="E102" s="217"/>
      <c r="H102" s="221"/>
      <c r="I102" s="221"/>
      <c r="J102" s="221"/>
      <c r="K102" s="221"/>
      <c r="L102" s="221"/>
      <c r="M102" s="221"/>
      <c r="N102" s="30"/>
      <c r="O102" s="30"/>
      <c r="P102" s="30"/>
    </row>
    <row r="103" spans="2:17" ht="409.5" x14ac:dyDescent="0.25">
      <c r="B103" s="220" t="s">
        <v>118</v>
      </c>
      <c r="C103" s="234" t="s">
        <v>132</v>
      </c>
      <c r="D103" s="267" t="s">
        <v>245</v>
      </c>
      <c r="E103" s="153"/>
      <c r="H103" s="221"/>
      <c r="I103" s="221"/>
      <c r="J103" s="221"/>
      <c r="K103" s="221"/>
      <c r="L103" s="221"/>
      <c r="M103" s="221"/>
      <c r="N103" s="30"/>
      <c r="O103" s="30"/>
      <c r="P103" s="30"/>
    </row>
    <row r="104" spans="2:17" ht="18.75" x14ac:dyDescent="0.25">
      <c r="B104" s="225"/>
      <c r="C104" s="226"/>
      <c r="H104" s="32"/>
      <c r="I104" s="32"/>
      <c r="J104" s="32"/>
      <c r="K104" s="32"/>
      <c r="L104" s="197"/>
      <c r="M104" s="32"/>
      <c r="N104" s="30"/>
      <c r="O104" s="30"/>
      <c r="P104" s="30"/>
    </row>
    <row r="105" spans="2:17" ht="18.75" x14ac:dyDescent="0.25">
      <c r="B105" s="225"/>
      <c r="C105" s="226"/>
      <c r="H105" s="32"/>
      <c r="I105" s="32"/>
      <c r="J105" s="32"/>
      <c r="K105" s="32"/>
      <c r="L105" s="197"/>
      <c r="M105" s="32"/>
      <c r="N105" s="30"/>
      <c r="O105" s="30"/>
      <c r="P105" s="30"/>
    </row>
    <row r="106" spans="2:17" ht="26.25" x14ac:dyDescent="0.25">
      <c r="B106" s="235" t="s">
        <v>243</v>
      </c>
      <c r="C106" s="226"/>
      <c r="H106" s="32"/>
      <c r="I106" s="32"/>
      <c r="J106" s="32"/>
      <c r="K106" s="32"/>
      <c r="L106" s="197"/>
      <c r="M106" s="32"/>
      <c r="N106" s="30"/>
      <c r="O106" s="30"/>
      <c r="P106" s="30"/>
    </row>
    <row r="107" spans="2:17" x14ac:dyDescent="0.25">
      <c r="B107" s="236"/>
      <c r="C107" s="231"/>
      <c r="D107" s="9"/>
      <c r="H107" s="236"/>
      <c r="I107" s="236"/>
      <c r="J107" s="236"/>
      <c r="K107" s="236"/>
      <c r="L107" s="236"/>
      <c r="M107" s="236"/>
      <c r="N107" s="30"/>
      <c r="O107" s="30"/>
      <c r="P107" s="30"/>
    </row>
    <row r="108" spans="2:17" ht="15.75" thickBot="1" x14ac:dyDescent="0.3">
      <c r="B108" s="236"/>
      <c r="C108" s="231"/>
      <c r="D108" s="9"/>
      <c r="H108" s="236"/>
      <c r="I108" s="236"/>
      <c r="J108" s="236"/>
      <c r="K108" s="236"/>
      <c r="L108" s="236"/>
      <c r="M108" s="236"/>
      <c r="N108" s="30"/>
      <c r="O108" s="30"/>
      <c r="P108" s="30"/>
    </row>
    <row r="109" spans="2:17" ht="27" thickBot="1" x14ac:dyDescent="0.3">
      <c r="B109" s="227" t="s">
        <v>244</v>
      </c>
      <c r="C109" s="226"/>
      <c r="H109" s="32"/>
      <c r="I109" s="32"/>
      <c r="J109" s="32"/>
      <c r="K109" s="32"/>
      <c r="L109" s="197"/>
      <c r="M109" s="32"/>
      <c r="N109" s="30"/>
      <c r="O109" s="30"/>
      <c r="P109" s="30"/>
    </row>
    <row r="110" spans="2:17" x14ac:dyDescent="0.25">
      <c r="B110" s="236"/>
      <c r="C110" s="231"/>
      <c r="D110" s="9"/>
      <c r="H110" s="236"/>
      <c r="I110" s="236"/>
      <c r="J110" s="236"/>
      <c r="K110" s="236"/>
      <c r="L110" s="236"/>
      <c r="M110" s="236"/>
      <c r="N110" s="30"/>
      <c r="O110" s="30"/>
      <c r="P110" s="30"/>
    </row>
    <row r="111" spans="2:17" ht="19.5" thickBot="1" x14ac:dyDescent="0.3">
      <c r="B111" s="236"/>
      <c r="C111" s="231"/>
      <c r="D111" s="9"/>
      <c r="H111" s="236"/>
      <c r="I111" s="236"/>
      <c r="J111" s="236"/>
      <c r="K111" s="236"/>
      <c r="L111" s="236"/>
      <c r="M111" s="237"/>
      <c r="N111" s="238"/>
      <c r="O111" s="30"/>
      <c r="P111" s="30"/>
    </row>
    <row r="112" spans="2:17" s="393" customFormat="1" ht="75" x14ac:dyDescent="0.25">
      <c r="B112" s="388" t="s">
        <v>140</v>
      </c>
      <c r="C112" s="389" t="s">
        <v>141</v>
      </c>
      <c r="D112" s="388" t="s">
        <v>142</v>
      </c>
      <c r="E112" s="388" t="s">
        <v>45</v>
      </c>
      <c r="F112" s="388" t="s">
        <v>22</v>
      </c>
      <c r="G112" s="388" t="s">
        <v>98</v>
      </c>
      <c r="H112" s="390" t="s">
        <v>17</v>
      </c>
      <c r="I112" s="390" t="s">
        <v>10</v>
      </c>
      <c r="J112" s="390" t="s">
        <v>31</v>
      </c>
      <c r="K112" s="390" t="s">
        <v>59</v>
      </c>
      <c r="L112" s="390" t="s">
        <v>20</v>
      </c>
      <c r="M112" s="391" t="s">
        <v>26</v>
      </c>
      <c r="N112" s="388" t="s">
        <v>143</v>
      </c>
      <c r="O112" s="388" t="s">
        <v>36</v>
      </c>
      <c r="P112" s="392" t="s">
        <v>11</v>
      </c>
      <c r="Q112" s="392" t="s">
        <v>19</v>
      </c>
    </row>
    <row r="113" spans="1:17" s="239" customFormat="1" x14ac:dyDescent="0.25">
      <c r="A113" s="240">
        <v>1</v>
      </c>
      <c r="B113" s="241"/>
      <c r="C113" s="242"/>
      <c r="D113" s="243"/>
      <c r="E113" s="244"/>
      <c r="F113" s="245"/>
      <c r="G113" s="246"/>
      <c r="H113" s="247"/>
      <c r="I113" s="248"/>
      <c r="J113" s="248"/>
      <c r="K113" s="248"/>
      <c r="L113" s="248"/>
      <c r="M113" s="249"/>
      <c r="N113" s="249">
        <f>+M113*G113</f>
        <v>0</v>
      </c>
      <c r="O113" s="250"/>
      <c r="P113" s="250"/>
      <c r="Q113" s="240"/>
    </row>
    <row r="114" spans="1:17" s="239" customFormat="1" x14ac:dyDescent="0.25">
      <c r="A114" s="240">
        <f t="shared" ref="A114:A120" si="4">+A113+1</f>
        <v>2</v>
      </c>
      <c r="B114" s="241"/>
      <c r="C114" s="242"/>
      <c r="D114" s="243"/>
      <c r="E114" s="244"/>
      <c r="F114" s="245"/>
      <c r="G114" s="245"/>
      <c r="H114" s="251"/>
      <c r="I114" s="248"/>
      <c r="J114" s="248"/>
      <c r="K114" s="248"/>
      <c r="L114" s="248"/>
      <c r="M114" s="249"/>
      <c r="N114" s="249"/>
      <c r="O114" s="250"/>
      <c r="P114" s="250"/>
      <c r="Q114" s="240"/>
    </row>
    <row r="115" spans="1:17" s="239" customFormat="1" x14ac:dyDescent="0.25">
      <c r="A115" s="240">
        <f t="shared" si="4"/>
        <v>3</v>
      </c>
      <c r="B115" s="241"/>
      <c r="C115" s="242"/>
      <c r="D115" s="243"/>
      <c r="E115" s="244"/>
      <c r="F115" s="245"/>
      <c r="G115" s="245"/>
      <c r="H115" s="251"/>
      <c r="I115" s="248"/>
      <c r="J115" s="248"/>
      <c r="K115" s="248"/>
      <c r="L115" s="248"/>
      <c r="M115" s="249"/>
      <c r="N115" s="249"/>
      <c r="O115" s="250"/>
      <c r="P115" s="250"/>
      <c r="Q115" s="240"/>
    </row>
    <row r="116" spans="1:17" s="239" customFormat="1" x14ac:dyDescent="0.25">
      <c r="A116" s="240">
        <f t="shared" si="4"/>
        <v>4</v>
      </c>
      <c r="B116" s="241"/>
      <c r="C116" s="242"/>
      <c r="D116" s="243"/>
      <c r="E116" s="244"/>
      <c r="F116" s="245"/>
      <c r="G116" s="245"/>
      <c r="H116" s="251"/>
      <c r="I116" s="248"/>
      <c r="J116" s="248"/>
      <c r="K116" s="248"/>
      <c r="L116" s="248"/>
      <c r="M116" s="249"/>
      <c r="N116" s="249"/>
      <c r="O116" s="250"/>
      <c r="P116" s="250"/>
      <c r="Q116" s="240"/>
    </row>
    <row r="117" spans="1:17" s="239" customFormat="1" x14ac:dyDescent="0.25">
      <c r="A117" s="240">
        <f t="shared" si="4"/>
        <v>5</v>
      </c>
      <c r="B117" s="241"/>
      <c r="C117" s="242"/>
      <c r="D117" s="243"/>
      <c r="E117" s="244"/>
      <c r="F117" s="245"/>
      <c r="G117" s="245"/>
      <c r="H117" s="251"/>
      <c r="I117" s="248"/>
      <c r="J117" s="248"/>
      <c r="K117" s="248"/>
      <c r="L117" s="248"/>
      <c r="M117" s="249"/>
      <c r="N117" s="249"/>
      <c r="O117" s="250"/>
      <c r="P117" s="250"/>
      <c r="Q117" s="240"/>
    </row>
    <row r="118" spans="1:17" s="239" customFormat="1" x14ac:dyDescent="0.25">
      <c r="A118" s="240">
        <f t="shared" si="4"/>
        <v>6</v>
      </c>
      <c r="B118" s="241"/>
      <c r="C118" s="242"/>
      <c r="D118" s="243"/>
      <c r="E118" s="244"/>
      <c r="F118" s="245"/>
      <c r="G118" s="245"/>
      <c r="H118" s="251"/>
      <c r="I118" s="248"/>
      <c r="J118" s="248"/>
      <c r="K118" s="248"/>
      <c r="L118" s="248"/>
      <c r="M118" s="249"/>
      <c r="N118" s="249"/>
      <c r="O118" s="250"/>
      <c r="P118" s="250"/>
      <c r="Q118" s="240"/>
    </row>
    <row r="119" spans="1:17" s="239" customFormat="1" x14ac:dyDescent="0.25">
      <c r="A119" s="240">
        <f t="shared" si="4"/>
        <v>7</v>
      </c>
      <c r="B119" s="241"/>
      <c r="C119" s="242"/>
      <c r="D119" s="243"/>
      <c r="E119" s="244"/>
      <c r="F119" s="245"/>
      <c r="G119" s="245"/>
      <c r="H119" s="251"/>
      <c r="I119" s="248"/>
      <c r="J119" s="248"/>
      <c r="K119" s="248"/>
      <c r="L119" s="248"/>
      <c r="M119" s="249"/>
      <c r="N119" s="249"/>
      <c r="O119" s="250"/>
      <c r="P119" s="250"/>
      <c r="Q119" s="240"/>
    </row>
    <row r="120" spans="1:17" s="239" customFormat="1" x14ac:dyDescent="0.25">
      <c r="A120" s="240">
        <f t="shared" si="4"/>
        <v>8</v>
      </c>
      <c r="B120" s="241"/>
      <c r="C120" s="242"/>
      <c r="D120" s="243"/>
      <c r="E120" s="244"/>
      <c r="F120" s="245"/>
      <c r="G120" s="245"/>
      <c r="H120" s="251"/>
      <c r="I120" s="248"/>
      <c r="J120" s="248"/>
      <c r="K120" s="248"/>
      <c r="L120" s="248"/>
      <c r="M120" s="249"/>
      <c r="N120" s="249"/>
      <c r="O120" s="250"/>
      <c r="P120" s="250"/>
      <c r="Q120" s="240"/>
    </row>
    <row r="121" spans="1:17" s="239" customFormat="1" x14ac:dyDescent="0.25">
      <c r="A121" s="240"/>
      <c r="B121" s="241" t="s">
        <v>16</v>
      </c>
      <c r="C121" s="242"/>
      <c r="D121" s="243"/>
      <c r="E121" s="244"/>
      <c r="F121" s="245"/>
      <c r="G121" s="245"/>
      <c r="H121" s="251"/>
      <c r="I121" s="248"/>
      <c r="J121" s="248"/>
      <c r="K121" s="252">
        <f>SUM(K113:K120)</f>
        <v>0</v>
      </c>
      <c r="L121" s="252">
        <f>SUM(L113:L120)</f>
        <v>0</v>
      </c>
      <c r="M121" s="253">
        <f>SUM(M113:M120)</f>
        <v>0</v>
      </c>
      <c r="N121" s="252">
        <f>SUM(N113:N120)</f>
        <v>0</v>
      </c>
      <c r="O121" s="250"/>
      <c r="P121" s="250"/>
      <c r="Q121" s="240"/>
    </row>
    <row r="122" spans="1:17" x14ac:dyDescent="0.25">
      <c r="B122" s="236"/>
      <c r="C122" s="231"/>
      <c r="D122" s="9"/>
      <c r="E122" s="254"/>
      <c r="H122" s="236"/>
      <c r="I122" s="236"/>
      <c r="J122" s="236"/>
      <c r="K122" s="236"/>
      <c r="L122" s="236"/>
      <c r="M122" s="236"/>
      <c r="N122" s="30"/>
      <c r="O122" s="30"/>
      <c r="P122" s="30"/>
    </row>
    <row r="123" spans="1:17" ht="18.75" x14ac:dyDescent="0.25">
      <c r="B123" s="59" t="s">
        <v>32</v>
      </c>
      <c r="C123" s="71">
        <f>+K121</f>
        <v>0</v>
      </c>
      <c r="D123" s="9"/>
      <c r="H123" s="32"/>
      <c r="I123" s="32"/>
      <c r="J123" s="32"/>
      <c r="K123" s="32"/>
      <c r="L123" s="32"/>
      <c r="M123" s="32"/>
      <c r="N123" s="30"/>
      <c r="O123" s="30"/>
      <c r="P123" s="30"/>
    </row>
    <row r="124" spans="1:17" x14ac:dyDescent="0.25">
      <c r="B124" s="236"/>
      <c r="C124" s="231"/>
      <c r="D124" s="9"/>
      <c r="H124" s="236"/>
      <c r="I124" s="236"/>
      <c r="J124" s="236"/>
      <c r="K124" s="236"/>
      <c r="L124" s="236"/>
      <c r="M124" s="236"/>
      <c r="N124" s="30"/>
      <c r="O124" s="30"/>
      <c r="P124" s="30"/>
    </row>
    <row r="125" spans="1:17" ht="15.75" thickBot="1" x14ac:dyDescent="0.3">
      <c r="B125" s="236"/>
      <c r="C125" s="231"/>
      <c r="D125" s="9"/>
      <c r="H125" s="236"/>
      <c r="I125" s="236"/>
      <c r="J125" s="236"/>
      <c r="K125" s="236"/>
      <c r="L125" s="236"/>
      <c r="M125" s="236"/>
      <c r="N125" s="30"/>
      <c r="O125" s="30"/>
      <c r="P125" s="30"/>
    </row>
    <row r="126" spans="1:17" ht="30.75" thickBot="1" x14ac:dyDescent="0.3">
      <c r="B126" s="259" t="s">
        <v>48</v>
      </c>
      <c r="C126" s="255" t="s">
        <v>49</v>
      </c>
      <c r="D126" s="256" t="s">
        <v>50</v>
      </c>
      <c r="E126" s="261" t="s">
        <v>53</v>
      </c>
      <c r="H126" s="236"/>
      <c r="I126" s="236"/>
      <c r="J126" s="236"/>
      <c r="K126" s="236"/>
      <c r="L126" s="236"/>
      <c r="M126" s="236"/>
      <c r="N126" s="30"/>
      <c r="O126" s="30"/>
      <c r="P126" s="30"/>
    </row>
    <row r="127" spans="1:17" x14ac:dyDescent="0.25">
      <c r="B127" s="266" t="s">
        <v>119</v>
      </c>
      <c r="C127" s="257">
        <v>20</v>
      </c>
      <c r="D127" s="68"/>
      <c r="E127" s="262">
        <f>+D127+D128+D129</f>
        <v>0</v>
      </c>
      <c r="H127" s="236"/>
      <c r="I127" s="236"/>
      <c r="J127" s="236"/>
      <c r="K127" s="236"/>
      <c r="L127" s="236"/>
      <c r="M127" s="236"/>
      <c r="N127" s="30"/>
      <c r="O127" s="30"/>
      <c r="P127" s="30"/>
    </row>
    <row r="128" spans="1:17" x14ac:dyDescent="0.25">
      <c r="B128" s="260" t="s">
        <v>120</v>
      </c>
      <c r="C128" s="234">
        <v>30</v>
      </c>
      <c r="D128" s="154">
        <v>0</v>
      </c>
      <c r="E128" s="263"/>
      <c r="H128" s="236"/>
      <c r="I128" s="236"/>
      <c r="J128" s="236"/>
      <c r="K128" s="236"/>
      <c r="L128" s="236"/>
      <c r="M128" s="236"/>
      <c r="N128" s="30"/>
      <c r="O128" s="30"/>
      <c r="P128" s="30"/>
    </row>
    <row r="129" spans="2:17" ht="15.75" thickBot="1" x14ac:dyDescent="0.3">
      <c r="B129" s="264" t="s">
        <v>121</v>
      </c>
      <c r="C129" s="258">
        <v>40</v>
      </c>
      <c r="D129" s="70">
        <v>0</v>
      </c>
      <c r="E129" s="265"/>
      <c r="H129" s="236"/>
      <c r="I129" s="236"/>
      <c r="J129" s="236"/>
      <c r="K129" s="236"/>
      <c r="L129" s="236"/>
      <c r="M129" s="236"/>
      <c r="N129" s="30"/>
      <c r="O129" s="30"/>
      <c r="P129" s="30"/>
    </row>
    <row r="130" spans="2:17" ht="18.75" x14ac:dyDescent="0.25">
      <c r="B130" s="225"/>
      <c r="C130" s="226"/>
      <c r="H130" s="32"/>
      <c r="I130" s="32"/>
      <c r="J130" s="32"/>
      <c r="K130" s="32"/>
      <c r="L130" s="197"/>
      <c r="M130" s="32"/>
      <c r="N130" s="30"/>
      <c r="O130" s="30"/>
      <c r="P130" s="30"/>
    </row>
    <row r="132" spans="2:17" ht="15.75" thickBot="1" x14ac:dyDescent="0.3"/>
    <row r="133" spans="2:17" ht="27" thickBot="1" x14ac:dyDescent="0.3">
      <c r="B133" s="365" t="s">
        <v>51</v>
      </c>
      <c r="C133" s="366"/>
      <c r="D133" s="366"/>
      <c r="E133" s="366"/>
      <c r="F133" s="366"/>
      <c r="G133" s="366"/>
      <c r="H133" s="366"/>
      <c r="I133" s="366"/>
      <c r="J133" s="366"/>
      <c r="K133" s="366"/>
      <c r="L133" s="366"/>
      <c r="M133" s="366"/>
      <c r="N133" s="367"/>
    </row>
    <row r="135" spans="2:17" ht="76.5" customHeight="1" x14ac:dyDescent="0.25">
      <c r="B135" s="56" t="s">
        <v>0</v>
      </c>
      <c r="C135" s="56" t="s">
        <v>39</v>
      </c>
      <c r="D135" s="111" t="s">
        <v>40</v>
      </c>
      <c r="E135" s="56" t="s">
        <v>111</v>
      </c>
      <c r="F135" s="56" t="s">
        <v>113</v>
      </c>
      <c r="G135" s="56" t="s">
        <v>114</v>
      </c>
      <c r="H135" s="56" t="s">
        <v>115</v>
      </c>
      <c r="I135" s="56" t="s">
        <v>112</v>
      </c>
      <c r="J135" s="368" t="s">
        <v>116</v>
      </c>
      <c r="K135" s="385"/>
      <c r="L135" s="369"/>
      <c r="M135" s="56" t="s">
        <v>117</v>
      </c>
      <c r="N135" s="56" t="s">
        <v>41</v>
      </c>
      <c r="O135" s="56" t="s">
        <v>42</v>
      </c>
      <c r="P135" s="368" t="s">
        <v>3</v>
      </c>
      <c r="Q135" s="369"/>
    </row>
    <row r="136" spans="2:17" ht="60.75" customHeight="1" x14ac:dyDescent="0.25">
      <c r="B136" s="87"/>
      <c r="C136" s="87"/>
      <c r="D136" s="147"/>
      <c r="E136" s="3"/>
      <c r="F136" s="3"/>
      <c r="G136" s="3"/>
      <c r="H136" s="3"/>
      <c r="I136" s="5"/>
      <c r="J136" s="1"/>
      <c r="K136" s="169"/>
      <c r="L136" s="95"/>
      <c r="M136" s="62"/>
      <c r="N136" s="62"/>
      <c r="O136" s="62"/>
      <c r="P136" s="386"/>
      <c r="Q136" s="386"/>
    </row>
    <row r="137" spans="2:17" ht="60.75" customHeight="1" x14ac:dyDescent="0.25">
      <c r="B137" s="87" t="s">
        <v>125</v>
      </c>
      <c r="C137" s="87"/>
      <c r="D137" s="147"/>
      <c r="E137" s="3"/>
      <c r="F137" s="3"/>
      <c r="G137" s="3"/>
      <c r="H137" s="3"/>
      <c r="I137" s="5"/>
      <c r="J137" s="1"/>
      <c r="K137" s="95"/>
      <c r="L137" s="95"/>
      <c r="M137" s="62"/>
      <c r="N137" s="62"/>
      <c r="O137" s="62"/>
      <c r="P137" s="88"/>
      <c r="Q137" s="88"/>
    </row>
    <row r="138" spans="2:17" ht="33.6" customHeight="1" x14ac:dyDescent="0.25">
      <c r="B138" s="87" t="s">
        <v>126</v>
      </c>
      <c r="C138" s="87"/>
      <c r="D138" s="147"/>
      <c r="E138" s="3"/>
      <c r="F138" s="3"/>
      <c r="G138" s="3"/>
      <c r="H138" s="3"/>
      <c r="I138" s="5"/>
      <c r="J138" s="1"/>
      <c r="K138" s="94"/>
      <c r="L138" s="95"/>
      <c r="M138" s="62"/>
      <c r="N138" s="62"/>
      <c r="O138" s="62"/>
      <c r="P138" s="386"/>
      <c r="Q138" s="386"/>
    </row>
    <row r="141" spans="2:17" ht="15.75" thickBot="1" x14ac:dyDescent="0.3"/>
    <row r="142" spans="2:17" ht="54" customHeight="1" x14ac:dyDescent="0.25">
      <c r="B142" s="72" t="s">
        <v>33</v>
      </c>
      <c r="C142" s="72" t="s">
        <v>48</v>
      </c>
      <c r="D142" s="111" t="s">
        <v>49</v>
      </c>
      <c r="E142" s="72" t="s">
        <v>50</v>
      </c>
      <c r="F142" s="73" t="s">
        <v>54</v>
      </c>
    </row>
    <row r="143" spans="2:17" ht="120.75" customHeight="1" x14ac:dyDescent="0.2">
      <c r="B143" s="357" t="s">
        <v>52</v>
      </c>
      <c r="C143" s="6" t="s">
        <v>122</v>
      </c>
      <c r="D143" s="153">
        <v>25</v>
      </c>
      <c r="E143" s="69">
        <v>0</v>
      </c>
      <c r="F143" s="358">
        <f>+E143+E144+E145</f>
        <v>0</v>
      </c>
      <c r="G143" s="92"/>
    </row>
    <row r="144" spans="2:17" ht="76.150000000000006" customHeight="1" x14ac:dyDescent="0.2">
      <c r="B144" s="357"/>
      <c r="C144" s="6" t="s">
        <v>123</v>
      </c>
      <c r="D144" s="153">
        <v>25</v>
      </c>
      <c r="E144" s="69">
        <v>0</v>
      </c>
      <c r="F144" s="359"/>
      <c r="G144" s="92"/>
    </row>
    <row r="145" spans="2:7" ht="69" customHeight="1" x14ac:dyDescent="0.2">
      <c r="B145" s="357"/>
      <c r="C145" s="6" t="s">
        <v>124</v>
      </c>
      <c r="D145" s="153">
        <v>10</v>
      </c>
      <c r="E145" s="69">
        <v>0</v>
      </c>
      <c r="F145" s="360"/>
      <c r="G145" s="92"/>
    </row>
    <row r="146" spans="2:7" x14ac:dyDescent="0.25">
      <c r="C146"/>
    </row>
    <row r="149" spans="2:7" x14ac:dyDescent="0.25">
      <c r="B149" s="65" t="s">
        <v>55</v>
      </c>
    </row>
    <row r="152" spans="2:7" x14ac:dyDescent="0.25">
      <c r="B152" s="74" t="s">
        <v>33</v>
      </c>
      <c r="C152" s="74" t="s">
        <v>56</v>
      </c>
      <c r="D152" s="111" t="s">
        <v>50</v>
      </c>
      <c r="E152" s="72" t="s">
        <v>16</v>
      </c>
    </row>
    <row r="153" spans="2:7" ht="28.5" x14ac:dyDescent="0.25">
      <c r="B153" s="2" t="s">
        <v>57</v>
      </c>
      <c r="C153" s="7">
        <v>40</v>
      </c>
      <c r="D153" s="153">
        <v>0</v>
      </c>
      <c r="E153" s="361">
        <f>+D153+D154</f>
        <v>0</v>
      </c>
    </row>
    <row r="154" spans="2:7" ht="42.75" x14ac:dyDescent="0.25">
      <c r="B154" s="2" t="s">
        <v>58</v>
      </c>
      <c r="C154" s="7">
        <v>60</v>
      </c>
      <c r="D154" s="153">
        <f>+F143</f>
        <v>0</v>
      </c>
      <c r="E154" s="362"/>
    </row>
  </sheetData>
  <customSheetViews>
    <customSheetView guid="{5ECAD17E-85C7-40BC-8DDD-B21D69B7AB13}" scale="70" hiddenColumns="1" topLeftCell="B1">
      <selection activeCell="C9" sqref="C9:N9"/>
      <pageMargins left="0.7" right="0.7" top="0.75" bottom="0.75" header="0.3" footer="0.3"/>
      <pageSetup orientation="portrait" horizontalDpi="4294967295" verticalDpi="4294967295" r:id="rId1"/>
    </customSheetView>
    <customSheetView guid="{B50369F1-95E6-4681-BE01-8A74BBA7C87D}" scale="70" hiddenColumns="1" topLeftCell="B1">
      <selection activeCell="E24" sqref="E24"/>
      <pageMargins left="0.7" right="0.7" top="0.75" bottom="0.75" header="0.3" footer="0.3"/>
      <pageSetup orientation="portrait" horizontalDpi="4294967295" verticalDpi="4294967295" r:id="rId2"/>
    </customSheetView>
    <customSheetView guid="{AF8F5158-CED0-490F-9C51-6D972AD4C7E8}" scale="70" hiddenColumns="1" topLeftCell="A69">
      <selection activeCell="E87" sqref="E87"/>
      <pageMargins left="0.7" right="0.7" top="0.75" bottom="0.75" header="0.3" footer="0.3"/>
      <pageSetup orientation="portrait" horizontalDpi="4294967295" verticalDpi="4294967295" r:id="rId3"/>
    </customSheetView>
    <customSheetView guid="{8809A896-5583-49E7-AABD-AB1B5EC32A12}" scale="70" hiddenColumns="1" topLeftCell="B1">
      <selection activeCell="H31" sqref="H31"/>
      <pageMargins left="0.7" right="0.7" top="0.75" bottom="0.75" header="0.3" footer="0.3"/>
      <pageSetup orientation="portrait" horizontalDpi="4294967295" verticalDpi="4294967295" r:id="rId4"/>
    </customSheetView>
    <customSheetView guid="{26BF549F-11EC-4EEF-AF19-4DB3BC62B722}" scale="70" hiddenColumns="1" topLeftCell="A41">
      <selection activeCell="B50" sqref="B50"/>
      <pageMargins left="0.7" right="0.7" top="0.75" bottom="0.75" header="0.3" footer="0.3"/>
      <pageSetup orientation="portrait" horizontalDpi="4294967295" verticalDpi="4294967295" r:id="rId5"/>
    </customSheetView>
    <customSheetView guid="{1866C94F-F4D3-4245-A628-EB5B01532659}" scale="80" hiddenColumns="1" topLeftCell="A116">
      <selection activeCell="D116" sqref="D116"/>
      <pageMargins left="0.7" right="0.7" top="0.75" bottom="0.75" header="0.3" footer="0.3"/>
      <pageSetup orientation="portrait" horizontalDpi="4294967295" verticalDpi="4294967295" r:id="rId6"/>
    </customSheetView>
    <customSheetView guid="{87D17AD6-9F1A-4386-AD3B-DF0DEAAD53B8}" scale="80" hiddenColumns="1">
      <selection activeCell="A35" sqref="A35"/>
      <pageMargins left="0.7" right="0.7" top="0.75" bottom="0.75" header="0.3" footer="0.3"/>
      <pageSetup orientation="portrait" horizontalDpi="4294967295" verticalDpi="4294967295" r:id="rId7"/>
    </customSheetView>
  </customSheetViews>
  <mergeCells count="34">
    <mergeCell ref="J135:L135"/>
    <mergeCell ref="P135:Q135"/>
    <mergeCell ref="P136:Q136"/>
    <mergeCell ref="P138:Q138"/>
    <mergeCell ref="J86:L86"/>
    <mergeCell ref="O75:P75"/>
    <mergeCell ref="O71:P71"/>
    <mergeCell ref="O72:P72"/>
    <mergeCell ref="O73:P73"/>
    <mergeCell ref="O74:P74"/>
    <mergeCell ref="C59:C60"/>
    <mergeCell ref="B4:P4"/>
    <mergeCell ref="B22:C22"/>
    <mergeCell ref="C6:N6"/>
    <mergeCell ref="C7:N7"/>
    <mergeCell ref="C8:N8"/>
    <mergeCell ref="C9:N9"/>
    <mergeCell ref="C10:E10"/>
    <mergeCell ref="O69:P69"/>
    <mergeCell ref="B143:B145"/>
    <mergeCell ref="F143:F145"/>
    <mergeCell ref="E153:E154"/>
    <mergeCell ref="B2:P2"/>
    <mergeCell ref="B133:N133"/>
    <mergeCell ref="P86:Q86"/>
    <mergeCell ref="B81:N81"/>
    <mergeCell ref="E40:E41"/>
    <mergeCell ref="O68:P68"/>
    <mergeCell ref="B65:N65"/>
    <mergeCell ref="C63:N63"/>
    <mergeCell ref="B14:C21"/>
    <mergeCell ref="D59:E59"/>
    <mergeCell ref="M45:N45"/>
    <mergeCell ref="B59:B60"/>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opLeftCell="A118" zoomScale="80" zoomScaleNormal="80" workbookViewId="0">
      <selection activeCell="E123" sqref="E123"/>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5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104"/>
      <c r="J12" s="104"/>
      <c r="K12" s="104"/>
      <c r="L12" s="193"/>
      <c r="M12" s="104"/>
      <c r="N12" s="19"/>
    </row>
    <row r="13" spans="2:16" x14ac:dyDescent="0.25">
      <c r="I13" s="104"/>
      <c r="J13" s="104"/>
      <c r="K13" s="104"/>
      <c r="L13" s="193"/>
      <c r="M13" s="104"/>
      <c r="N13" s="105"/>
    </row>
    <row r="14" spans="2:16" ht="45.75" customHeight="1" x14ac:dyDescent="0.25">
      <c r="B14" s="372" t="s">
        <v>96</v>
      </c>
      <c r="C14" s="372"/>
      <c r="D14" s="276" t="s">
        <v>12</v>
      </c>
      <c r="E14" s="276" t="s">
        <v>13</v>
      </c>
      <c r="F14" s="276" t="s">
        <v>29</v>
      </c>
      <c r="G14" s="89"/>
      <c r="I14" s="38"/>
      <c r="J14" s="38"/>
      <c r="K14" s="38"/>
      <c r="L14" s="38"/>
      <c r="M14" s="38"/>
      <c r="N14" s="105"/>
    </row>
    <row r="15" spans="2:16" x14ac:dyDescent="0.25">
      <c r="B15" s="372"/>
      <c r="C15" s="372"/>
      <c r="D15" s="285">
        <v>4</v>
      </c>
      <c r="E15" s="36">
        <v>908402235</v>
      </c>
      <c r="F15" s="170">
        <v>435</v>
      </c>
      <c r="G15" s="90"/>
      <c r="I15" s="39"/>
      <c r="J15" s="39"/>
      <c r="K15" s="39"/>
      <c r="L15" s="187"/>
      <c r="M15" s="39"/>
      <c r="N15" s="105"/>
    </row>
    <row r="16" spans="2:16" x14ac:dyDescent="0.25">
      <c r="B16" s="372"/>
      <c r="C16" s="372"/>
      <c r="D16" s="276"/>
      <c r="E16" s="36"/>
      <c r="F16" s="170"/>
      <c r="G16" s="90"/>
      <c r="I16" s="39"/>
      <c r="J16" s="39"/>
      <c r="K16" s="39"/>
      <c r="L16" s="187"/>
      <c r="M16" s="39"/>
      <c r="N16" s="105"/>
    </row>
    <row r="17" spans="1:14" x14ac:dyDescent="0.25">
      <c r="B17" s="372"/>
      <c r="C17" s="372"/>
      <c r="D17" s="276"/>
      <c r="E17" s="36"/>
      <c r="F17" s="170"/>
      <c r="G17" s="90"/>
      <c r="I17" s="39"/>
      <c r="J17" s="39"/>
      <c r="K17" s="39"/>
      <c r="L17" s="187"/>
      <c r="M17" s="39"/>
      <c r="N17" s="105"/>
    </row>
    <row r="18" spans="1:14" x14ac:dyDescent="0.25">
      <c r="B18" s="372"/>
      <c r="C18" s="372"/>
      <c r="D18" s="276"/>
      <c r="E18" s="36"/>
      <c r="F18" s="170"/>
      <c r="G18" s="90"/>
      <c r="H18" s="22"/>
      <c r="I18" s="39"/>
      <c r="J18" s="39"/>
      <c r="K18" s="39"/>
      <c r="L18" s="187"/>
      <c r="M18" s="39"/>
      <c r="N18" s="20"/>
    </row>
    <row r="19" spans="1:14" x14ac:dyDescent="0.25">
      <c r="B19" s="372"/>
      <c r="C19" s="372"/>
      <c r="D19" s="276"/>
      <c r="E19" s="36"/>
      <c r="F19" s="170"/>
      <c r="G19" s="90"/>
      <c r="H19" s="22"/>
      <c r="I19" s="41"/>
      <c r="J19" s="41"/>
      <c r="K19" s="41"/>
      <c r="L19" s="194"/>
      <c r="M19" s="41"/>
      <c r="N19" s="20"/>
    </row>
    <row r="20" spans="1:14" x14ac:dyDescent="0.25">
      <c r="B20" s="372"/>
      <c r="C20" s="372"/>
      <c r="D20" s="276"/>
      <c r="E20" s="36"/>
      <c r="F20" s="170"/>
      <c r="G20" s="90"/>
      <c r="H20" s="22"/>
      <c r="I20" s="104"/>
      <c r="J20" s="104"/>
      <c r="K20" s="104"/>
      <c r="L20" s="193"/>
      <c r="M20" s="104"/>
      <c r="N20" s="20"/>
    </row>
    <row r="21" spans="1:14" x14ac:dyDescent="0.25">
      <c r="B21" s="372"/>
      <c r="C21" s="372"/>
      <c r="D21" s="276"/>
      <c r="E21" s="37"/>
      <c r="F21" s="170"/>
      <c r="G21" s="90"/>
      <c r="H21" s="22"/>
      <c r="I21" s="104"/>
      <c r="J21" s="104"/>
      <c r="K21" s="104"/>
      <c r="L21" s="193"/>
      <c r="M21" s="104"/>
      <c r="N21" s="20"/>
    </row>
    <row r="22" spans="1:14" ht="15.75" thickBot="1" x14ac:dyDescent="0.3">
      <c r="B22" s="377" t="s">
        <v>14</v>
      </c>
      <c r="C22" s="378"/>
      <c r="D22" s="276"/>
      <c r="E22" s="63"/>
      <c r="F22" s="170"/>
      <c r="G22" s="90"/>
      <c r="H22" s="22"/>
      <c r="I22" s="104"/>
      <c r="J22" s="104"/>
      <c r="K22" s="104"/>
      <c r="L22" s="193"/>
      <c r="M22" s="104"/>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45">
        <f>F15*80%</f>
        <v>348</v>
      </c>
      <c r="D24" s="186"/>
      <c r="E24" s="44">
        <f>E15</f>
        <v>908402235</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67" t="s">
        <v>198</v>
      </c>
      <c r="E30" s="101"/>
      <c r="F30" s="101"/>
      <c r="G30" s="101"/>
      <c r="H30" s="101"/>
      <c r="I30" s="104"/>
      <c r="J30" s="104"/>
      <c r="K30" s="104"/>
      <c r="L30" s="193"/>
      <c r="M30" s="104"/>
      <c r="N30" s="105"/>
    </row>
    <row r="31" spans="1:14" x14ac:dyDescent="0.25">
      <c r="A31" s="96"/>
      <c r="B31" s="112" t="s">
        <v>134</v>
      </c>
      <c r="C31" s="112"/>
      <c r="D31" s="67" t="s">
        <v>198</v>
      </c>
      <c r="E31" s="101"/>
      <c r="F31" s="101"/>
      <c r="G31" s="101"/>
      <c r="H31" s="101"/>
      <c r="I31" s="104"/>
      <c r="J31" s="104"/>
      <c r="K31" s="104"/>
      <c r="L31" s="193"/>
      <c r="M31" s="104"/>
      <c r="N31" s="105"/>
    </row>
    <row r="32" spans="1:14" x14ac:dyDescent="0.25">
      <c r="A32" s="96"/>
      <c r="B32" s="112" t="s">
        <v>135</v>
      </c>
      <c r="C32" s="112"/>
      <c r="D32" s="67" t="s">
        <v>198</v>
      </c>
      <c r="E32" s="101"/>
      <c r="F32" s="101"/>
      <c r="G32" s="101"/>
      <c r="H32" s="101"/>
      <c r="I32" s="104"/>
      <c r="J32" s="104"/>
      <c r="K32" s="104"/>
      <c r="L32" s="193"/>
      <c r="M32" s="104"/>
      <c r="N32" s="105"/>
    </row>
    <row r="33" spans="1:17" x14ac:dyDescent="0.25">
      <c r="A33" s="96"/>
      <c r="B33" s="112" t="s">
        <v>136</v>
      </c>
      <c r="C33" s="112"/>
      <c r="D33" s="67"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+F166</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113" t="s">
        <v>30</v>
      </c>
      <c r="M46" s="64"/>
      <c r="N46" s="64"/>
    </row>
    <row r="47" spans="1:17" ht="15.75" thickBot="1" x14ac:dyDescent="0.3">
      <c r="M47" s="64"/>
      <c r="N47" s="64"/>
    </row>
    <row r="48" spans="1:17" s="104" customFormat="1" ht="109.5" customHeight="1" x14ac:dyDescent="0.25">
      <c r="B48" s="110" t="s">
        <v>140</v>
      </c>
      <c r="C48" s="110" t="s">
        <v>141</v>
      </c>
      <c r="D48" s="110" t="s">
        <v>142</v>
      </c>
      <c r="E48" s="110" t="s">
        <v>45</v>
      </c>
      <c r="F48" s="110" t="s">
        <v>22</v>
      </c>
      <c r="G48" s="110" t="s">
        <v>98</v>
      </c>
      <c r="H48" s="110" t="s">
        <v>17</v>
      </c>
      <c r="I48" s="110" t="s">
        <v>10</v>
      </c>
      <c r="J48" s="110" t="s">
        <v>31</v>
      </c>
      <c r="K48" s="110" t="s">
        <v>59</v>
      </c>
      <c r="L48" s="110" t="s">
        <v>20</v>
      </c>
      <c r="M48" s="100" t="s">
        <v>26</v>
      </c>
      <c r="N48" s="110" t="s">
        <v>143</v>
      </c>
      <c r="O48" s="110" t="s">
        <v>36</v>
      </c>
      <c r="P48" s="55" t="s">
        <v>11</v>
      </c>
      <c r="Q48" s="55" t="s">
        <v>19</v>
      </c>
    </row>
    <row r="49" spans="1:26" s="29" customFormat="1" ht="57.75" customHeight="1" x14ac:dyDescent="0.25">
      <c r="A49" s="46">
        <v>1</v>
      </c>
      <c r="B49" s="107" t="s">
        <v>153</v>
      </c>
      <c r="C49" s="107" t="s">
        <v>154</v>
      </c>
      <c r="D49" s="107" t="s">
        <v>155</v>
      </c>
      <c r="E49" s="155">
        <v>201401</v>
      </c>
      <c r="F49" s="25" t="s">
        <v>132</v>
      </c>
      <c r="G49" s="141">
        <v>0.2</v>
      </c>
      <c r="H49" s="156">
        <v>41940</v>
      </c>
      <c r="I49" s="26">
        <v>41942</v>
      </c>
      <c r="J49" s="26" t="s">
        <v>132</v>
      </c>
      <c r="K49" s="155" t="s">
        <v>351</v>
      </c>
      <c r="L49" s="155" t="s">
        <v>187</v>
      </c>
      <c r="M49" s="99">
        <v>30</v>
      </c>
      <c r="N49" s="99">
        <v>30</v>
      </c>
      <c r="O49" s="27">
        <v>2000000</v>
      </c>
      <c r="P49" s="27">
        <v>106</v>
      </c>
      <c r="Q49" s="142" t="s">
        <v>352</v>
      </c>
      <c r="R49" s="28"/>
      <c r="S49" s="28"/>
      <c r="T49" s="28"/>
      <c r="U49" s="28"/>
      <c r="V49" s="28"/>
      <c r="W49" s="28"/>
      <c r="X49" s="28"/>
      <c r="Y49" s="28"/>
      <c r="Z49" s="28"/>
    </row>
    <row r="50" spans="1:26" s="29" customFormat="1" ht="93" customHeight="1" x14ac:dyDescent="0.25">
      <c r="A50" s="46">
        <f>+A49+1</f>
        <v>2</v>
      </c>
      <c r="B50" s="107" t="s">
        <v>153</v>
      </c>
      <c r="C50" s="108" t="s">
        <v>154</v>
      </c>
      <c r="D50" s="107" t="s">
        <v>156</v>
      </c>
      <c r="E50" s="155">
        <v>50</v>
      </c>
      <c r="F50" s="25" t="s">
        <v>132</v>
      </c>
      <c r="G50" s="106">
        <v>0.2</v>
      </c>
      <c r="H50" s="156">
        <v>41696</v>
      </c>
      <c r="I50" s="26">
        <v>41704</v>
      </c>
      <c r="J50" s="26" t="s">
        <v>132</v>
      </c>
      <c r="K50" s="155">
        <v>0</v>
      </c>
      <c r="L50" s="155" t="s">
        <v>188</v>
      </c>
      <c r="M50" s="99">
        <v>300</v>
      </c>
      <c r="N50" s="99">
        <v>300</v>
      </c>
      <c r="O50" s="27">
        <v>7000000</v>
      </c>
      <c r="P50" s="27" t="s">
        <v>157</v>
      </c>
      <c r="Q50" s="142" t="s">
        <v>158</v>
      </c>
      <c r="R50" s="28"/>
      <c r="S50" s="28"/>
      <c r="T50" s="28"/>
      <c r="U50" s="28"/>
      <c r="V50" s="28"/>
      <c r="W50" s="28"/>
      <c r="X50" s="28"/>
      <c r="Y50" s="28"/>
      <c r="Z50" s="28"/>
    </row>
    <row r="51" spans="1:26" s="29" customFormat="1" ht="90.7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600</v>
      </c>
      <c r="O51" s="27">
        <v>16000000</v>
      </c>
      <c r="P51" s="27">
        <v>109</v>
      </c>
      <c r="Q51" s="142" t="s">
        <v>158</v>
      </c>
      <c r="R51" s="28"/>
      <c r="S51" s="28"/>
      <c r="T51" s="28"/>
      <c r="U51" s="28"/>
      <c r="V51" s="28"/>
      <c r="W51" s="28"/>
      <c r="X51" s="28"/>
      <c r="Y51" s="28"/>
      <c r="Z51" s="28"/>
    </row>
    <row r="52" spans="1:26" s="29" customFormat="1" ht="86.2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145</v>
      </c>
      <c r="O52" s="27">
        <v>41000000</v>
      </c>
      <c r="P52" s="27">
        <v>110</v>
      </c>
      <c r="Q52" s="142" t="s">
        <v>158</v>
      </c>
      <c r="R52" s="28"/>
      <c r="S52" s="28"/>
      <c r="T52" s="28"/>
      <c r="U52" s="28"/>
      <c r="V52" s="28"/>
      <c r="W52" s="28"/>
      <c r="X52" s="28"/>
      <c r="Y52" s="28"/>
      <c r="Z52" s="28"/>
    </row>
    <row r="53" spans="1:26" s="29" customFormat="1" ht="97.5" customHeight="1" x14ac:dyDescent="0.25">
      <c r="A53" s="46">
        <f t="shared" si="0"/>
        <v>5</v>
      </c>
      <c r="B53" s="107" t="s">
        <v>153</v>
      </c>
      <c r="C53" s="108" t="s">
        <v>154</v>
      </c>
      <c r="D53" s="107" t="s">
        <v>166</v>
      </c>
      <c r="E53" s="106" t="s">
        <v>167</v>
      </c>
      <c r="F53" s="25" t="s">
        <v>168</v>
      </c>
      <c r="G53" s="106">
        <v>0.2</v>
      </c>
      <c r="H53" s="156">
        <v>41287</v>
      </c>
      <c r="I53" s="26">
        <v>41416</v>
      </c>
      <c r="J53" s="26" t="s">
        <v>132</v>
      </c>
      <c r="K53" s="155">
        <v>0</v>
      </c>
      <c r="L53" s="155" t="s">
        <v>169</v>
      </c>
      <c r="M53" s="99">
        <v>180</v>
      </c>
      <c r="N53" s="99">
        <v>180</v>
      </c>
      <c r="O53" s="27">
        <v>25000000</v>
      </c>
      <c r="P53" s="27">
        <v>111</v>
      </c>
      <c r="Q53" s="142" t="s">
        <v>158</v>
      </c>
      <c r="R53" s="28"/>
      <c r="S53" s="28"/>
      <c r="T53" s="28"/>
      <c r="U53" s="28"/>
      <c r="V53" s="28"/>
      <c r="W53" s="28"/>
      <c r="X53" s="28"/>
      <c r="Y53" s="28"/>
      <c r="Z53" s="28"/>
    </row>
    <row r="54" spans="1:26" s="29" customFormat="1" ht="212.25" customHeight="1" x14ac:dyDescent="0.25">
      <c r="A54" s="46">
        <f t="shared" si="0"/>
        <v>6</v>
      </c>
      <c r="B54" s="107" t="s">
        <v>153</v>
      </c>
      <c r="C54" s="108" t="s">
        <v>154</v>
      </c>
      <c r="D54" s="288" t="s">
        <v>173</v>
      </c>
      <c r="E54" s="106" t="s">
        <v>174</v>
      </c>
      <c r="F54" s="25" t="s">
        <v>132</v>
      </c>
      <c r="G54" s="106">
        <v>0.2</v>
      </c>
      <c r="H54" s="156">
        <v>39814</v>
      </c>
      <c r="I54" s="26">
        <v>40957</v>
      </c>
      <c r="J54" s="26" t="s">
        <v>132</v>
      </c>
      <c r="K54" s="155">
        <v>0</v>
      </c>
      <c r="L54" s="289" t="s">
        <v>175</v>
      </c>
      <c r="M54" s="99">
        <v>30</v>
      </c>
      <c r="N54" s="99">
        <v>30</v>
      </c>
      <c r="O54" s="27">
        <v>5000000</v>
      </c>
      <c r="P54" s="27">
        <v>112</v>
      </c>
      <c r="Q54" s="290" t="s">
        <v>191</v>
      </c>
      <c r="R54" s="28"/>
      <c r="S54" s="28"/>
      <c r="T54" s="28"/>
      <c r="U54" s="28"/>
      <c r="V54" s="28"/>
      <c r="W54" s="28"/>
      <c r="X54" s="28"/>
      <c r="Y54" s="28"/>
      <c r="Z54" s="28"/>
    </row>
    <row r="55" spans="1:26" s="29" customFormat="1" ht="64.5"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1942</v>
      </c>
      <c r="O55" s="27">
        <v>85000000</v>
      </c>
      <c r="P55" s="27" t="s">
        <v>183</v>
      </c>
      <c r="Q55" s="142" t="s">
        <v>353</v>
      </c>
      <c r="R55" s="28"/>
      <c r="S55" s="28"/>
      <c r="T55" s="28"/>
      <c r="U55" s="28"/>
      <c r="V55" s="28"/>
      <c r="W55" s="28"/>
      <c r="X55" s="28"/>
      <c r="Y55" s="28"/>
      <c r="Z55" s="28"/>
    </row>
    <row r="56" spans="1:26" s="29" customFormat="1" ht="49.5"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387</v>
      </c>
      <c r="O56" s="27">
        <v>142003746</v>
      </c>
      <c r="P56" s="27" t="s">
        <v>186</v>
      </c>
      <c r="Q56" s="142" t="s">
        <v>353</v>
      </c>
      <c r="R56" s="28"/>
      <c r="S56" s="28"/>
      <c r="T56" s="28"/>
      <c r="U56" s="28"/>
      <c r="V56" s="28"/>
      <c r="W56" s="28"/>
      <c r="X56" s="28"/>
      <c r="Y56" s="28"/>
      <c r="Z56" s="28"/>
    </row>
    <row r="57" spans="1:26" s="29" customFormat="1" x14ac:dyDescent="0.25">
      <c r="A57" s="46"/>
      <c r="B57" s="49" t="s">
        <v>16</v>
      </c>
      <c r="C57" s="108"/>
      <c r="D57" s="107"/>
      <c r="E57" s="106"/>
      <c r="F57" s="25"/>
      <c r="G57" s="25"/>
      <c r="H57" s="25"/>
      <c r="I57" s="26"/>
      <c r="J57" s="26"/>
      <c r="K57" s="109">
        <f t="shared" ref="K57" si="1">SUM(K49:K56)</f>
        <v>0</v>
      </c>
      <c r="L57" s="109">
        <f t="shared" ref="L57" si="2">SUM(L49:L56)</f>
        <v>3</v>
      </c>
      <c r="M57" s="140">
        <f t="shared" ref="M57:N57" si="3">SUM(M49:M56)</f>
        <v>3614</v>
      </c>
      <c r="N57" s="109">
        <f t="shared" si="3"/>
        <v>3614</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95" t="s">
        <v>194</v>
      </c>
      <c r="E69" s="5">
        <v>84</v>
      </c>
      <c r="F69" s="4" t="s">
        <v>132</v>
      </c>
      <c r="G69" s="4"/>
      <c r="H69" s="4"/>
      <c r="I69" s="94"/>
      <c r="J69" s="94" t="s">
        <v>131</v>
      </c>
      <c r="K69" s="112" t="s">
        <v>131</v>
      </c>
      <c r="L69" s="67" t="s">
        <v>131</v>
      </c>
      <c r="M69" s="112" t="s">
        <v>131</v>
      </c>
      <c r="N69" s="112" t="s">
        <v>131</v>
      </c>
      <c r="O69" s="355" t="s">
        <v>197</v>
      </c>
      <c r="P69" s="356"/>
      <c r="Q69" s="112" t="s">
        <v>132</v>
      </c>
    </row>
    <row r="70" spans="2:17" ht="30" x14ac:dyDescent="0.25">
      <c r="B70" s="3" t="s">
        <v>193</v>
      </c>
      <c r="C70" s="3" t="s">
        <v>193</v>
      </c>
      <c r="D70" s="95" t="s">
        <v>195</v>
      </c>
      <c r="E70" s="5">
        <v>252</v>
      </c>
      <c r="F70" s="4" t="s">
        <v>132</v>
      </c>
      <c r="G70" s="4"/>
      <c r="H70" s="4"/>
      <c r="I70" s="94"/>
      <c r="J70" s="94" t="s">
        <v>131</v>
      </c>
      <c r="K70" s="112" t="s">
        <v>131</v>
      </c>
      <c r="L70" s="67" t="s">
        <v>131</v>
      </c>
      <c r="M70" s="112" t="s">
        <v>131</v>
      </c>
      <c r="N70" s="112" t="s">
        <v>131</v>
      </c>
      <c r="O70" s="171" t="s">
        <v>196</v>
      </c>
      <c r="P70" s="277"/>
      <c r="Q70" s="112" t="s">
        <v>132</v>
      </c>
    </row>
    <row r="71" spans="2:17" x14ac:dyDescent="0.25">
      <c r="B71" s="3"/>
      <c r="C71" s="3"/>
      <c r="D71" s="95"/>
      <c r="E71" s="5"/>
      <c r="F71" s="4"/>
      <c r="G71" s="4"/>
      <c r="H71" s="4"/>
      <c r="I71" s="94"/>
      <c r="J71" s="94"/>
      <c r="K71" s="112"/>
      <c r="L71" s="67"/>
      <c r="M71" s="112"/>
      <c r="N71" s="112"/>
      <c r="O71" s="383"/>
      <c r="P71" s="384"/>
      <c r="Q71" s="112"/>
    </row>
    <row r="72" spans="2:17" x14ac:dyDescent="0.25">
      <c r="B72" s="3"/>
      <c r="C72" s="3"/>
      <c r="D72" s="95"/>
      <c r="E72" s="5"/>
      <c r="F72" s="4"/>
      <c r="G72" s="4"/>
      <c r="H72" s="4"/>
      <c r="I72" s="94"/>
      <c r="J72" s="94"/>
      <c r="K72" s="112"/>
      <c r="L72" s="67"/>
      <c r="M72" s="112"/>
      <c r="N72" s="112"/>
      <c r="O72" s="383"/>
      <c r="P72" s="384"/>
      <c r="Q72" s="112"/>
    </row>
    <row r="73" spans="2:17" x14ac:dyDescent="0.25">
      <c r="B73" s="3"/>
      <c r="C73" s="3"/>
      <c r="D73" s="95"/>
      <c r="E73" s="5"/>
      <c r="F73" s="4"/>
      <c r="G73" s="4"/>
      <c r="H73" s="4"/>
      <c r="I73" s="94"/>
      <c r="J73" s="94"/>
      <c r="K73" s="112"/>
      <c r="L73" s="67"/>
      <c r="M73" s="112"/>
      <c r="N73" s="112"/>
      <c r="O73" s="383"/>
      <c r="P73" s="384"/>
      <c r="Q73" s="112"/>
    </row>
    <row r="74" spans="2:17" x14ac:dyDescent="0.25">
      <c r="B74" s="3"/>
      <c r="C74" s="3"/>
      <c r="D74" s="95"/>
      <c r="E74" s="5"/>
      <c r="F74" s="4"/>
      <c r="G74" s="4"/>
      <c r="H74" s="4"/>
      <c r="I74" s="94"/>
      <c r="J74" s="94"/>
      <c r="K74" s="112"/>
      <c r="L74" s="67"/>
      <c r="M74" s="112"/>
      <c r="N74" s="112"/>
      <c r="O74" s="383"/>
      <c r="P74" s="384"/>
      <c r="Q74" s="112"/>
    </row>
    <row r="75" spans="2:17" x14ac:dyDescent="0.25">
      <c r="B75" s="112"/>
      <c r="C75" s="112"/>
      <c r="D75" s="67"/>
      <c r="E75" s="112"/>
      <c r="F75" s="112"/>
      <c r="G75" s="112"/>
      <c r="H75" s="112"/>
      <c r="I75" s="112"/>
      <c r="J75" s="112"/>
      <c r="K75" s="112"/>
      <c r="L75" s="67"/>
      <c r="M75" s="112"/>
      <c r="N75" s="112"/>
      <c r="O75" s="383"/>
      <c r="P75" s="384"/>
      <c r="Q75" s="11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33.6" customHeight="1" x14ac:dyDescent="0.25">
      <c r="B86" s="172"/>
      <c r="C86" s="172"/>
      <c r="D86" s="172"/>
      <c r="E86" s="173"/>
      <c r="F86" s="173"/>
      <c r="G86" s="173"/>
      <c r="H86" s="173"/>
      <c r="I86" s="174"/>
      <c r="J86" s="175"/>
      <c r="K86" s="176"/>
      <c r="L86" s="198"/>
      <c r="M86" s="10"/>
      <c r="N86" s="10"/>
      <c r="O86" s="10"/>
      <c r="P86" s="177"/>
      <c r="Q86" s="177"/>
    </row>
    <row r="87" spans="2:17" ht="75" x14ac:dyDescent="0.25">
      <c r="B87" s="180" t="s">
        <v>0</v>
      </c>
      <c r="C87" s="180" t="s">
        <v>39</v>
      </c>
      <c r="D87" s="180" t="s">
        <v>40</v>
      </c>
      <c r="E87" s="180" t="s">
        <v>111</v>
      </c>
      <c r="F87" s="180" t="s">
        <v>113</v>
      </c>
      <c r="G87" s="180" t="s">
        <v>114</v>
      </c>
      <c r="H87" s="180" t="s">
        <v>115</v>
      </c>
      <c r="I87" s="180" t="s">
        <v>112</v>
      </c>
      <c r="J87" s="181" t="s">
        <v>116</v>
      </c>
      <c r="K87" s="208"/>
      <c r="L87" s="208"/>
      <c r="M87" s="180" t="s">
        <v>117</v>
      </c>
      <c r="N87" s="180" t="s">
        <v>199</v>
      </c>
      <c r="O87" s="180" t="s">
        <v>200</v>
      </c>
      <c r="P87" s="181" t="s">
        <v>3</v>
      </c>
    </row>
    <row r="88" spans="2:17" ht="30" x14ac:dyDescent="0.25">
      <c r="B88" s="200" t="s">
        <v>43</v>
      </c>
      <c r="C88" s="200">
        <f>435/300</f>
        <v>1.45</v>
      </c>
      <c r="D88" s="200" t="s">
        <v>280</v>
      </c>
      <c r="E88" s="201">
        <v>37087306</v>
      </c>
      <c r="F88" s="201" t="s">
        <v>213</v>
      </c>
      <c r="G88" s="201" t="s">
        <v>257</v>
      </c>
      <c r="H88" s="202">
        <v>39374</v>
      </c>
      <c r="I88" s="298" t="s">
        <v>132</v>
      </c>
      <c r="J88" s="200" t="s">
        <v>281</v>
      </c>
      <c r="K88" s="273">
        <v>41337</v>
      </c>
      <c r="L88" s="200" t="s">
        <v>213</v>
      </c>
      <c r="M88" s="112" t="s">
        <v>131</v>
      </c>
      <c r="N88" s="112" t="s">
        <v>131</v>
      </c>
      <c r="O88" s="112" t="s">
        <v>131</v>
      </c>
      <c r="P88" s="278" t="s">
        <v>251</v>
      </c>
    </row>
    <row r="89" spans="2:17" ht="30" x14ac:dyDescent="0.25">
      <c r="B89" s="200" t="s">
        <v>43</v>
      </c>
      <c r="C89" s="200">
        <f t="shared" ref="C89:C91" si="4">435/300</f>
        <v>1.45</v>
      </c>
      <c r="D89" s="200" t="s">
        <v>280</v>
      </c>
      <c r="E89" s="201">
        <v>37087306</v>
      </c>
      <c r="F89" s="201" t="s">
        <v>213</v>
      </c>
      <c r="G89" s="201" t="s">
        <v>257</v>
      </c>
      <c r="H89" s="202">
        <v>39374</v>
      </c>
      <c r="I89" s="298" t="s">
        <v>132</v>
      </c>
      <c r="J89" s="200" t="s">
        <v>206</v>
      </c>
      <c r="K89" s="200" t="s">
        <v>282</v>
      </c>
      <c r="L89" s="200" t="s">
        <v>283</v>
      </c>
      <c r="M89" s="112" t="s">
        <v>131</v>
      </c>
      <c r="N89" s="112" t="s">
        <v>131</v>
      </c>
      <c r="O89" s="112" t="s">
        <v>131</v>
      </c>
      <c r="P89" s="278" t="s">
        <v>251</v>
      </c>
    </row>
    <row r="90" spans="2:17" ht="30" x14ac:dyDescent="0.25">
      <c r="B90" s="200" t="s">
        <v>43</v>
      </c>
      <c r="C90" s="200">
        <f t="shared" si="4"/>
        <v>1.45</v>
      </c>
      <c r="D90" s="200" t="s">
        <v>280</v>
      </c>
      <c r="E90" s="201">
        <v>37087306</v>
      </c>
      <c r="F90" s="201" t="s">
        <v>213</v>
      </c>
      <c r="G90" s="201" t="s">
        <v>257</v>
      </c>
      <c r="H90" s="202">
        <v>39374</v>
      </c>
      <c r="I90" s="298" t="s">
        <v>132</v>
      </c>
      <c r="J90" s="200" t="s">
        <v>285</v>
      </c>
      <c r="K90" s="200">
        <v>2012</v>
      </c>
      <c r="L90" s="200" t="s">
        <v>284</v>
      </c>
      <c r="M90" s="112" t="s">
        <v>131</v>
      </c>
      <c r="N90" s="112" t="s">
        <v>131</v>
      </c>
      <c r="O90" s="112" t="s">
        <v>131</v>
      </c>
      <c r="P90" s="278" t="s">
        <v>251</v>
      </c>
    </row>
    <row r="91" spans="2:17" x14ac:dyDescent="0.25">
      <c r="B91" s="200" t="s">
        <v>43</v>
      </c>
      <c r="C91" s="200">
        <f t="shared" si="4"/>
        <v>1.45</v>
      </c>
      <c r="D91" s="200" t="s">
        <v>280</v>
      </c>
      <c r="E91" s="201">
        <v>37087306</v>
      </c>
      <c r="F91" s="201" t="s">
        <v>213</v>
      </c>
      <c r="G91" s="201" t="s">
        <v>257</v>
      </c>
      <c r="H91" s="202">
        <v>39374</v>
      </c>
      <c r="I91" s="298" t="s">
        <v>132</v>
      </c>
      <c r="J91" s="200" t="s">
        <v>286</v>
      </c>
      <c r="K91" s="200" t="s">
        <v>287</v>
      </c>
      <c r="L91" s="200" t="s">
        <v>213</v>
      </c>
      <c r="M91" s="112" t="s">
        <v>131</v>
      </c>
      <c r="N91" s="112" t="s">
        <v>131</v>
      </c>
      <c r="O91" s="112" t="s">
        <v>131</v>
      </c>
      <c r="P91" s="278" t="s">
        <v>251</v>
      </c>
    </row>
    <row r="92" spans="2:17" ht="30" x14ac:dyDescent="0.25">
      <c r="B92" s="203" t="s">
        <v>44</v>
      </c>
      <c r="C92" s="203">
        <f>435/300*2</f>
        <v>2.9</v>
      </c>
      <c r="D92" s="203" t="s">
        <v>226</v>
      </c>
      <c r="E92" s="204">
        <v>1085281657</v>
      </c>
      <c r="F92" s="203" t="s">
        <v>227</v>
      </c>
      <c r="G92" s="204" t="s">
        <v>228</v>
      </c>
      <c r="H92" s="205">
        <v>41390</v>
      </c>
      <c r="I92" s="294" t="s">
        <v>131</v>
      </c>
      <c r="J92" s="294" t="s">
        <v>132</v>
      </c>
      <c r="K92" s="295" t="s">
        <v>132</v>
      </c>
      <c r="L92" s="296" t="s">
        <v>132</v>
      </c>
      <c r="M92" s="207" t="s">
        <v>131</v>
      </c>
      <c r="N92" s="297" t="s">
        <v>132</v>
      </c>
      <c r="O92" s="112" t="s">
        <v>131</v>
      </c>
      <c r="P92" s="153" t="s">
        <v>349</v>
      </c>
      <c r="Q92" s="278"/>
    </row>
    <row r="93" spans="2:17" x14ac:dyDescent="0.25">
      <c r="B93" s="200" t="s">
        <v>44</v>
      </c>
      <c r="C93" s="203">
        <f t="shared" ref="C93:C95" si="5">435/300*2</f>
        <v>2.9</v>
      </c>
      <c r="D93" s="200" t="s">
        <v>288</v>
      </c>
      <c r="E93" s="201">
        <v>27094906</v>
      </c>
      <c r="F93" s="201" t="s">
        <v>213</v>
      </c>
      <c r="G93" s="200" t="s">
        <v>228</v>
      </c>
      <c r="H93" s="202">
        <v>38940</v>
      </c>
      <c r="I93" s="298" t="s">
        <v>132</v>
      </c>
      <c r="J93" s="200" t="s">
        <v>289</v>
      </c>
      <c r="K93" s="200" t="s">
        <v>290</v>
      </c>
      <c r="L93" s="200" t="s">
        <v>291</v>
      </c>
      <c r="M93" s="112" t="s">
        <v>131</v>
      </c>
      <c r="N93" s="112" t="s">
        <v>131</v>
      </c>
      <c r="O93" s="112" t="s">
        <v>131</v>
      </c>
      <c r="P93" s="278" t="s">
        <v>251</v>
      </c>
      <c r="Q93" s="278"/>
    </row>
    <row r="94" spans="2:17" x14ac:dyDescent="0.25">
      <c r="B94" s="200" t="s">
        <v>44</v>
      </c>
      <c r="C94" s="203">
        <f t="shared" si="5"/>
        <v>2.9</v>
      </c>
      <c r="D94" s="200" t="s">
        <v>288</v>
      </c>
      <c r="E94" s="201">
        <v>27094906</v>
      </c>
      <c r="F94" s="201" t="s">
        <v>213</v>
      </c>
      <c r="G94" s="200" t="s">
        <v>228</v>
      </c>
      <c r="H94" s="202">
        <v>38940</v>
      </c>
      <c r="I94" s="298" t="s">
        <v>132</v>
      </c>
      <c r="J94" s="200" t="s">
        <v>289</v>
      </c>
      <c r="K94" s="273" t="s">
        <v>292</v>
      </c>
      <c r="L94" s="200" t="s">
        <v>291</v>
      </c>
      <c r="M94" s="112" t="s">
        <v>131</v>
      </c>
      <c r="N94" s="112" t="s">
        <v>131</v>
      </c>
      <c r="O94" s="112" t="s">
        <v>131</v>
      </c>
      <c r="P94" s="278" t="s">
        <v>251</v>
      </c>
      <c r="Q94" s="278"/>
    </row>
    <row r="95" spans="2:17" ht="30" x14ac:dyDescent="0.25">
      <c r="B95" s="200" t="s">
        <v>44</v>
      </c>
      <c r="C95" s="203">
        <f t="shared" si="5"/>
        <v>2.9</v>
      </c>
      <c r="D95" s="200" t="s">
        <v>288</v>
      </c>
      <c r="E95" s="201">
        <v>27094906</v>
      </c>
      <c r="F95" s="201" t="s">
        <v>213</v>
      </c>
      <c r="G95" s="200" t="s">
        <v>228</v>
      </c>
      <c r="H95" s="202">
        <v>38940</v>
      </c>
      <c r="I95" s="298" t="s">
        <v>132</v>
      </c>
      <c r="J95" s="200" t="s">
        <v>293</v>
      </c>
      <c r="K95" s="200" t="s">
        <v>294</v>
      </c>
      <c r="L95" s="200" t="s">
        <v>295</v>
      </c>
      <c r="M95" s="112" t="s">
        <v>131</v>
      </c>
      <c r="N95" s="112" t="s">
        <v>131</v>
      </c>
      <c r="O95" s="112" t="s">
        <v>131</v>
      </c>
      <c r="P95" s="278" t="s">
        <v>251</v>
      </c>
      <c r="Q95" s="278"/>
    </row>
    <row r="96" spans="2:17" s="30" customFormat="1" ht="45" x14ac:dyDescent="0.25">
      <c r="B96" s="299" t="s">
        <v>296</v>
      </c>
      <c r="C96" s="299">
        <f t="shared" ref="C96:C99" si="6">435/300</f>
        <v>1.45</v>
      </c>
      <c r="D96" s="299" t="s">
        <v>297</v>
      </c>
      <c r="E96" s="300">
        <v>98342888</v>
      </c>
      <c r="F96" s="300" t="s">
        <v>181</v>
      </c>
      <c r="G96" s="300" t="s">
        <v>257</v>
      </c>
      <c r="H96" s="301" t="s">
        <v>132</v>
      </c>
      <c r="I96" s="294" t="s">
        <v>132</v>
      </c>
      <c r="J96" s="299" t="s">
        <v>298</v>
      </c>
      <c r="K96" s="299" t="s">
        <v>300</v>
      </c>
      <c r="L96" s="299" t="s">
        <v>299</v>
      </c>
      <c r="M96" s="58" t="s">
        <v>250</v>
      </c>
      <c r="N96" s="58" t="s">
        <v>132</v>
      </c>
      <c r="O96" s="58" t="s">
        <v>131</v>
      </c>
      <c r="P96" s="215" t="s">
        <v>358</v>
      </c>
      <c r="Q96" s="57"/>
    </row>
    <row r="97" spans="2:17" s="30" customFormat="1" ht="45" x14ac:dyDescent="0.25">
      <c r="B97" s="299" t="s">
        <v>296</v>
      </c>
      <c r="C97" s="299">
        <f t="shared" si="6"/>
        <v>1.45</v>
      </c>
      <c r="D97" s="299" t="s">
        <v>297</v>
      </c>
      <c r="E97" s="300">
        <v>98342888</v>
      </c>
      <c r="F97" s="300" t="s">
        <v>181</v>
      </c>
      <c r="G97" s="300" t="s">
        <v>257</v>
      </c>
      <c r="H97" s="301" t="s">
        <v>132</v>
      </c>
      <c r="I97" s="294" t="s">
        <v>132</v>
      </c>
      <c r="J97" s="299" t="s">
        <v>301</v>
      </c>
      <c r="K97" s="299" t="s">
        <v>303</v>
      </c>
      <c r="L97" s="299" t="s">
        <v>302</v>
      </c>
      <c r="M97" s="58" t="s">
        <v>250</v>
      </c>
      <c r="N97" s="58" t="s">
        <v>132</v>
      </c>
      <c r="O97" s="58" t="s">
        <v>131</v>
      </c>
      <c r="P97" s="215" t="s">
        <v>358</v>
      </c>
      <c r="Q97" s="57"/>
    </row>
    <row r="98" spans="2:17" s="30" customFormat="1" ht="45" x14ac:dyDescent="0.25">
      <c r="B98" s="299" t="s">
        <v>296</v>
      </c>
      <c r="C98" s="299">
        <f t="shared" si="6"/>
        <v>1.45</v>
      </c>
      <c r="D98" s="299" t="s">
        <v>297</v>
      </c>
      <c r="E98" s="300">
        <v>98342888</v>
      </c>
      <c r="F98" s="300" t="s">
        <v>181</v>
      </c>
      <c r="G98" s="300" t="s">
        <v>257</v>
      </c>
      <c r="H98" s="301" t="s">
        <v>132</v>
      </c>
      <c r="I98" s="294" t="s">
        <v>132</v>
      </c>
      <c r="J98" s="299" t="s">
        <v>304</v>
      </c>
      <c r="K98" s="299" t="s">
        <v>305</v>
      </c>
      <c r="L98" s="299" t="s">
        <v>181</v>
      </c>
      <c r="M98" s="58" t="s">
        <v>250</v>
      </c>
      <c r="N98" s="58" t="s">
        <v>132</v>
      </c>
      <c r="O98" s="58" t="s">
        <v>131</v>
      </c>
      <c r="P98" s="215" t="s">
        <v>358</v>
      </c>
      <c r="Q98" s="57"/>
    </row>
    <row r="99" spans="2:17" s="30" customFormat="1" ht="45" x14ac:dyDescent="0.25">
      <c r="B99" s="299" t="s">
        <v>296</v>
      </c>
      <c r="C99" s="299">
        <f t="shared" si="6"/>
        <v>1.45</v>
      </c>
      <c r="D99" s="299" t="s">
        <v>297</v>
      </c>
      <c r="E99" s="300">
        <v>98342888</v>
      </c>
      <c r="F99" s="300" t="s">
        <v>181</v>
      </c>
      <c r="G99" s="300" t="s">
        <v>257</v>
      </c>
      <c r="H99" s="301" t="s">
        <v>132</v>
      </c>
      <c r="I99" s="294" t="s">
        <v>132</v>
      </c>
      <c r="J99" s="299" t="s">
        <v>307</v>
      </c>
      <c r="K99" s="299" t="s">
        <v>306</v>
      </c>
      <c r="L99" s="299" t="s">
        <v>181</v>
      </c>
      <c r="M99" s="58" t="s">
        <v>250</v>
      </c>
      <c r="N99" s="58" t="s">
        <v>132</v>
      </c>
      <c r="O99" s="58" t="s">
        <v>131</v>
      </c>
      <c r="P99" s="215" t="s">
        <v>358</v>
      </c>
      <c r="Q99" s="57"/>
    </row>
    <row r="100" spans="2:17" s="30" customFormat="1" ht="30" x14ac:dyDescent="0.25">
      <c r="B100" s="299" t="s">
        <v>44</v>
      </c>
      <c r="C100" s="203">
        <f t="shared" ref="C100:C101" si="7">435/300*2</f>
        <v>2.9</v>
      </c>
      <c r="D100" s="299" t="s">
        <v>308</v>
      </c>
      <c r="E100" s="300">
        <v>87063813</v>
      </c>
      <c r="F100" s="300" t="s">
        <v>309</v>
      </c>
      <c r="G100" s="300" t="s">
        <v>162</v>
      </c>
      <c r="H100" s="301">
        <v>41629</v>
      </c>
      <c r="I100" s="294" t="s">
        <v>132</v>
      </c>
      <c r="J100" s="299" t="s">
        <v>310</v>
      </c>
      <c r="K100" s="299" t="s">
        <v>311</v>
      </c>
      <c r="L100" s="299" t="s">
        <v>309</v>
      </c>
      <c r="M100" s="58" t="s">
        <v>250</v>
      </c>
      <c r="N100" s="58" t="s">
        <v>131</v>
      </c>
      <c r="O100" s="58" t="s">
        <v>131</v>
      </c>
      <c r="P100" s="215" t="s">
        <v>251</v>
      </c>
      <c r="Q100" s="57"/>
    </row>
    <row r="101" spans="2:17" s="30" customFormat="1" x14ac:dyDescent="0.25">
      <c r="B101" s="299" t="s">
        <v>44</v>
      </c>
      <c r="C101" s="203">
        <f t="shared" si="7"/>
        <v>2.9</v>
      </c>
      <c r="D101" s="299" t="s">
        <v>308</v>
      </c>
      <c r="E101" s="300">
        <v>87063813</v>
      </c>
      <c r="F101" s="300" t="s">
        <v>309</v>
      </c>
      <c r="G101" s="300" t="s">
        <v>162</v>
      </c>
      <c r="H101" s="301">
        <v>41629</v>
      </c>
      <c r="I101" s="294"/>
      <c r="J101" s="299" t="s">
        <v>233</v>
      </c>
      <c r="K101" s="299" t="s">
        <v>312</v>
      </c>
      <c r="L101" s="299" t="s">
        <v>309</v>
      </c>
      <c r="M101" s="58" t="s">
        <v>250</v>
      </c>
      <c r="N101" s="58" t="s">
        <v>131</v>
      </c>
      <c r="O101" s="58" t="s">
        <v>131</v>
      </c>
      <c r="P101" s="215" t="s">
        <v>251</v>
      </c>
      <c r="Q101" s="57"/>
    </row>
    <row r="102" spans="2:17" s="30" customFormat="1" ht="30" x14ac:dyDescent="0.25">
      <c r="B102" s="299" t="s">
        <v>296</v>
      </c>
      <c r="C102" s="299">
        <f t="shared" ref="C102:C104" si="8">435/300</f>
        <v>1.45</v>
      </c>
      <c r="D102" s="299" t="s">
        <v>313</v>
      </c>
      <c r="E102" s="300">
        <v>59830991</v>
      </c>
      <c r="F102" s="300" t="s">
        <v>213</v>
      </c>
      <c r="G102" s="300" t="s">
        <v>314</v>
      </c>
      <c r="H102" s="301">
        <v>41056</v>
      </c>
      <c r="I102" s="294" t="s">
        <v>132</v>
      </c>
      <c r="J102" s="299" t="s">
        <v>315</v>
      </c>
      <c r="K102" s="302" t="s">
        <v>316</v>
      </c>
      <c r="L102" s="299" t="s">
        <v>213</v>
      </c>
      <c r="M102" s="58" t="s">
        <v>250</v>
      </c>
      <c r="N102" s="58" t="s">
        <v>131</v>
      </c>
      <c r="O102" s="58" t="s">
        <v>131</v>
      </c>
      <c r="P102" s="215" t="s">
        <v>359</v>
      </c>
      <c r="Q102" s="57"/>
    </row>
    <row r="103" spans="2:17" s="30" customFormat="1" ht="30" x14ac:dyDescent="0.25">
      <c r="B103" s="299" t="s">
        <v>296</v>
      </c>
      <c r="C103" s="299">
        <f t="shared" si="8"/>
        <v>1.45</v>
      </c>
      <c r="D103" s="299" t="s">
        <v>313</v>
      </c>
      <c r="E103" s="300">
        <v>59830991</v>
      </c>
      <c r="F103" s="300" t="s">
        <v>213</v>
      </c>
      <c r="G103" s="300" t="s">
        <v>314</v>
      </c>
      <c r="H103" s="301">
        <v>41056</v>
      </c>
      <c r="I103" s="294" t="s">
        <v>132</v>
      </c>
      <c r="J103" s="299" t="s">
        <v>317</v>
      </c>
      <c r="K103" s="302" t="s">
        <v>318</v>
      </c>
      <c r="L103" s="299" t="s">
        <v>213</v>
      </c>
      <c r="M103" s="58" t="s">
        <v>250</v>
      </c>
      <c r="N103" s="58" t="s">
        <v>131</v>
      </c>
      <c r="O103" s="58" t="s">
        <v>131</v>
      </c>
      <c r="P103" s="215" t="s">
        <v>359</v>
      </c>
      <c r="Q103" s="57"/>
    </row>
    <row r="104" spans="2:17" s="30" customFormat="1" ht="30" x14ac:dyDescent="0.25">
      <c r="B104" s="299" t="s">
        <v>296</v>
      </c>
      <c r="C104" s="299">
        <f t="shared" si="8"/>
        <v>1.45</v>
      </c>
      <c r="D104" s="299" t="s">
        <v>313</v>
      </c>
      <c r="E104" s="300">
        <v>59830991</v>
      </c>
      <c r="F104" s="300" t="s">
        <v>213</v>
      </c>
      <c r="G104" s="300" t="s">
        <v>314</v>
      </c>
      <c r="H104" s="301">
        <v>41056</v>
      </c>
      <c r="I104" s="294" t="s">
        <v>132</v>
      </c>
      <c r="J104" s="299" t="s">
        <v>285</v>
      </c>
      <c r="K104" s="299" t="s">
        <v>319</v>
      </c>
      <c r="L104" s="299" t="s">
        <v>213</v>
      </c>
      <c r="M104" s="58" t="s">
        <v>250</v>
      </c>
      <c r="N104" s="58" t="s">
        <v>131</v>
      </c>
      <c r="O104" s="58" t="s">
        <v>131</v>
      </c>
      <c r="P104" s="215" t="s">
        <v>359</v>
      </c>
      <c r="Q104" s="57"/>
    </row>
    <row r="105" spans="2:17" s="30" customFormat="1" x14ac:dyDescent="0.25">
      <c r="B105" s="299" t="s">
        <v>44</v>
      </c>
      <c r="C105" s="203">
        <f t="shared" ref="C105:C107" si="9">435/300*2</f>
        <v>2.9</v>
      </c>
      <c r="D105" s="299" t="s">
        <v>320</v>
      </c>
      <c r="E105" s="300">
        <v>52310084</v>
      </c>
      <c r="F105" s="300" t="s">
        <v>213</v>
      </c>
      <c r="G105" s="300" t="s">
        <v>321</v>
      </c>
      <c r="H105" s="301">
        <v>36672</v>
      </c>
      <c r="I105" s="294" t="s">
        <v>132</v>
      </c>
      <c r="J105" s="299" t="s">
        <v>322</v>
      </c>
      <c r="K105" s="299" t="s">
        <v>324</v>
      </c>
      <c r="L105" s="299" t="s">
        <v>213</v>
      </c>
      <c r="M105" s="58" t="s">
        <v>131</v>
      </c>
      <c r="N105" s="58" t="s">
        <v>131</v>
      </c>
      <c r="O105" s="58" t="s">
        <v>131</v>
      </c>
      <c r="P105" s="215" t="s">
        <v>251</v>
      </c>
      <c r="Q105" s="57"/>
    </row>
    <row r="106" spans="2:17" s="30" customFormat="1" x14ac:dyDescent="0.25">
      <c r="B106" s="299" t="s">
        <v>44</v>
      </c>
      <c r="C106" s="203">
        <f t="shared" si="9"/>
        <v>2.9</v>
      </c>
      <c r="D106" s="299" t="s">
        <v>320</v>
      </c>
      <c r="E106" s="300">
        <v>52310084</v>
      </c>
      <c r="F106" s="300" t="s">
        <v>213</v>
      </c>
      <c r="G106" s="300" t="s">
        <v>321</v>
      </c>
      <c r="H106" s="301">
        <v>36672</v>
      </c>
      <c r="I106" s="294" t="s">
        <v>132</v>
      </c>
      <c r="J106" s="299" t="s">
        <v>322</v>
      </c>
      <c r="K106" s="299" t="s">
        <v>323</v>
      </c>
      <c r="L106" s="299" t="s">
        <v>213</v>
      </c>
      <c r="M106" s="58" t="s">
        <v>131</v>
      </c>
      <c r="N106" s="58" t="s">
        <v>131</v>
      </c>
      <c r="O106" s="58" t="s">
        <v>131</v>
      </c>
      <c r="P106" s="215" t="s">
        <v>251</v>
      </c>
      <c r="Q106" s="57"/>
    </row>
    <row r="107" spans="2:17" x14ac:dyDescent="0.25">
      <c r="B107" s="200" t="s">
        <v>44</v>
      </c>
      <c r="C107" s="203">
        <f t="shared" si="9"/>
        <v>2.9</v>
      </c>
      <c r="D107" s="200" t="s">
        <v>320</v>
      </c>
      <c r="E107" s="201">
        <v>52310084</v>
      </c>
      <c r="F107" s="201" t="s">
        <v>213</v>
      </c>
      <c r="G107" s="201" t="s">
        <v>321</v>
      </c>
      <c r="H107" s="202">
        <v>36672</v>
      </c>
      <c r="I107" s="298" t="s">
        <v>132</v>
      </c>
      <c r="J107" s="200" t="s">
        <v>325</v>
      </c>
      <c r="K107" s="200" t="s">
        <v>326</v>
      </c>
      <c r="L107" s="200" t="s">
        <v>213</v>
      </c>
      <c r="M107" s="112" t="s">
        <v>131</v>
      </c>
      <c r="N107" s="112" t="s">
        <v>131</v>
      </c>
      <c r="O107" s="112" t="s">
        <v>131</v>
      </c>
      <c r="P107" s="153" t="s">
        <v>251</v>
      </c>
      <c r="Q107" s="278"/>
    </row>
    <row r="108" spans="2:17" x14ac:dyDescent="0.25">
      <c r="B108" s="209"/>
      <c r="C108" s="209"/>
      <c r="D108" s="209"/>
      <c r="E108" s="210"/>
      <c r="F108" s="210"/>
      <c r="G108" s="209"/>
      <c r="H108" s="211"/>
      <c r="I108" s="212"/>
      <c r="J108" s="209"/>
      <c r="K108" s="209"/>
      <c r="L108" s="209"/>
      <c r="M108" s="10"/>
      <c r="N108" s="10"/>
      <c r="O108" s="10"/>
      <c r="P108" s="177"/>
      <c r="Q108" s="177"/>
    </row>
    <row r="109" spans="2:17" x14ac:dyDescent="0.25">
      <c r="B109" s="30"/>
      <c r="C109" s="30"/>
      <c r="D109" s="189"/>
      <c r="E109" s="31"/>
      <c r="F109" s="30"/>
      <c r="G109" s="30"/>
      <c r="H109" s="30"/>
      <c r="I109" s="30"/>
      <c r="J109" s="30"/>
      <c r="K109" s="30"/>
      <c r="L109" s="189"/>
      <c r="M109" s="30"/>
      <c r="N109" s="30"/>
      <c r="O109" s="30"/>
      <c r="P109" s="30"/>
    </row>
    <row r="110" spans="2:17" ht="18.75" x14ac:dyDescent="0.25">
      <c r="B110" s="59" t="s">
        <v>32</v>
      </c>
      <c r="C110" s="71" t="e">
        <f>+#REF!</f>
        <v>#REF!</v>
      </c>
      <c r="H110" s="32"/>
      <c r="I110" s="32"/>
      <c r="J110" s="32"/>
      <c r="K110" s="32"/>
      <c r="L110" s="197"/>
      <c r="M110" s="32"/>
      <c r="N110" s="30"/>
      <c r="O110" s="30"/>
      <c r="P110" s="30"/>
    </row>
    <row r="111" spans="2:17" ht="19.5" thickBot="1" x14ac:dyDescent="0.3">
      <c r="B111" s="225"/>
      <c r="C111" s="226"/>
      <c r="H111" s="32"/>
      <c r="I111" s="32"/>
      <c r="J111" s="32"/>
      <c r="K111" s="32"/>
      <c r="L111" s="197"/>
      <c r="M111" s="32"/>
      <c r="N111" s="30"/>
      <c r="O111" s="30"/>
      <c r="P111" s="30"/>
    </row>
    <row r="112" spans="2:17" ht="27" thickBot="1" x14ac:dyDescent="0.3">
      <c r="B112" s="227" t="s">
        <v>46</v>
      </c>
      <c r="C112" s="228"/>
      <c r="D112" s="229"/>
      <c r="E112" s="229"/>
      <c r="F112" s="229"/>
      <c r="G112" s="229"/>
      <c r="H112" s="275"/>
      <c r="I112" s="275"/>
      <c r="J112" s="275"/>
      <c r="K112" s="275"/>
      <c r="L112" s="275"/>
      <c r="M112" s="275"/>
      <c r="N112" s="230"/>
      <c r="O112" s="30"/>
      <c r="P112" s="30"/>
    </row>
    <row r="113" spans="1:17" x14ac:dyDescent="0.25">
      <c r="B113" s="221"/>
      <c r="C113" s="231"/>
      <c r="D113" s="9"/>
      <c r="H113" s="221"/>
      <c r="I113" s="221"/>
      <c r="J113" s="221"/>
      <c r="K113" s="221"/>
      <c r="L113" s="221"/>
      <c r="M113" s="221"/>
      <c r="N113" s="30"/>
      <c r="O113" s="30"/>
      <c r="P113" s="30"/>
    </row>
    <row r="114" spans="1:17" x14ac:dyDescent="0.25">
      <c r="B114" s="221"/>
      <c r="C114" s="231"/>
      <c r="D114" s="9"/>
      <c r="H114" s="221"/>
      <c r="I114" s="221"/>
      <c r="J114" s="221"/>
      <c r="K114" s="221"/>
      <c r="L114" s="221"/>
      <c r="M114" s="221"/>
      <c r="N114" s="30"/>
      <c r="O114" s="30"/>
      <c r="P114" s="30"/>
    </row>
    <row r="115" spans="1:17" ht="30" x14ac:dyDescent="0.25">
      <c r="B115" s="232" t="s">
        <v>33</v>
      </c>
      <c r="C115" s="233" t="s">
        <v>231</v>
      </c>
      <c r="D115" s="181" t="s">
        <v>3</v>
      </c>
      <c r="E115" s="217"/>
      <c r="H115" s="221"/>
      <c r="I115" s="221"/>
      <c r="J115" s="221"/>
      <c r="K115" s="221"/>
      <c r="L115" s="221"/>
      <c r="M115" s="221"/>
      <c r="N115" s="30"/>
      <c r="O115" s="30"/>
      <c r="P115" s="30"/>
    </row>
    <row r="116" spans="1:17" ht="409.5" x14ac:dyDescent="0.25">
      <c r="B116" s="220" t="s">
        <v>118</v>
      </c>
      <c r="C116" s="234" t="s">
        <v>132</v>
      </c>
      <c r="D116" s="267" t="s">
        <v>245</v>
      </c>
      <c r="E116" s="153"/>
      <c r="H116" s="221"/>
      <c r="I116" s="221"/>
      <c r="J116" s="221"/>
      <c r="K116" s="221"/>
      <c r="L116" s="221"/>
      <c r="M116" s="221"/>
      <c r="N116" s="30"/>
      <c r="O116" s="30"/>
      <c r="P116" s="30"/>
    </row>
    <row r="117" spans="1:17" ht="18.75" x14ac:dyDescent="0.25">
      <c r="B117" s="225"/>
      <c r="C117" s="226"/>
      <c r="H117" s="32"/>
      <c r="I117" s="32"/>
      <c r="J117" s="32"/>
      <c r="K117" s="32"/>
      <c r="L117" s="197"/>
      <c r="M117" s="32"/>
      <c r="N117" s="30"/>
      <c r="O117" s="30"/>
      <c r="P117" s="30"/>
    </row>
    <row r="118" spans="1:17" ht="18.75" x14ac:dyDescent="0.25">
      <c r="B118" s="225"/>
      <c r="C118" s="226"/>
      <c r="H118" s="32"/>
      <c r="I118" s="32"/>
      <c r="J118" s="32"/>
      <c r="K118" s="32"/>
      <c r="L118" s="197"/>
      <c r="M118" s="32"/>
      <c r="N118" s="30"/>
      <c r="O118" s="30"/>
      <c r="P118" s="30"/>
    </row>
    <row r="119" spans="1:17" ht="26.25" x14ac:dyDescent="0.25">
      <c r="B119" s="235" t="s">
        <v>243</v>
      </c>
      <c r="C119" s="226"/>
      <c r="H119" s="32"/>
      <c r="I119" s="32"/>
      <c r="J119" s="32"/>
      <c r="K119" s="32"/>
      <c r="L119" s="197"/>
      <c r="M119" s="32"/>
      <c r="N119" s="30"/>
      <c r="O119" s="30"/>
      <c r="P119" s="30"/>
    </row>
    <row r="120" spans="1:17" x14ac:dyDescent="0.25">
      <c r="B120" s="236"/>
      <c r="C120" s="231"/>
      <c r="D120" s="9"/>
      <c r="H120" s="236"/>
      <c r="I120" s="236"/>
      <c r="J120" s="236"/>
      <c r="K120" s="236"/>
      <c r="L120" s="236"/>
      <c r="M120" s="236"/>
      <c r="N120" s="30"/>
      <c r="O120" s="30"/>
      <c r="P120" s="30"/>
    </row>
    <row r="121" spans="1:17" ht="15.75" thickBot="1" x14ac:dyDescent="0.3">
      <c r="B121" s="236"/>
      <c r="C121" s="231"/>
      <c r="D121" s="9"/>
      <c r="H121" s="236"/>
      <c r="I121" s="236"/>
      <c r="J121" s="236"/>
      <c r="K121" s="236"/>
      <c r="L121" s="236"/>
      <c r="M121" s="236"/>
      <c r="N121" s="30"/>
      <c r="O121" s="30"/>
      <c r="P121" s="30"/>
    </row>
    <row r="122" spans="1:17" ht="27" thickBot="1" x14ac:dyDescent="0.3">
      <c r="B122" s="227" t="s">
        <v>244</v>
      </c>
      <c r="C122" s="226"/>
      <c r="H122" s="32"/>
      <c r="I122" s="32"/>
      <c r="J122" s="32"/>
      <c r="K122" s="32"/>
      <c r="L122" s="197"/>
      <c r="M122" s="32"/>
      <c r="N122" s="30"/>
      <c r="O122" s="30"/>
      <c r="P122" s="30"/>
    </row>
    <row r="123" spans="1:17" x14ac:dyDescent="0.25">
      <c r="B123" s="236"/>
      <c r="C123" s="231"/>
      <c r="D123" s="9"/>
      <c r="H123" s="236"/>
      <c r="I123" s="236"/>
      <c r="J123" s="236"/>
      <c r="K123" s="236"/>
      <c r="L123" s="236"/>
      <c r="M123" s="236"/>
      <c r="N123" s="30"/>
      <c r="O123" s="30"/>
      <c r="P123" s="30"/>
    </row>
    <row r="124" spans="1:17" ht="19.5" thickBot="1" x14ac:dyDescent="0.3">
      <c r="B124" s="236"/>
      <c r="C124" s="231"/>
      <c r="D124" s="9"/>
      <c r="H124" s="236"/>
      <c r="I124" s="236"/>
      <c r="J124" s="236"/>
      <c r="K124" s="236"/>
      <c r="L124" s="236"/>
      <c r="M124" s="237"/>
      <c r="N124" s="238"/>
      <c r="O124" s="30"/>
      <c r="P124" s="30"/>
    </row>
    <row r="125" spans="1:17" s="393" customFormat="1" ht="75" x14ac:dyDescent="0.25">
      <c r="B125" s="388" t="s">
        <v>140</v>
      </c>
      <c r="C125" s="389" t="s">
        <v>141</v>
      </c>
      <c r="D125" s="388" t="s">
        <v>142</v>
      </c>
      <c r="E125" s="388" t="s">
        <v>45</v>
      </c>
      <c r="F125" s="388" t="s">
        <v>22</v>
      </c>
      <c r="G125" s="388" t="s">
        <v>98</v>
      </c>
      <c r="H125" s="390" t="s">
        <v>17</v>
      </c>
      <c r="I125" s="390" t="s">
        <v>10</v>
      </c>
      <c r="J125" s="390" t="s">
        <v>31</v>
      </c>
      <c r="K125" s="390" t="s">
        <v>59</v>
      </c>
      <c r="L125" s="390" t="s">
        <v>20</v>
      </c>
      <c r="M125" s="391" t="s">
        <v>26</v>
      </c>
      <c r="N125" s="388" t="s">
        <v>143</v>
      </c>
      <c r="O125" s="388" t="s">
        <v>36</v>
      </c>
      <c r="P125" s="392" t="s">
        <v>11</v>
      </c>
      <c r="Q125" s="392" t="s">
        <v>19</v>
      </c>
    </row>
    <row r="126" spans="1:17" s="239" customFormat="1" x14ac:dyDescent="0.25">
      <c r="A126" s="240">
        <v>1</v>
      </c>
      <c r="B126" s="241"/>
      <c r="C126" s="242"/>
      <c r="D126" s="243"/>
      <c r="E126" s="244"/>
      <c r="F126" s="245"/>
      <c r="G126" s="246"/>
      <c r="H126" s="247"/>
      <c r="I126" s="248"/>
      <c r="J126" s="248"/>
      <c r="K126" s="248"/>
      <c r="L126" s="248"/>
      <c r="M126" s="249"/>
      <c r="N126" s="249">
        <f>+M126*G126</f>
        <v>0</v>
      </c>
      <c r="O126" s="250"/>
      <c r="P126" s="250"/>
      <c r="Q126" s="240"/>
    </row>
    <row r="127" spans="1:17" s="239" customFormat="1" x14ac:dyDescent="0.25">
      <c r="A127" s="240">
        <f t="shared" ref="A127:A133" si="10">+A126+1</f>
        <v>2</v>
      </c>
      <c r="B127" s="241"/>
      <c r="C127" s="242"/>
      <c r="D127" s="243"/>
      <c r="E127" s="244"/>
      <c r="F127" s="245"/>
      <c r="G127" s="245"/>
      <c r="H127" s="251"/>
      <c r="I127" s="248"/>
      <c r="J127" s="248"/>
      <c r="K127" s="248"/>
      <c r="L127" s="248"/>
      <c r="M127" s="249"/>
      <c r="N127" s="249"/>
      <c r="O127" s="250"/>
      <c r="P127" s="250"/>
      <c r="Q127" s="240"/>
    </row>
    <row r="128" spans="1:17" s="239" customFormat="1" x14ac:dyDescent="0.25">
      <c r="A128" s="240">
        <f t="shared" si="10"/>
        <v>3</v>
      </c>
      <c r="B128" s="241"/>
      <c r="C128" s="242"/>
      <c r="D128" s="243"/>
      <c r="E128" s="244"/>
      <c r="F128" s="245"/>
      <c r="G128" s="245"/>
      <c r="H128" s="251"/>
      <c r="I128" s="248"/>
      <c r="J128" s="248"/>
      <c r="K128" s="248"/>
      <c r="L128" s="248"/>
      <c r="M128" s="249"/>
      <c r="N128" s="249"/>
      <c r="O128" s="250"/>
      <c r="P128" s="250"/>
      <c r="Q128" s="240"/>
    </row>
    <row r="129" spans="1:17" s="239" customFormat="1" x14ac:dyDescent="0.25">
      <c r="A129" s="240">
        <f t="shared" si="10"/>
        <v>4</v>
      </c>
      <c r="B129" s="241"/>
      <c r="C129" s="242"/>
      <c r="D129" s="243"/>
      <c r="E129" s="244"/>
      <c r="F129" s="245"/>
      <c r="G129" s="245"/>
      <c r="H129" s="251"/>
      <c r="I129" s="248"/>
      <c r="J129" s="248"/>
      <c r="K129" s="248"/>
      <c r="L129" s="248"/>
      <c r="M129" s="249"/>
      <c r="N129" s="249"/>
      <c r="O129" s="250"/>
      <c r="P129" s="250"/>
      <c r="Q129" s="240"/>
    </row>
    <row r="130" spans="1:17" s="239" customFormat="1" x14ac:dyDescent="0.25">
      <c r="A130" s="240">
        <f t="shared" si="10"/>
        <v>5</v>
      </c>
      <c r="B130" s="241"/>
      <c r="C130" s="242"/>
      <c r="D130" s="243"/>
      <c r="E130" s="244"/>
      <c r="F130" s="245"/>
      <c r="G130" s="245"/>
      <c r="H130" s="251"/>
      <c r="I130" s="248"/>
      <c r="J130" s="248"/>
      <c r="K130" s="248"/>
      <c r="L130" s="248"/>
      <c r="M130" s="249"/>
      <c r="N130" s="249"/>
      <c r="O130" s="250"/>
      <c r="P130" s="250"/>
      <c r="Q130" s="240"/>
    </row>
    <row r="131" spans="1:17" s="239" customFormat="1" x14ac:dyDescent="0.25">
      <c r="A131" s="240">
        <f t="shared" si="10"/>
        <v>6</v>
      </c>
      <c r="B131" s="241"/>
      <c r="C131" s="242"/>
      <c r="D131" s="243"/>
      <c r="E131" s="244"/>
      <c r="F131" s="245"/>
      <c r="G131" s="245"/>
      <c r="H131" s="251"/>
      <c r="I131" s="248"/>
      <c r="J131" s="248"/>
      <c r="K131" s="248"/>
      <c r="L131" s="248"/>
      <c r="M131" s="249"/>
      <c r="N131" s="249"/>
      <c r="O131" s="250"/>
      <c r="P131" s="250"/>
      <c r="Q131" s="240"/>
    </row>
    <row r="132" spans="1:17" s="239" customFormat="1" x14ac:dyDescent="0.25">
      <c r="A132" s="240">
        <f t="shared" si="10"/>
        <v>7</v>
      </c>
      <c r="B132" s="241"/>
      <c r="C132" s="242"/>
      <c r="D132" s="243"/>
      <c r="E132" s="244"/>
      <c r="F132" s="245"/>
      <c r="G132" s="245"/>
      <c r="H132" s="251"/>
      <c r="I132" s="248"/>
      <c r="J132" s="248"/>
      <c r="K132" s="248"/>
      <c r="L132" s="248"/>
      <c r="M132" s="249"/>
      <c r="N132" s="249"/>
      <c r="O132" s="250"/>
      <c r="P132" s="250"/>
      <c r="Q132" s="240"/>
    </row>
    <row r="133" spans="1:17" s="239" customFormat="1" x14ac:dyDescent="0.25">
      <c r="A133" s="240">
        <f t="shared" si="10"/>
        <v>8</v>
      </c>
      <c r="B133" s="241"/>
      <c r="C133" s="242"/>
      <c r="D133" s="243"/>
      <c r="E133" s="244"/>
      <c r="F133" s="245"/>
      <c r="G133" s="245"/>
      <c r="H133" s="251"/>
      <c r="I133" s="248"/>
      <c r="J133" s="248"/>
      <c r="K133" s="248"/>
      <c r="L133" s="248"/>
      <c r="M133" s="249"/>
      <c r="N133" s="249"/>
      <c r="O133" s="250"/>
      <c r="P133" s="250"/>
      <c r="Q133" s="240"/>
    </row>
    <row r="134" spans="1:17" s="239" customFormat="1" x14ac:dyDescent="0.25">
      <c r="A134" s="240"/>
      <c r="B134" s="241" t="s">
        <v>16</v>
      </c>
      <c r="C134" s="242"/>
      <c r="D134" s="243"/>
      <c r="E134" s="244"/>
      <c r="F134" s="245"/>
      <c r="G134" s="245"/>
      <c r="H134" s="251"/>
      <c r="I134" s="248"/>
      <c r="J134" s="248"/>
      <c r="K134" s="252">
        <f>SUM(K126:K133)</f>
        <v>0</v>
      </c>
      <c r="L134" s="252">
        <f>SUM(L126:L133)</f>
        <v>0</v>
      </c>
      <c r="M134" s="253">
        <f>SUM(M126:M133)</f>
        <v>0</v>
      </c>
      <c r="N134" s="252">
        <f>SUM(N126:N133)</f>
        <v>0</v>
      </c>
      <c r="O134" s="250"/>
      <c r="P134" s="250"/>
      <c r="Q134" s="240"/>
    </row>
    <row r="135" spans="1:17" x14ac:dyDescent="0.25">
      <c r="B135" s="236"/>
      <c r="C135" s="231"/>
      <c r="D135" s="9"/>
      <c r="E135" s="254"/>
      <c r="H135" s="236"/>
      <c r="I135" s="236"/>
      <c r="J135" s="236"/>
      <c r="K135" s="236"/>
      <c r="L135" s="236"/>
      <c r="M135" s="236"/>
      <c r="N135" s="30"/>
      <c r="O135" s="30"/>
      <c r="P135" s="30"/>
    </row>
    <row r="136" spans="1:17" ht="18.75" x14ac:dyDescent="0.25">
      <c r="B136" s="59" t="s">
        <v>32</v>
      </c>
      <c r="C136" s="71">
        <f>+K134</f>
        <v>0</v>
      </c>
      <c r="D136" s="9"/>
      <c r="H136" s="32"/>
      <c r="I136" s="32"/>
      <c r="J136" s="32"/>
      <c r="K136" s="32"/>
      <c r="L136" s="32"/>
      <c r="M136" s="32"/>
      <c r="N136" s="30"/>
      <c r="O136" s="30"/>
      <c r="P136" s="30"/>
    </row>
    <row r="137" spans="1:17" x14ac:dyDescent="0.25">
      <c r="B137" s="236"/>
      <c r="C137" s="231"/>
      <c r="D137" s="9"/>
      <c r="H137" s="236"/>
      <c r="I137" s="236"/>
      <c r="J137" s="236"/>
      <c r="K137" s="236"/>
      <c r="L137" s="236"/>
      <c r="M137" s="236"/>
      <c r="N137" s="30"/>
      <c r="O137" s="30"/>
      <c r="P137" s="30"/>
    </row>
    <row r="138" spans="1:17" ht="15.75" thickBot="1" x14ac:dyDescent="0.3">
      <c r="B138" s="236"/>
      <c r="C138" s="231"/>
      <c r="D138" s="9"/>
      <c r="H138" s="236"/>
      <c r="I138" s="236"/>
      <c r="J138" s="236"/>
      <c r="K138" s="236"/>
      <c r="L138" s="236"/>
      <c r="M138" s="236"/>
      <c r="N138" s="30"/>
      <c r="O138" s="30"/>
      <c r="P138" s="30"/>
    </row>
    <row r="139" spans="1:17" ht="30.75" thickBot="1" x14ac:dyDescent="0.3">
      <c r="B139" s="259" t="s">
        <v>48</v>
      </c>
      <c r="C139" s="255" t="s">
        <v>49</v>
      </c>
      <c r="D139" s="256" t="s">
        <v>50</v>
      </c>
      <c r="E139" s="261" t="s">
        <v>53</v>
      </c>
      <c r="H139" s="236"/>
      <c r="I139" s="236"/>
      <c r="J139" s="236"/>
      <c r="K139" s="236"/>
      <c r="L139" s="236"/>
      <c r="M139" s="236"/>
      <c r="N139" s="30"/>
      <c r="O139" s="30"/>
      <c r="P139" s="30"/>
    </row>
    <row r="140" spans="1:17" x14ac:dyDescent="0.25">
      <c r="B140" s="266" t="s">
        <v>119</v>
      </c>
      <c r="C140" s="257">
        <v>20</v>
      </c>
      <c r="D140" s="68"/>
      <c r="E140" s="262">
        <f>+D140+D141+D142</f>
        <v>0</v>
      </c>
      <c r="H140" s="236"/>
      <c r="I140" s="236"/>
      <c r="J140" s="236"/>
      <c r="K140" s="236"/>
      <c r="L140" s="236"/>
      <c r="M140" s="236"/>
      <c r="N140" s="30"/>
      <c r="O140" s="30"/>
      <c r="P140" s="30"/>
    </row>
    <row r="141" spans="1:17" x14ac:dyDescent="0.25">
      <c r="B141" s="260" t="s">
        <v>120</v>
      </c>
      <c r="C141" s="234">
        <v>30</v>
      </c>
      <c r="D141" s="278">
        <v>0</v>
      </c>
      <c r="E141" s="263"/>
      <c r="H141" s="236"/>
      <c r="I141" s="236"/>
      <c r="J141" s="236"/>
      <c r="K141" s="236"/>
      <c r="L141" s="236"/>
      <c r="M141" s="236"/>
      <c r="N141" s="30"/>
      <c r="O141" s="30"/>
      <c r="P141" s="30"/>
    </row>
    <row r="142" spans="1:17" ht="15.75" thickBot="1" x14ac:dyDescent="0.3">
      <c r="B142" s="264" t="s">
        <v>121</v>
      </c>
      <c r="C142" s="258">
        <v>40</v>
      </c>
      <c r="D142" s="70">
        <v>0</v>
      </c>
      <c r="E142" s="265"/>
      <c r="H142" s="236"/>
      <c r="I142" s="236"/>
      <c r="J142" s="236"/>
      <c r="K142" s="236"/>
      <c r="L142" s="236"/>
      <c r="M142" s="236"/>
      <c r="N142" s="30"/>
      <c r="O142" s="30"/>
      <c r="P142" s="30"/>
    </row>
    <row r="143" spans="1:17" ht="18.75" x14ac:dyDescent="0.25">
      <c r="B143" s="225"/>
      <c r="C143" s="226"/>
      <c r="H143" s="32"/>
      <c r="I143" s="32"/>
      <c r="J143" s="32"/>
      <c r="K143" s="32"/>
      <c r="L143" s="197"/>
      <c r="M143" s="32"/>
      <c r="N143" s="30"/>
      <c r="O143" s="30"/>
      <c r="P143" s="30"/>
    </row>
    <row r="145" spans="2:17" ht="15.75" thickBot="1" x14ac:dyDescent="0.3"/>
    <row r="146" spans="2:17" ht="27" thickBot="1" x14ac:dyDescent="0.3">
      <c r="B146" s="365" t="s">
        <v>51</v>
      </c>
      <c r="C146" s="366"/>
      <c r="D146" s="366"/>
      <c r="E146" s="366"/>
      <c r="F146" s="366"/>
      <c r="G146" s="366"/>
      <c r="H146" s="366"/>
      <c r="I146" s="366"/>
      <c r="J146" s="366"/>
      <c r="K146" s="366"/>
      <c r="L146" s="366"/>
      <c r="M146" s="366"/>
      <c r="N146" s="367"/>
    </row>
    <row r="148" spans="2:17" ht="76.5" customHeight="1" x14ac:dyDescent="0.25">
      <c r="B148" s="111" t="s">
        <v>0</v>
      </c>
      <c r="C148" s="111" t="s">
        <v>39</v>
      </c>
      <c r="D148" s="111" t="s">
        <v>40</v>
      </c>
      <c r="E148" s="111" t="s">
        <v>111</v>
      </c>
      <c r="F148" s="111" t="s">
        <v>113</v>
      </c>
      <c r="G148" s="111" t="s">
        <v>114</v>
      </c>
      <c r="H148" s="111" t="s">
        <v>115</v>
      </c>
      <c r="I148" s="111" t="s">
        <v>112</v>
      </c>
      <c r="J148" s="368" t="s">
        <v>116</v>
      </c>
      <c r="K148" s="385"/>
      <c r="L148" s="369"/>
      <c r="M148" s="111" t="s">
        <v>117</v>
      </c>
      <c r="N148" s="111" t="s">
        <v>41</v>
      </c>
      <c r="O148" s="111" t="s">
        <v>42</v>
      </c>
      <c r="P148" s="368" t="s">
        <v>3</v>
      </c>
      <c r="Q148" s="369"/>
    </row>
    <row r="149" spans="2:17" ht="60.75" customHeight="1" x14ac:dyDescent="0.25">
      <c r="B149" s="274"/>
      <c r="C149" s="274"/>
      <c r="D149" s="274"/>
      <c r="E149" s="3"/>
      <c r="F149" s="3"/>
      <c r="G149" s="3"/>
      <c r="H149" s="3"/>
      <c r="I149" s="5"/>
      <c r="J149" s="1"/>
      <c r="K149" s="169"/>
      <c r="L149" s="95"/>
      <c r="M149" s="112"/>
      <c r="N149" s="112"/>
      <c r="O149" s="112"/>
      <c r="P149" s="386"/>
      <c r="Q149" s="386"/>
    </row>
    <row r="150" spans="2:17" ht="60.75" customHeight="1" x14ac:dyDescent="0.25">
      <c r="B150" s="274" t="s">
        <v>125</v>
      </c>
      <c r="C150" s="274"/>
      <c r="D150" s="274"/>
      <c r="E150" s="3"/>
      <c r="F150" s="3"/>
      <c r="G150" s="3"/>
      <c r="H150" s="3"/>
      <c r="I150" s="5"/>
      <c r="J150" s="1"/>
      <c r="K150" s="95"/>
      <c r="L150" s="95"/>
      <c r="M150" s="112"/>
      <c r="N150" s="112"/>
      <c r="O150" s="112"/>
      <c r="P150" s="278"/>
      <c r="Q150" s="278"/>
    </row>
    <row r="151" spans="2:17" ht="33.6" customHeight="1" x14ac:dyDescent="0.25">
      <c r="B151" s="274" t="s">
        <v>126</v>
      </c>
      <c r="C151" s="274"/>
      <c r="D151" s="274"/>
      <c r="E151" s="3"/>
      <c r="F151" s="3"/>
      <c r="G151" s="3"/>
      <c r="H151" s="3"/>
      <c r="I151" s="5"/>
      <c r="J151" s="1"/>
      <c r="K151" s="94"/>
      <c r="L151" s="95"/>
      <c r="M151" s="112"/>
      <c r="N151" s="112"/>
      <c r="O151" s="112"/>
      <c r="P151" s="386"/>
      <c r="Q151" s="386"/>
    </row>
    <row r="154" spans="2:17" ht="15.75" thickBot="1" x14ac:dyDescent="0.3"/>
    <row r="155" spans="2:17" ht="54" customHeight="1" x14ac:dyDescent="0.25">
      <c r="B155" s="114" t="s">
        <v>33</v>
      </c>
      <c r="C155" s="114" t="s">
        <v>48</v>
      </c>
      <c r="D155" s="111" t="s">
        <v>49</v>
      </c>
      <c r="E155" s="114" t="s">
        <v>50</v>
      </c>
      <c r="F155" s="73" t="s">
        <v>54</v>
      </c>
      <c r="G155" s="91"/>
    </row>
    <row r="156" spans="2:17" ht="120.75" customHeight="1" x14ac:dyDescent="0.2">
      <c r="B156" s="357" t="s">
        <v>52</v>
      </c>
      <c r="C156" s="6" t="s">
        <v>122</v>
      </c>
      <c r="D156" s="153">
        <v>25</v>
      </c>
      <c r="E156" s="278">
        <v>0</v>
      </c>
      <c r="F156" s="358">
        <f>+E156+E157+E158</f>
        <v>0</v>
      </c>
      <c r="G156" s="92"/>
    </row>
    <row r="157" spans="2:17" ht="76.150000000000006" customHeight="1" x14ac:dyDescent="0.2">
      <c r="B157" s="357"/>
      <c r="C157" s="6" t="s">
        <v>123</v>
      </c>
      <c r="D157" s="153">
        <v>25</v>
      </c>
      <c r="E157" s="278">
        <v>0</v>
      </c>
      <c r="F157" s="359"/>
      <c r="G157" s="92"/>
    </row>
    <row r="158" spans="2:17" ht="69" customHeight="1" x14ac:dyDescent="0.2">
      <c r="B158" s="357"/>
      <c r="C158" s="6" t="s">
        <v>124</v>
      </c>
      <c r="D158" s="153">
        <v>10</v>
      </c>
      <c r="E158" s="278">
        <v>0</v>
      </c>
      <c r="F158" s="360"/>
      <c r="G158" s="92"/>
    </row>
    <row r="159" spans="2:17" x14ac:dyDescent="0.25">
      <c r="C159" s="101"/>
    </row>
    <row r="162" spans="2:5" x14ac:dyDescent="0.25">
      <c r="B162" s="113" t="s">
        <v>55</v>
      </c>
    </row>
    <row r="165" spans="2:5" x14ac:dyDescent="0.25">
      <c r="B165" s="115" t="s">
        <v>33</v>
      </c>
      <c r="C165" s="115" t="s">
        <v>56</v>
      </c>
      <c r="D165" s="111" t="s">
        <v>50</v>
      </c>
      <c r="E165" s="114" t="s">
        <v>16</v>
      </c>
    </row>
    <row r="166" spans="2:5" ht="28.5" x14ac:dyDescent="0.25">
      <c r="B166" s="102" t="s">
        <v>57</v>
      </c>
      <c r="C166" s="103">
        <v>40</v>
      </c>
      <c r="D166" s="153" t="e">
        <f>+#REF!</f>
        <v>#REF!</v>
      </c>
      <c r="E166" s="361" t="e">
        <f>+D166+D167</f>
        <v>#REF!</v>
      </c>
    </row>
    <row r="167" spans="2:5" ht="42.75" x14ac:dyDescent="0.25">
      <c r="B167" s="102" t="s">
        <v>58</v>
      </c>
      <c r="C167" s="103">
        <v>60</v>
      </c>
      <c r="D167" s="153">
        <f>+F156</f>
        <v>0</v>
      </c>
      <c r="E167" s="362"/>
    </row>
  </sheetData>
  <mergeCells count="32">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3:P73"/>
    <mergeCell ref="O74:P74"/>
    <mergeCell ref="O75:P75"/>
    <mergeCell ref="B81:N81"/>
    <mergeCell ref="C63:N63"/>
    <mergeCell ref="B65:N65"/>
    <mergeCell ref="O68:P68"/>
    <mergeCell ref="O69:P69"/>
    <mergeCell ref="O71:P71"/>
    <mergeCell ref="O72:P72"/>
    <mergeCell ref="E166:E167"/>
    <mergeCell ref="B146:N146"/>
    <mergeCell ref="J148:L148"/>
    <mergeCell ref="P148:Q148"/>
    <mergeCell ref="P149:Q149"/>
    <mergeCell ref="P151:Q151"/>
    <mergeCell ref="B156:B158"/>
    <mergeCell ref="F156:F158"/>
  </mergeCells>
  <dataValidations count="2">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0"/>
  <sheetViews>
    <sheetView topLeftCell="A115" zoomScale="80" zoomScaleNormal="80" workbookViewId="0">
      <selection activeCell="A118" sqref="A118:XFD118"/>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104"/>
      <c r="J12" s="104"/>
      <c r="K12" s="104"/>
      <c r="L12" s="193"/>
      <c r="M12" s="104"/>
      <c r="N12" s="19"/>
    </row>
    <row r="13" spans="2:16" x14ac:dyDescent="0.25">
      <c r="I13" s="104"/>
      <c r="J13" s="104"/>
      <c r="K13" s="104"/>
      <c r="L13" s="193"/>
      <c r="M13" s="104"/>
      <c r="N13" s="105"/>
    </row>
    <row r="14" spans="2:16" ht="45.75" customHeight="1" x14ac:dyDescent="0.25">
      <c r="B14" s="372" t="s">
        <v>96</v>
      </c>
      <c r="C14" s="372"/>
      <c r="D14" s="276" t="s">
        <v>12</v>
      </c>
      <c r="E14" s="276" t="s">
        <v>13</v>
      </c>
      <c r="F14" s="276" t="s">
        <v>29</v>
      </c>
      <c r="G14" s="89"/>
      <c r="I14" s="38"/>
      <c r="J14" s="38"/>
      <c r="K14" s="38"/>
      <c r="L14" s="38"/>
      <c r="M14" s="38"/>
      <c r="N14" s="105"/>
    </row>
    <row r="15" spans="2:16" x14ac:dyDescent="0.25">
      <c r="B15" s="372"/>
      <c r="C15" s="372"/>
      <c r="D15" s="285">
        <v>25</v>
      </c>
      <c r="E15" s="36">
        <v>1762951852</v>
      </c>
      <c r="F15" s="170">
        <v>752</v>
      </c>
      <c r="G15" s="90"/>
      <c r="I15" s="39"/>
      <c r="J15" s="39"/>
      <c r="K15" s="39"/>
      <c r="L15" s="187"/>
      <c r="M15" s="39"/>
      <c r="N15" s="105"/>
    </row>
    <row r="16" spans="2:16" x14ac:dyDescent="0.25">
      <c r="B16" s="372"/>
      <c r="C16" s="372"/>
      <c r="D16" s="276"/>
      <c r="E16" s="36"/>
      <c r="F16" s="170"/>
      <c r="G16" s="90"/>
      <c r="I16" s="39"/>
      <c r="J16" s="39"/>
      <c r="K16" s="39"/>
      <c r="L16" s="187"/>
      <c r="M16" s="39"/>
      <c r="N16" s="105"/>
    </row>
    <row r="17" spans="1:14" x14ac:dyDescent="0.25">
      <c r="B17" s="372"/>
      <c r="C17" s="372"/>
      <c r="D17" s="276"/>
      <c r="E17" s="36"/>
      <c r="F17" s="170"/>
      <c r="G17" s="90"/>
      <c r="I17" s="39"/>
      <c r="J17" s="39"/>
      <c r="K17" s="39"/>
      <c r="L17" s="187"/>
      <c r="M17" s="39"/>
      <c r="N17" s="105"/>
    </row>
    <row r="18" spans="1:14" x14ac:dyDescent="0.25">
      <c r="B18" s="372"/>
      <c r="C18" s="372"/>
      <c r="D18" s="276"/>
      <c r="E18" s="36"/>
      <c r="F18" s="170"/>
      <c r="G18" s="90"/>
      <c r="H18" s="22"/>
      <c r="I18" s="39"/>
      <c r="J18" s="39"/>
      <c r="K18" s="39"/>
      <c r="L18" s="187"/>
      <c r="M18" s="39"/>
      <c r="N18" s="20"/>
    </row>
    <row r="19" spans="1:14" x14ac:dyDescent="0.25">
      <c r="B19" s="372"/>
      <c r="C19" s="372"/>
      <c r="D19" s="276"/>
      <c r="E19" s="36"/>
      <c r="F19" s="170"/>
      <c r="G19" s="90"/>
      <c r="H19" s="22"/>
      <c r="I19" s="41"/>
      <c r="J19" s="41"/>
      <c r="K19" s="41"/>
      <c r="L19" s="194"/>
      <c r="M19" s="41"/>
      <c r="N19" s="20"/>
    </row>
    <row r="20" spans="1:14" x14ac:dyDescent="0.25">
      <c r="B20" s="372"/>
      <c r="C20" s="372"/>
      <c r="D20" s="276"/>
      <c r="E20" s="36"/>
      <c r="F20" s="170"/>
      <c r="G20" s="90"/>
      <c r="H20" s="22"/>
      <c r="I20" s="104"/>
      <c r="J20" s="104"/>
      <c r="K20" s="104"/>
      <c r="L20" s="193"/>
      <c r="M20" s="104"/>
      <c r="N20" s="20"/>
    </row>
    <row r="21" spans="1:14" x14ac:dyDescent="0.25">
      <c r="B21" s="372"/>
      <c r="C21" s="372"/>
      <c r="D21" s="276"/>
      <c r="E21" s="37"/>
      <c r="F21" s="170"/>
      <c r="G21" s="90"/>
      <c r="H21" s="22"/>
      <c r="I21" s="104"/>
      <c r="J21" s="104"/>
      <c r="K21" s="104"/>
      <c r="L21" s="193"/>
      <c r="M21" s="104"/>
      <c r="N21" s="20"/>
    </row>
    <row r="22" spans="1:14" ht="15.75" thickBot="1" x14ac:dyDescent="0.3">
      <c r="B22" s="377" t="s">
        <v>14</v>
      </c>
      <c r="C22" s="378"/>
      <c r="D22" s="276"/>
      <c r="E22" s="63"/>
      <c r="F22" s="170"/>
      <c r="G22" s="90"/>
      <c r="H22" s="22"/>
      <c r="I22" s="104"/>
      <c r="J22" s="104"/>
      <c r="K22" s="104"/>
      <c r="L22" s="193"/>
      <c r="M22" s="104"/>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45">
        <f>F15*80%</f>
        <v>601.6</v>
      </c>
      <c r="D24" s="186"/>
      <c r="E24" s="44">
        <f>E15</f>
        <v>1762951852</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67" t="s">
        <v>198</v>
      </c>
      <c r="E30" s="101"/>
      <c r="F30" s="101"/>
      <c r="G30" s="101"/>
      <c r="H30" s="101"/>
      <c r="I30" s="104"/>
      <c r="J30" s="104"/>
      <c r="K30" s="104"/>
      <c r="L30" s="193"/>
      <c r="M30" s="104"/>
      <c r="N30" s="105"/>
    </row>
    <row r="31" spans="1:14" x14ac:dyDescent="0.25">
      <c r="A31" s="96"/>
      <c r="B31" s="112" t="s">
        <v>134</v>
      </c>
      <c r="C31" s="112"/>
      <c r="D31" s="67" t="s">
        <v>198</v>
      </c>
      <c r="E31" s="101"/>
      <c r="F31" s="101"/>
      <c r="G31" s="101"/>
      <c r="H31" s="101"/>
      <c r="I31" s="104"/>
      <c r="J31" s="104"/>
      <c r="K31" s="104"/>
      <c r="L31" s="193"/>
      <c r="M31" s="104"/>
      <c r="N31" s="105"/>
    </row>
    <row r="32" spans="1:14" x14ac:dyDescent="0.25">
      <c r="A32" s="96"/>
      <c r="B32" s="112" t="s">
        <v>135</v>
      </c>
      <c r="C32" s="112"/>
      <c r="D32" s="67" t="s">
        <v>198</v>
      </c>
      <c r="E32" s="101"/>
      <c r="F32" s="101"/>
      <c r="G32" s="101"/>
      <c r="H32" s="101"/>
      <c r="I32" s="104"/>
      <c r="J32" s="104"/>
      <c r="K32" s="104"/>
      <c r="L32" s="193"/>
      <c r="M32" s="104"/>
      <c r="N32" s="105"/>
    </row>
    <row r="33" spans="1:17" x14ac:dyDescent="0.25">
      <c r="A33" s="96"/>
      <c r="B33" s="112" t="s">
        <v>136</v>
      </c>
      <c r="C33" s="112"/>
      <c r="D33" s="67"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+F159</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113" t="s">
        <v>30</v>
      </c>
      <c r="M46" s="64"/>
      <c r="N46" s="64"/>
    </row>
    <row r="47" spans="1:17" ht="15.75" thickBot="1" x14ac:dyDescent="0.3">
      <c r="M47" s="64"/>
      <c r="N47" s="64"/>
    </row>
    <row r="48" spans="1:17" s="104" customFormat="1" ht="109.5" customHeight="1" x14ac:dyDescent="0.25">
      <c r="B48" s="110" t="s">
        <v>140</v>
      </c>
      <c r="C48" s="110" t="s">
        <v>141</v>
      </c>
      <c r="D48" s="110" t="s">
        <v>142</v>
      </c>
      <c r="E48" s="110" t="s">
        <v>45</v>
      </c>
      <c r="F48" s="110" t="s">
        <v>22</v>
      </c>
      <c r="G48" s="110" t="s">
        <v>98</v>
      </c>
      <c r="H48" s="110" t="s">
        <v>17</v>
      </c>
      <c r="I48" s="110" t="s">
        <v>10</v>
      </c>
      <c r="J48" s="110" t="s">
        <v>31</v>
      </c>
      <c r="K48" s="110" t="s">
        <v>59</v>
      </c>
      <c r="L48" s="110" t="s">
        <v>20</v>
      </c>
      <c r="M48" s="100" t="s">
        <v>26</v>
      </c>
      <c r="N48" s="110" t="s">
        <v>143</v>
      </c>
      <c r="O48" s="110" t="s">
        <v>36</v>
      </c>
      <c r="P48" s="55" t="s">
        <v>11</v>
      </c>
      <c r="Q48" s="55" t="s">
        <v>19</v>
      </c>
    </row>
    <row r="49" spans="1:26" s="29" customFormat="1" ht="61.5" customHeight="1" x14ac:dyDescent="0.25">
      <c r="A49" s="46">
        <v>1</v>
      </c>
      <c r="B49" s="107" t="s">
        <v>153</v>
      </c>
      <c r="C49" s="107" t="s">
        <v>154</v>
      </c>
      <c r="D49" s="107" t="s">
        <v>155</v>
      </c>
      <c r="E49" s="155">
        <v>201401</v>
      </c>
      <c r="F49" s="25" t="s">
        <v>132</v>
      </c>
      <c r="G49" s="141">
        <v>0.2</v>
      </c>
      <c r="H49" s="156">
        <v>41940</v>
      </c>
      <c r="I49" s="26">
        <v>41942</v>
      </c>
      <c r="J49" s="26" t="s">
        <v>132</v>
      </c>
      <c r="K49" s="155" t="s">
        <v>351</v>
      </c>
      <c r="L49" s="155" t="s">
        <v>187</v>
      </c>
      <c r="M49" s="99">
        <v>30</v>
      </c>
      <c r="N49" s="99">
        <v>30</v>
      </c>
      <c r="O49" s="27">
        <v>2000000</v>
      </c>
      <c r="P49" s="27">
        <v>106</v>
      </c>
      <c r="Q49" s="142" t="s">
        <v>352</v>
      </c>
      <c r="R49" s="28"/>
      <c r="S49" s="28"/>
      <c r="T49" s="28"/>
      <c r="U49" s="28"/>
      <c r="V49" s="28"/>
      <c r="W49" s="28"/>
      <c r="X49" s="28"/>
      <c r="Y49" s="28"/>
      <c r="Z49" s="28"/>
    </row>
    <row r="50" spans="1:26" s="29" customFormat="1" ht="116.25" customHeight="1" x14ac:dyDescent="0.25">
      <c r="A50" s="46">
        <f>+A49+1</f>
        <v>2</v>
      </c>
      <c r="B50" s="107" t="s">
        <v>153</v>
      </c>
      <c r="C50" s="108" t="s">
        <v>154</v>
      </c>
      <c r="D50" s="107" t="s">
        <v>156</v>
      </c>
      <c r="E50" s="155">
        <v>50</v>
      </c>
      <c r="F50" s="25" t="s">
        <v>132</v>
      </c>
      <c r="G50" s="106">
        <v>0.2</v>
      </c>
      <c r="H50" s="156">
        <v>41696</v>
      </c>
      <c r="I50" s="26">
        <v>41704</v>
      </c>
      <c r="J50" s="26" t="s">
        <v>132</v>
      </c>
      <c r="K50" s="155">
        <v>0</v>
      </c>
      <c r="L50" s="155" t="s">
        <v>188</v>
      </c>
      <c r="M50" s="99">
        <v>300</v>
      </c>
      <c r="N50" s="99">
        <v>300</v>
      </c>
      <c r="O50" s="27">
        <v>7000000</v>
      </c>
      <c r="P50" s="27" t="s">
        <v>157</v>
      </c>
      <c r="Q50" s="142" t="s">
        <v>158</v>
      </c>
      <c r="R50" s="28"/>
      <c r="S50" s="28"/>
      <c r="T50" s="28"/>
      <c r="U50" s="28"/>
      <c r="V50" s="28"/>
      <c r="W50" s="28"/>
      <c r="X50" s="28"/>
      <c r="Y50" s="28"/>
      <c r="Z50" s="28"/>
    </row>
    <row r="51" spans="1:26" s="29" customFormat="1" ht="111.7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600</v>
      </c>
      <c r="O51" s="27">
        <v>16000000</v>
      </c>
      <c r="P51" s="27">
        <v>109</v>
      </c>
      <c r="Q51" s="142" t="s">
        <v>158</v>
      </c>
      <c r="R51" s="28"/>
      <c r="S51" s="28"/>
      <c r="T51" s="28"/>
      <c r="U51" s="28"/>
      <c r="V51" s="28"/>
      <c r="W51" s="28"/>
      <c r="X51" s="28"/>
      <c r="Y51" s="28"/>
      <c r="Z51" s="28"/>
    </row>
    <row r="52" spans="1:26" s="29" customFormat="1" ht="119.2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145</v>
      </c>
      <c r="O52" s="27">
        <v>41000000</v>
      </c>
      <c r="P52" s="27">
        <v>110</v>
      </c>
      <c r="Q52" s="142" t="s">
        <v>158</v>
      </c>
      <c r="R52" s="28"/>
      <c r="S52" s="28"/>
      <c r="T52" s="28"/>
      <c r="U52" s="28"/>
      <c r="V52" s="28"/>
      <c r="W52" s="28"/>
      <c r="X52" s="28"/>
      <c r="Y52" s="28"/>
      <c r="Z52" s="28"/>
    </row>
    <row r="53" spans="1:26" s="29" customFormat="1" ht="95.25" customHeight="1" x14ac:dyDescent="0.25">
      <c r="A53" s="46">
        <f t="shared" si="0"/>
        <v>5</v>
      </c>
      <c r="B53" s="107" t="s">
        <v>153</v>
      </c>
      <c r="C53" s="108" t="s">
        <v>154</v>
      </c>
      <c r="D53" s="107" t="s">
        <v>166</v>
      </c>
      <c r="E53" s="106" t="s">
        <v>167</v>
      </c>
      <c r="F53" s="25" t="s">
        <v>168</v>
      </c>
      <c r="G53" s="106">
        <v>0.2</v>
      </c>
      <c r="H53" s="156">
        <v>41287</v>
      </c>
      <c r="I53" s="26">
        <v>41416</v>
      </c>
      <c r="J53" s="26" t="s">
        <v>132</v>
      </c>
      <c r="K53" s="155">
        <v>0</v>
      </c>
      <c r="L53" s="155" t="s">
        <v>169</v>
      </c>
      <c r="M53" s="99">
        <v>180</v>
      </c>
      <c r="N53" s="99">
        <v>180</v>
      </c>
      <c r="O53" s="27">
        <v>25000000</v>
      </c>
      <c r="P53" s="27">
        <v>111</v>
      </c>
      <c r="Q53" s="142" t="s">
        <v>158</v>
      </c>
      <c r="R53" s="28"/>
      <c r="S53" s="28"/>
      <c r="T53" s="28"/>
      <c r="U53" s="28"/>
      <c r="V53" s="28"/>
      <c r="W53" s="28"/>
      <c r="X53" s="28"/>
      <c r="Y53" s="28"/>
      <c r="Z53" s="28"/>
    </row>
    <row r="54" spans="1:26" s="29" customFormat="1" ht="252.75" customHeight="1" x14ac:dyDescent="0.25">
      <c r="A54" s="46">
        <f t="shared" si="0"/>
        <v>6</v>
      </c>
      <c r="B54" s="107" t="s">
        <v>153</v>
      </c>
      <c r="C54" s="108" t="s">
        <v>154</v>
      </c>
      <c r="D54" s="288" t="s">
        <v>173</v>
      </c>
      <c r="E54" s="106" t="s">
        <v>174</v>
      </c>
      <c r="F54" s="25" t="s">
        <v>132</v>
      </c>
      <c r="G54" s="106">
        <v>0.2</v>
      </c>
      <c r="H54" s="156">
        <v>39814</v>
      </c>
      <c r="I54" s="26">
        <v>40957</v>
      </c>
      <c r="J54" s="26" t="s">
        <v>132</v>
      </c>
      <c r="K54" s="155">
        <v>0</v>
      </c>
      <c r="L54" s="289" t="s">
        <v>175</v>
      </c>
      <c r="M54" s="99">
        <v>30</v>
      </c>
      <c r="N54" s="99">
        <v>30</v>
      </c>
      <c r="O54" s="27">
        <v>5000000</v>
      </c>
      <c r="P54" s="27">
        <v>112</v>
      </c>
      <c r="Q54" s="290" t="s">
        <v>191</v>
      </c>
      <c r="R54" s="28"/>
      <c r="S54" s="28"/>
      <c r="T54" s="28"/>
      <c r="U54" s="28"/>
      <c r="V54" s="28"/>
      <c r="W54" s="28"/>
      <c r="X54" s="28"/>
      <c r="Y54" s="28"/>
      <c r="Z54" s="28"/>
    </row>
    <row r="55" spans="1:26" s="29" customFormat="1" ht="63"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1942</v>
      </c>
      <c r="O55" s="27">
        <v>85000000</v>
      </c>
      <c r="P55" s="27" t="s">
        <v>183</v>
      </c>
      <c r="Q55" s="142" t="s">
        <v>353</v>
      </c>
      <c r="R55" s="28"/>
      <c r="S55" s="28"/>
      <c r="T55" s="28"/>
      <c r="U55" s="28"/>
      <c r="V55" s="28"/>
      <c r="W55" s="28"/>
      <c r="X55" s="28"/>
      <c r="Y55" s="28"/>
      <c r="Z55" s="28"/>
    </row>
    <row r="56" spans="1:26" s="29" customFormat="1" ht="46.5"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387</v>
      </c>
      <c r="O56" s="27">
        <v>142003746</v>
      </c>
      <c r="P56" s="27" t="s">
        <v>186</v>
      </c>
      <c r="Q56" s="142" t="s">
        <v>353</v>
      </c>
      <c r="R56" s="28"/>
      <c r="S56" s="28"/>
      <c r="T56" s="28"/>
      <c r="U56" s="28"/>
      <c r="V56" s="28"/>
      <c r="W56" s="28"/>
      <c r="X56" s="28"/>
      <c r="Y56" s="28"/>
      <c r="Z56" s="28"/>
    </row>
    <row r="57" spans="1:26" s="29" customFormat="1" x14ac:dyDescent="0.25">
      <c r="A57" s="46"/>
      <c r="B57" s="49" t="s">
        <v>16</v>
      </c>
      <c r="C57" s="108"/>
      <c r="D57" s="107"/>
      <c r="E57" s="106"/>
      <c r="F57" s="25"/>
      <c r="G57" s="25"/>
      <c r="H57" s="25"/>
      <c r="I57" s="26"/>
      <c r="J57" s="26"/>
      <c r="K57" s="109">
        <f t="shared" ref="K57" si="1">SUM(K49:K56)</f>
        <v>0</v>
      </c>
      <c r="L57" s="109">
        <f t="shared" ref="L57" si="2">SUM(L49:L56)</f>
        <v>3</v>
      </c>
      <c r="M57" s="140">
        <f t="shared" ref="M57:N57" si="3">SUM(M49:M56)</f>
        <v>3614</v>
      </c>
      <c r="N57" s="109">
        <f t="shared" si="3"/>
        <v>3614</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95" t="s">
        <v>194</v>
      </c>
      <c r="E69" s="5">
        <v>84</v>
      </c>
      <c r="F69" s="4" t="s">
        <v>132</v>
      </c>
      <c r="G69" s="4"/>
      <c r="H69" s="4"/>
      <c r="I69" s="94"/>
      <c r="J69" s="94" t="s">
        <v>131</v>
      </c>
      <c r="K69" s="112" t="s">
        <v>131</v>
      </c>
      <c r="L69" s="67" t="s">
        <v>131</v>
      </c>
      <c r="M69" s="112" t="s">
        <v>131</v>
      </c>
      <c r="N69" s="112" t="s">
        <v>131</v>
      </c>
      <c r="O69" s="355" t="s">
        <v>197</v>
      </c>
      <c r="P69" s="356"/>
      <c r="Q69" s="112" t="s">
        <v>132</v>
      </c>
    </row>
    <row r="70" spans="2:17" ht="30" x14ac:dyDescent="0.25">
      <c r="B70" s="3" t="s">
        <v>193</v>
      </c>
      <c r="C70" s="3" t="s">
        <v>193</v>
      </c>
      <c r="D70" s="95" t="s">
        <v>195</v>
      </c>
      <c r="E70" s="5">
        <v>252</v>
      </c>
      <c r="F70" s="4" t="s">
        <v>132</v>
      </c>
      <c r="G70" s="4"/>
      <c r="H70" s="4"/>
      <c r="I70" s="94"/>
      <c r="J70" s="94" t="s">
        <v>131</v>
      </c>
      <c r="K70" s="112" t="s">
        <v>131</v>
      </c>
      <c r="L70" s="67" t="s">
        <v>131</v>
      </c>
      <c r="M70" s="112" t="s">
        <v>131</v>
      </c>
      <c r="N70" s="112" t="s">
        <v>131</v>
      </c>
      <c r="O70" s="171" t="s">
        <v>196</v>
      </c>
      <c r="P70" s="277"/>
      <c r="Q70" s="112" t="s">
        <v>132</v>
      </c>
    </row>
    <row r="71" spans="2:17" x14ac:dyDescent="0.25">
      <c r="B71" s="3"/>
      <c r="C71" s="3"/>
      <c r="D71" s="95"/>
      <c r="E71" s="5"/>
      <c r="F71" s="4"/>
      <c r="G71" s="4"/>
      <c r="H71" s="4"/>
      <c r="I71" s="94"/>
      <c r="J71" s="94"/>
      <c r="K71" s="112"/>
      <c r="L71" s="67"/>
      <c r="M71" s="112"/>
      <c r="N71" s="112"/>
      <c r="O71" s="383"/>
      <c r="P71" s="384"/>
      <c r="Q71" s="112"/>
    </row>
    <row r="72" spans="2:17" x14ac:dyDescent="0.25">
      <c r="B72" s="3"/>
      <c r="C72" s="3"/>
      <c r="D72" s="95"/>
      <c r="E72" s="5"/>
      <c r="F72" s="4"/>
      <c r="G72" s="4"/>
      <c r="H72" s="4"/>
      <c r="I72" s="94"/>
      <c r="J72" s="94"/>
      <c r="K72" s="112"/>
      <c r="L72" s="67"/>
      <c r="M72" s="112"/>
      <c r="N72" s="112"/>
      <c r="O72" s="383"/>
      <c r="P72" s="384"/>
      <c r="Q72" s="112"/>
    </row>
    <row r="73" spans="2:17" x14ac:dyDescent="0.25">
      <c r="B73" s="3"/>
      <c r="C73" s="3"/>
      <c r="D73" s="95"/>
      <c r="E73" s="5"/>
      <c r="F73" s="4"/>
      <c r="G73" s="4"/>
      <c r="H73" s="4"/>
      <c r="I73" s="94"/>
      <c r="J73" s="94"/>
      <c r="K73" s="112"/>
      <c r="L73" s="67"/>
      <c r="M73" s="112"/>
      <c r="N73" s="112"/>
      <c r="O73" s="383"/>
      <c r="P73" s="384"/>
      <c r="Q73" s="112"/>
    </row>
    <row r="74" spans="2:17" x14ac:dyDescent="0.25">
      <c r="B74" s="3"/>
      <c r="C74" s="3"/>
      <c r="D74" s="95"/>
      <c r="E74" s="5"/>
      <c r="F74" s="4"/>
      <c r="G74" s="4"/>
      <c r="H74" s="4"/>
      <c r="I74" s="94"/>
      <c r="J74" s="94"/>
      <c r="K74" s="112"/>
      <c r="L74" s="67"/>
      <c r="M74" s="112"/>
      <c r="N74" s="112"/>
      <c r="O74" s="383"/>
      <c r="P74" s="384"/>
      <c r="Q74" s="112"/>
    </row>
    <row r="75" spans="2:17" x14ac:dyDescent="0.25">
      <c r="B75" s="112"/>
      <c r="C75" s="112"/>
      <c r="D75" s="67"/>
      <c r="E75" s="112"/>
      <c r="F75" s="112"/>
      <c r="G75" s="112"/>
      <c r="H75" s="112"/>
      <c r="I75" s="112"/>
      <c r="J75" s="112"/>
      <c r="K75" s="112"/>
      <c r="L75" s="67"/>
      <c r="M75" s="112"/>
      <c r="N75" s="112"/>
      <c r="O75" s="383"/>
      <c r="P75" s="384"/>
      <c r="Q75" s="11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33.6" customHeight="1" x14ac:dyDescent="0.25">
      <c r="B86" s="172"/>
      <c r="C86" s="172"/>
      <c r="D86" s="172"/>
      <c r="E86" s="173"/>
      <c r="F86" s="173"/>
      <c r="G86" s="173"/>
      <c r="H86" s="173"/>
      <c r="I86" s="174"/>
      <c r="J86" s="175"/>
      <c r="K86" s="176"/>
      <c r="L86" s="198"/>
      <c r="M86" s="10"/>
      <c r="N86" s="10"/>
      <c r="O86" s="10"/>
      <c r="P86" s="177"/>
      <c r="Q86" s="177"/>
    </row>
    <row r="87" spans="2:17" x14ac:dyDescent="0.25">
      <c r="B87" s="209"/>
      <c r="C87" s="209"/>
      <c r="D87" s="209"/>
      <c r="E87" s="210"/>
      <c r="F87" s="210"/>
      <c r="G87" s="209"/>
      <c r="H87" s="211"/>
      <c r="I87" s="212"/>
      <c r="J87" s="209"/>
      <c r="K87" s="209"/>
      <c r="L87" s="209"/>
      <c r="M87" s="10"/>
      <c r="N87" s="10"/>
      <c r="O87" s="10"/>
      <c r="P87" s="177"/>
      <c r="Q87" s="177"/>
    </row>
    <row r="88" spans="2:17" ht="75" x14ac:dyDescent="0.25">
      <c r="B88" s="180" t="s">
        <v>0</v>
      </c>
      <c r="C88" s="180" t="s">
        <v>39</v>
      </c>
      <c r="D88" s="180" t="s">
        <v>40</v>
      </c>
      <c r="E88" s="180" t="s">
        <v>111</v>
      </c>
      <c r="F88" s="180" t="s">
        <v>113</v>
      </c>
      <c r="G88" s="180" t="s">
        <v>114</v>
      </c>
      <c r="H88" s="180" t="s">
        <v>115</v>
      </c>
      <c r="I88" s="180" t="s">
        <v>112</v>
      </c>
      <c r="J88" s="181" t="s">
        <v>116</v>
      </c>
      <c r="K88" s="216"/>
      <c r="L88" s="217"/>
      <c r="M88" s="180" t="s">
        <v>117</v>
      </c>
      <c r="N88" s="180" t="s">
        <v>199</v>
      </c>
      <c r="O88" s="180" t="s">
        <v>200</v>
      </c>
      <c r="P88" s="181" t="s">
        <v>3</v>
      </c>
      <c r="Q88" s="217"/>
    </row>
    <row r="89" spans="2:17" ht="30" x14ac:dyDescent="0.25">
      <c r="B89" s="200" t="s">
        <v>43</v>
      </c>
      <c r="C89" s="280">
        <f>+(168+84)/200+(500/300)</f>
        <v>2.9266666666666667</v>
      </c>
      <c r="D89" s="200" t="s">
        <v>255</v>
      </c>
      <c r="E89" s="201">
        <v>37082895</v>
      </c>
      <c r="F89" s="201" t="s">
        <v>213</v>
      </c>
      <c r="G89" s="200" t="s">
        <v>257</v>
      </c>
      <c r="H89" s="202" t="s">
        <v>132</v>
      </c>
      <c r="I89" s="298" t="s">
        <v>132</v>
      </c>
      <c r="J89" s="200" t="s">
        <v>259</v>
      </c>
      <c r="K89" s="273" t="s">
        <v>260</v>
      </c>
      <c r="L89" s="200" t="s">
        <v>261</v>
      </c>
      <c r="M89" s="112" t="s">
        <v>131</v>
      </c>
      <c r="N89" s="112" t="s">
        <v>132</v>
      </c>
      <c r="O89" s="112" t="s">
        <v>132</v>
      </c>
      <c r="P89" s="153" t="s">
        <v>258</v>
      </c>
      <c r="Q89" s="278"/>
    </row>
    <row r="90" spans="2:17" ht="30" x14ac:dyDescent="0.25">
      <c r="B90" s="200" t="s">
        <v>43</v>
      </c>
      <c r="C90" s="280">
        <f>+(168+84)/200+(500/300)</f>
        <v>2.9266666666666667</v>
      </c>
      <c r="D90" s="200" t="s">
        <v>255</v>
      </c>
      <c r="E90" s="201">
        <v>37082895</v>
      </c>
      <c r="F90" s="201" t="s">
        <v>213</v>
      </c>
      <c r="G90" s="200" t="s">
        <v>257</v>
      </c>
      <c r="H90" s="202" t="s">
        <v>132</v>
      </c>
      <c r="I90" s="298" t="s">
        <v>132</v>
      </c>
      <c r="J90" s="200" t="s">
        <v>262</v>
      </c>
      <c r="K90" s="200" t="s">
        <v>264</v>
      </c>
      <c r="L90" s="200" t="s">
        <v>263</v>
      </c>
      <c r="M90" s="112" t="s">
        <v>131</v>
      </c>
      <c r="N90" s="112" t="s">
        <v>132</v>
      </c>
      <c r="O90" s="112" t="s">
        <v>132</v>
      </c>
      <c r="P90" s="153" t="s">
        <v>258</v>
      </c>
      <c r="Q90" s="278"/>
    </row>
    <row r="91" spans="2:17" ht="30" x14ac:dyDescent="0.25">
      <c r="B91" s="200" t="s">
        <v>43</v>
      </c>
      <c r="C91" s="280">
        <f>+(168+84)/200+(500/300)</f>
        <v>2.9266666666666667</v>
      </c>
      <c r="D91" s="200" t="s">
        <v>255</v>
      </c>
      <c r="E91" s="201">
        <v>37082895</v>
      </c>
      <c r="F91" s="201" t="s">
        <v>213</v>
      </c>
      <c r="G91" s="200" t="s">
        <v>257</v>
      </c>
      <c r="H91" s="202" t="s">
        <v>132</v>
      </c>
      <c r="I91" s="298" t="s">
        <v>132</v>
      </c>
      <c r="J91" s="200" t="s">
        <v>265</v>
      </c>
      <c r="K91" s="200" t="s">
        <v>267</v>
      </c>
      <c r="L91" s="200" t="s">
        <v>266</v>
      </c>
      <c r="M91" s="112" t="s">
        <v>131</v>
      </c>
      <c r="N91" s="112" t="s">
        <v>132</v>
      </c>
      <c r="O91" s="112" t="s">
        <v>132</v>
      </c>
      <c r="P91" s="153" t="s">
        <v>258</v>
      </c>
      <c r="Q91" s="278"/>
    </row>
    <row r="92" spans="2:17" ht="30" x14ac:dyDescent="0.25">
      <c r="B92" s="203" t="s">
        <v>44</v>
      </c>
      <c r="C92" s="280">
        <f>+(168+84)/200+(500/300*2)</f>
        <v>4.5933333333333337</v>
      </c>
      <c r="D92" s="200" t="s">
        <v>268</v>
      </c>
      <c r="E92" s="201">
        <v>27480419</v>
      </c>
      <c r="F92" s="201" t="s">
        <v>213</v>
      </c>
      <c r="G92" s="200" t="s">
        <v>269</v>
      </c>
      <c r="H92" s="202">
        <v>37161</v>
      </c>
      <c r="I92" s="298" t="s">
        <v>131</v>
      </c>
      <c r="J92" s="200" t="s">
        <v>233</v>
      </c>
      <c r="K92" s="200" t="s">
        <v>270</v>
      </c>
      <c r="L92" s="200" t="s">
        <v>271</v>
      </c>
      <c r="M92" s="112" t="s">
        <v>131</v>
      </c>
      <c r="N92" s="112" t="s">
        <v>131</v>
      </c>
      <c r="O92" s="112" t="s">
        <v>132</v>
      </c>
      <c r="P92" s="153"/>
      <c r="Q92" s="278"/>
    </row>
    <row r="93" spans="2:17" ht="30" x14ac:dyDescent="0.25">
      <c r="B93" s="203" t="s">
        <v>44</v>
      </c>
      <c r="C93" s="280">
        <f t="shared" ref="C93:C101" si="4">+(168+84)/200+(500/300*2)</f>
        <v>4.5933333333333337</v>
      </c>
      <c r="D93" s="200" t="s">
        <v>268</v>
      </c>
      <c r="E93" s="201">
        <v>27480419</v>
      </c>
      <c r="F93" s="201" t="s">
        <v>213</v>
      </c>
      <c r="G93" s="200" t="s">
        <v>269</v>
      </c>
      <c r="H93" s="202">
        <v>37161</v>
      </c>
      <c r="I93" s="298" t="s">
        <v>131</v>
      </c>
      <c r="J93" s="200" t="s">
        <v>272</v>
      </c>
      <c r="K93" s="200" t="s">
        <v>273</v>
      </c>
      <c r="L93" s="200" t="s">
        <v>274</v>
      </c>
      <c r="M93" s="112" t="s">
        <v>131</v>
      </c>
      <c r="N93" s="112" t="s">
        <v>131</v>
      </c>
      <c r="O93" s="112" t="s">
        <v>132</v>
      </c>
      <c r="P93" s="153"/>
      <c r="Q93" s="278"/>
    </row>
    <row r="94" spans="2:17" ht="30" x14ac:dyDescent="0.25">
      <c r="B94" s="203" t="s">
        <v>44</v>
      </c>
      <c r="C94" s="280">
        <f t="shared" si="4"/>
        <v>4.5933333333333337</v>
      </c>
      <c r="D94" s="200" t="s">
        <v>268</v>
      </c>
      <c r="E94" s="201">
        <v>27480419</v>
      </c>
      <c r="F94" s="201" t="s">
        <v>213</v>
      </c>
      <c r="G94" s="200" t="s">
        <v>269</v>
      </c>
      <c r="H94" s="202">
        <v>37161</v>
      </c>
      <c r="I94" s="298" t="s">
        <v>131</v>
      </c>
      <c r="J94" s="200" t="s">
        <v>275</v>
      </c>
      <c r="K94" s="200" t="s">
        <v>276</v>
      </c>
      <c r="L94" s="200" t="s">
        <v>277</v>
      </c>
      <c r="M94" s="112" t="s">
        <v>131</v>
      </c>
      <c r="N94" s="112" t="s">
        <v>131</v>
      </c>
      <c r="O94" s="112" t="s">
        <v>132</v>
      </c>
      <c r="P94" s="153"/>
      <c r="Q94" s="278"/>
    </row>
    <row r="95" spans="2:17" ht="30" x14ac:dyDescent="0.25">
      <c r="B95" s="203" t="s">
        <v>44</v>
      </c>
      <c r="C95" s="280">
        <f t="shared" si="4"/>
        <v>4.5933333333333337</v>
      </c>
      <c r="D95" s="200" t="s">
        <v>268</v>
      </c>
      <c r="E95" s="201">
        <v>27480419</v>
      </c>
      <c r="F95" s="201" t="s">
        <v>213</v>
      </c>
      <c r="G95" s="200" t="s">
        <v>269</v>
      </c>
      <c r="H95" s="202">
        <v>37161</v>
      </c>
      <c r="I95" s="298" t="s">
        <v>131</v>
      </c>
      <c r="J95" s="200" t="s">
        <v>278</v>
      </c>
      <c r="K95" s="200" t="s">
        <v>279</v>
      </c>
      <c r="L95" s="200" t="s">
        <v>213</v>
      </c>
      <c r="M95" s="112" t="s">
        <v>131</v>
      </c>
      <c r="N95" s="112" t="s">
        <v>131</v>
      </c>
      <c r="O95" s="112" t="s">
        <v>132</v>
      </c>
      <c r="P95" s="153"/>
      <c r="Q95" s="278"/>
    </row>
    <row r="96" spans="2:17" x14ac:dyDescent="0.25">
      <c r="B96" s="203" t="s">
        <v>44</v>
      </c>
      <c r="C96" s="280">
        <f t="shared" si="4"/>
        <v>4.5933333333333337</v>
      </c>
      <c r="D96" s="203" t="s">
        <v>229</v>
      </c>
      <c r="E96" s="204">
        <v>1087046871</v>
      </c>
      <c r="F96" s="204" t="s">
        <v>213</v>
      </c>
      <c r="G96" s="203" t="s">
        <v>230</v>
      </c>
      <c r="H96" s="304" t="s">
        <v>132</v>
      </c>
      <c r="I96" s="303" t="s">
        <v>132</v>
      </c>
      <c r="J96" s="203" t="s">
        <v>233</v>
      </c>
      <c r="K96" s="203" t="s">
        <v>234</v>
      </c>
      <c r="L96" s="203" t="s">
        <v>235</v>
      </c>
      <c r="M96" s="207" t="s">
        <v>131</v>
      </c>
      <c r="N96" s="297" t="s">
        <v>132</v>
      </c>
      <c r="O96" s="112" t="s">
        <v>132</v>
      </c>
      <c r="P96" s="153" t="s">
        <v>232</v>
      </c>
      <c r="Q96" s="278"/>
    </row>
    <row r="97" spans="1:26" x14ac:dyDescent="0.25">
      <c r="B97" s="200" t="s">
        <v>44</v>
      </c>
      <c r="C97" s="280">
        <f t="shared" si="4"/>
        <v>4.5933333333333337</v>
      </c>
      <c r="D97" s="200" t="s">
        <v>229</v>
      </c>
      <c r="E97" s="201">
        <v>1087046871</v>
      </c>
      <c r="F97" s="201" t="s">
        <v>213</v>
      </c>
      <c r="G97" s="200" t="s">
        <v>230</v>
      </c>
      <c r="H97" s="202" t="s">
        <v>132</v>
      </c>
      <c r="I97" s="298" t="s">
        <v>132</v>
      </c>
      <c r="J97" s="200" t="s">
        <v>233</v>
      </c>
      <c r="K97" s="201" t="s">
        <v>236</v>
      </c>
      <c r="L97" s="200" t="s">
        <v>235</v>
      </c>
      <c r="M97" s="112" t="s">
        <v>131</v>
      </c>
      <c r="N97" s="297" t="s">
        <v>132</v>
      </c>
      <c r="O97" s="112" t="s">
        <v>132</v>
      </c>
      <c r="P97" s="153" t="s">
        <v>232</v>
      </c>
      <c r="Q97" s="278"/>
    </row>
    <row r="98" spans="1:26" x14ac:dyDescent="0.25">
      <c r="B98" s="200" t="s">
        <v>44</v>
      </c>
      <c r="C98" s="280">
        <f t="shared" si="4"/>
        <v>4.5933333333333337</v>
      </c>
      <c r="D98" s="200" t="s">
        <v>229</v>
      </c>
      <c r="E98" s="201">
        <v>1087046871</v>
      </c>
      <c r="F98" s="201" t="s">
        <v>213</v>
      </c>
      <c r="G98" s="200" t="s">
        <v>230</v>
      </c>
      <c r="H98" s="202" t="s">
        <v>132</v>
      </c>
      <c r="I98" s="298" t="s">
        <v>132</v>
      </c>
      <c r="J98" s="200" t="s">
        <v>237</v>
      </c>
      <c r="K98" s="200" t="s">
        <v>239</v>
      </c>
      <c r="L98" s="200" t="s">
        <v>238</v>
      </c>
      <c r="M98" s="218" t="s">
        <v>131</v>
      </c>
      <c r="N98" s="297" t="s">
        <v>132</v>
      </c>
      <c r="O98" s="112" t="s">
        <v>132</v>
      </c>
      <c r="P98" s="153" t="s">
        <v>232</v>
      </c>
      <c r="Q98" s="278"/>
    </row>
    <row r="99" spans="1:26" ht="25.5" customHeight="1" x14ac:dyDescent="0.25">
      <c r="B99" s="203" t="s">
        <v>44</v>
      </c>
      <c r="C99" s="280">
        <f t="shared" si="4"/>
        <v>4.5933333333333337</v>
      </c>
      <c r="D99" s="203" t="s">
        <v>229</v>
      </c>
      <c r="E99" s="204">
        <v>1087046871</v>
      </c>
      <c r="F99" s="204" t="s">
        <v>213</v>
      </c>
      <c r="G99" s="203" t="s">
        <v>230</v>
      </c>
      <c r="H99" s="304" t="s">
        <v>132</v>
      </c>
      <c r="I99" s="294" t="s">
        <v>132</v>
      </c>
      <c r="J99" s="206" t="s">
        <v>240</v>
      </c>
      <c r="K99" s="204" t="s">
        <v>241</v>
      </c>
      <c r="L99" s="203" t="s">
        <v>242</v>
      </c>
      <c r="M99" s="219" t="s">
        <v>131</v>
      </c>
      <c r="N99" s="297" t="s">
        <v>132</v>
      </c>
      <c r="O99" s="112" t="s">
        <v>132</v>
      </c>
      <c r="P99" s="153" t="s">
        <v>232</v>
      </c>
      <c r="Q99" s="207"/>
    </row>
    <row r="100" spans="1:26" s="224" customFormat="1" ht="30" x14ac:dyDescent="0.25">
      <c r="A100" s="221"/>
      <c r="B100" s="203" t="s">
        <v>44</v>
      </c>
      <c r="C100" s="280">
        <f t="shared" si="4"/>
        <v>4.5933333333333337</v>
      </c>
      <c r="D100" s="268" t="s">
        <v>246</v>
      </c>
      <c r="E100" s="222">
        <v>37081750</v>
      </c>
      <c r="F100" s="204" t="s">
        <v>213</v>
      </c>
      <c r="G100" s="272" t="s">
        <v>162</v>
      </c>
      <c r="H100" s="223">
        <v>40530</v>
      </c>
      <c r="I100" s="269" t="s">
        <v>132</v>
      </c>
      <c r="J100" s="269" t="s">
        <v>247</v>
      </c>
      <c r="K100" s="268" t="s">
        <v>249</v>
      </c>
      <c r="L100" s="268" t="s">
        <v>248</v>
      </c>
      <c r="M100" s="270" t="s">
        <v>250</v>
      </c>
      <c r="N100" s="270" t="s">
        <v>131</v>
      </c>
      <c r="O100" s="112" t="s">
        <v>132</v>
      </c>
      <c r="P100" s="271" t="s">
        <v>256</v>
      </c>
      <c r="Q100" s="207"/>
      <c r="R100" s="221"/>
      <c r="S100" s="221"/>
      <c r="T100" s="221"/>
      <c r="U100" s="221"/>
      <c r="V100" s="221"/>
      <c r="W100" s="221"/>
      <c r="X100" s="221"/>
      <c r="Y100" s="221"/>
      <c r="Z100" s="221"/>
    </row>
    <row r="101" spans="1:26" s="224" customFormat="1" ht="30" x14ac:dyDescent="0.25">
      <c r="A101" s="221"/>
      <c r="B101" s="203" t="s">
        <v>44</v>
      </c>
      <c r="C101" s="280">
        <f t="shared" si="4"/>
        <v>4.5933333333333337</v>
      </c>
      <c r="D101" s="268" t="s">
        <v>246</v>
      </c>
      <c r="E101" s="222">
        <v>37081750</v>
      </c>
      <c r="F101" s="204" t="s">
        <v>213</v>
      </c>
      <c r="G101" s="272" t="s">
        <v>162</v>
      </c>
      <c r="H101" s="223">
        <v>40530</v>
      </c>
      <c r="I101" s="269" t="s">
        <v>132</v>
      </c>
      <c r="J101" s="269" t="s">
        <v>252</v>
      </c>
      <c r="K101" s="268" t="s">
        <v>254</v>
      </c>
      <c r="L101" s="268" t="s">
        <v>253</v>
      </c>
      <c r="M101" s="270" t="s">
        <v>131</v>
      </c>
      <c r="N101" s="270" t="s">
        <v>131</v>
      </c>
      <c r="O101" s="112" t="s">
        <v>132</v>
      </c>
      <c r="P101" s="271" t="s">
        <v>256</v>
      </c>
      <c r="Q101" s="207"/>
      <c r="R101" s="221"/>
      <c r="S101" s="221"/>
      <c r="T101" s="221"/>
      <c r="U101" s="221"/>
      <c r="V101" s="221"/>
      <c r="W101" s="221"/>
      <c r="X101" s="221"/>
      <c r="Y101" s="221"/>
      <c r="Z101" s="221"/>
    </row>
    <row r="102" spans="1:26" x14ac:dyDescent="0.25">
      <c r="B102" s="30"/>
      <c r="C102" s="30"/>
      <c r="D102" s="189"/>
      <c r="E102" s="31"/>
      <c r="F102" s="30"/>
      <c r="G102" s="30"/>
      <c r="H102" s="30"/>
      <c r="I102" s="30"/>
      <c r="J102" s="30"/>
      <c r="K102" s="30"/>
      <c r="L102" s="189"/>
      <c r="M102" s="30"/>
      <c r="N102" s="30"/>
      <c r="O102" s="30"/>
      <c r="P102" s="30"/>
    </row>
    <row r="103" spans="1:26" ht="18.75" x14ac:dyDescent="0.25">
      <c r="B103" s="59" t="s">
        <v>32</v>
      </c>
      <c r="C103" s="71" t="e">
        <f>+#REF!</f>
        <v>#REF!</v>
      </c>
      <c r="H103" s="32"/>
      <c r="I103" s="32"/>
      <c r="J103" s="32"/>
      <c r="K103" s="32"/>
      <c r="L103" s="197"/>
      <c r="M103" s="32"/>
      <c r="N103" s="30"/>
      <c r="O103" s="30"/>
      <c r="P103" s="30"/>
    </row>
    <row r="104" spans="1:26" ht="19.5" thickBot="1" x14ac:dyDescent="0.3">
      <c r="B104" s="225"/>
      <c r="C104" s="226"/>
      <c r="H104" s="32"/>
      <c r="I104" s="32"/>
      <c r="J104" s="32"/>
      <c r="K104" s="32"/>
      <c r="L104" s="197"/>
      <c r="M104" s="32"/>
      <c r="N104" s="30"/>
      <c r="O104" s="30"/>
      <c r="P104" s="30"/>
    </row>
    <row r="105" spans="1:26" ht="27" thickBot="1" x14ac:dyDescent="0.3">
      <c r="B105" s="227" t="s">
        <v>46</v>
      </c>
      <c r="C105" s="228"/>
      <c r="D105" s="229"/>
      <c r="E105" s="229"/>
      <c r="F105" s="229"/>
      <c r="G105" s="229"/>
      <c r="H105" s="275"/>
      <c r="I105" s="275"/>
      <c r="J105" s="275"/>
      <c r="K105" s="275"/>
      <c r="L105" s="275"/>
      <c r="M105" s="275"/>
      <c r="N105" s="230"/>
      <c r="O105" s="30"/>
      <c r="P105" s="30"/>
    </row>
    <row r="106" spans="1:26" x14ac:dyDescent="0.25">
      <c r="B106" s="221"/>
      <c r="C106" s="231"/>
      <c r="D106" s="9"/>
      <c r="H106" s="221"/>
      <c r="I106" s="221"/>
      <c r="J106" s="221"/>
      <c r="K106" s="221"/>
      <c r="L106" s="221"/>
      <c r="M106" s="221"/>
      <c r="N106" s="30"/>
      <c r="O106" s="30"/>
      <c r="P106" s="30"/>
    </row>
    <row r="107" spans="1:26" x14ac:dyDescent="0.25">
      <c r="B107" s="221"/>
      <c r="C107" s="231"/>
      <c r="D107" s="9"/>
      <c r="H107" s="221"/>
      <c r="I107" s="221"/>
      <c r="J107" s="221"/>
      <c r="K107" s="221"/>
      <c r="L107" s="221"/>
      <c r="M107" s="221"/>
      <c r="N107" s="30"/>
      <c r="O107" s="30"/>
      <c r="P107" s="30"/>
    </row>
    <row r="108" spans="1:26" ht="30" x14ac:dyDescent="0.25">
      <c r="B108" s="232" t="s">
        <v>33</v>
      </c>
      <c r="C108" s="233" t="s">
        <v>231</v>
      </c>
      <c r="D108" s="181" t="s">
        <v>3</v>
      </c>
      <c r="E108" s="217"/>
      <c r="H108" s="221"/>
      <c r="I108" s="221"/>
      <c r="J108" s="221"/>
      <c r="K108" s="221"/>
      <c r="L108" s="221"/>
      <c r="M108" s="221"/>
      <c r="N108" s="30"/>
      <c r="O108" s="30"/>
      <c r="P108" s="30"/>
    </row>
    <row r="109" spans="1:26" ht="409.5" x14ac:dyDescent="0.25">
      <c r="B109" s="220" t="s">
        <v>118</v>
      </c>
      <c r="C109" s="234" t="s">
        <v>132</v>
      </c>
      <c r="D109" s="267" t="s">
        <v>245</v>
      </c>
      <c r="E109" s="153"/>
      <c r="H109" s="221"/>
      <c r="I109" s="221"/>
      <c r="J109" s="221"/>
      <c r="K109" s="221"/>
      <c r="L109" s="221"/>
      <c r="M109" s="221"/>
      <c r="N109" s="30"/>
      <c r="O109" s="30"/>
      <c r="P109" s="30"/>
    </row>
    <row r="110" spans="1:26" ht="18.75" x14ac:dyDescent="0.25">
      <c r="B110" s="225"/>
      <c r="C110" s="226"/>
      <c r="H110" s="32"/>
      <c r="I110" s="32"/>
      <c r="J110" s="32"/>
      <c r="K110" s="32"/>
      <c r="L110" s="197"/>
      <c r="M110" s="32"/>
      <c r="N110" s="30"/>
      <c r="O110" s="30"/>
      <c r="P110" s="30"/>
    </row>
    <row r="111" spans="1:26" ht="18.75" x14ac:dyDescent="0.25">
      <c r="B111" s="225"/>
      <c r="C111" s="226"/>
      <c r="H111" s="32"/>
      <c r="I111" s="32"/>
      <c r="J111" s="32"/>
      <c r="K111" s="32"/>
      <c r="L111" s="197"/>
      <c r="M111" s="32"/>
      <c r="N111" s="30"/>
      <c r="O111" s="30"/>
      <c r="P111" s="30"/>
    </row>
    <row r="112" spans="1:26" ht="26.25" x14ac:dyDescent="0.25">
      <c r="B112" s="235" t="s">
        <v>243</v>
      </c>
      <c r="C112" s="226"/>
      <c r="H112" s="32"/>
      <c r="I112" s="32"/>
      <c r="J112" s="32"/>
      <c r="K112" s="32"/>
      <c r="L112" s="197"/>
      <c r="M112" s="32"/>
      <c r="N112" s="30"/>
      <c r="O112" s="30"/>
      <c r="P112" s="30"/>
    </row>
    <row r="113" spans="1:17" x14ac:dyDescent="0.25">
      <c r="B113" s="236"/>
      <c r="C113" s="231"/>
      <c r="D113" s="9"/>
      <c r="H113" s="236"/>
      <c r="I113" s="236"/>
      <c r="J113" s="236"/>
      <c r="K113" s="236"/>
      <c r="L113" s="236"/>
      <c r="M113" s="236"/>
      <c r="N113" s="30"/>
      <c r="O113" s="30"/>
      <c r="P113" s="30"/>
    </row>
    <row r="114" spans="1:17" ht="15.75" thickBot="1" x14ac:dyDescent="0.3">
      <c r="B114" s="236"/>
      <c r="C114" s="231"/>
      <c r="D114" s="9"/>
      <c r="H114" s="236"/>
      <c r="I114" s="236"/>
      <c r="J114" s="236"/>
      <c r="K114" s="236"/>
      <c r="L114" s="236"/>
      <c r="M114" s="236"/>
      <c r="N114" s="30"/>
      <c r="O114" s="30"/>
      <c r="P114" s="30"/>
    </row>
    <row r="115" spans="1:17" ht="27" thickBot="1" x14ac:dyDescent="0.3">
      <c r="B115" s="227" t="s">
        <v>244</v>
      </c>
      <c r="C115" s="226"/>
      <c r="H115" s="32"/>
      <c r="I115" s="32"/>
      <c r="J115" s="32"/>
      <c r="K115" s="32"/>
      <c r="L115" s="197"/>
      <c r="M115" s="32"/>
      <c r="N115" s="30"/>
      <c r="O115" s="30"/>
      <c r="P115" s="30"/>
    </row>
    <row r="116" spans="1:17" x14ac:dyDescent="0.25">
      <c r="B116" s="236"/>
      <c r="C116" s="231"/>
      <c r="D116" s="9"/>
      <c r="H116" s="236"/>
      <c r="I116" s="236"/>
      <c r="J116" s="236"/>
      <c r="K116" s="236"/>
      <c r="L116" s="236"/>
      <c r="M116" s="236"/>
      <c r="N116" s="30"/>
      <c r="O116" s="30"/>
      <c r="P116" s="30"/>
    </row>
    <row r="117" spans="1:17" ht="19.5" thickBot="1" x14ac:dyDescent="0.3">
      <c r="B117" s="236"/>
      <c r="C117" s="231"/>
      <c r="D117" s="9"/>
      <c r="H117" s="236"/>
      <c r="I117" s="236"/>
      <c r="J117" s="236"/>
      <c r="K117" s="236"/>
      <c r="L117" s="236"/>
      <c r="M117" s="237"/>
      <c r="N117" s="238"/>
      <c r="O117" s="30"/>
      <c r="P117" s="30"/>
    </row>
    <row r="118" spans="1:17" s="393" customFormat="1" ht="75" x14ac:dyDescent="0.25">
      <c r="B118" s="388" t="s">
        <v>140</v>
      </c>
      <c r="C118" s="389" t="s">
        <v>141</v>
      </c>
      <c r="D118" s="388" t="s">
        <v>142</v>
      </c>
      <c r="E118" s="388" t="s">
        <v>45</v>
      </c>
      <c r="F118" s="388" t="s">
        <v>22</v>
      </c>
      <c r="G118" s="388" t="s">
        <v>98</v>
      </c>
      <c r="H118" s="390" t="s">
        <v>17</v>
      </c>
      <c r="I118" s="390" t="s">
        <v>10</v>
      </c>
      <c r="J118" s="390" t="s">
        <v>31</v>
      </c>
      <c r="K118" s="390" t="s">
        <v>59</v>
      </c>
      <c r="L118" s="390" t="s">
        <v>20</v>
      </c>
      <c r="M118" s="391" t="s">
        <v>26</v>
      </c>
      <c r="N118" s="388" t="s">
        <v>143</v>
      </c>
      <c r="O118" s="388" t="s">
        <v>36</v>
      </c>
      <c r="P118" s="392" t="s">
        <v>11</v>
      </c>
      <c r="Q118" s="392" t="s">
        <v>19</v>
      </c>
    </row>
    <row r="119" spans="1:17" s="239" customFormat="1" x14ac:dyDescent="0.25">
      <c r="A119" s="240">
        <v>1</v>
      </c>
      <c r="B119" s="241"/>
      <c r="C119" s="242"/>
      <c r="D119" s="243"/>
      <c r="E119" s="244"/>
      <c r="F119" s="245"/>
      <c r="G119" s="246"/>
      <c r="H119" s="247"/>
      <c r="I119" s="248"/>
      <c r="J119" s="248"/>
      <c r="K119" s="248"/>
      <c r="L119" s="248"/>
      <c r="M119" s="249"/>
      <c r="N119" s="249">
        <f>+M119*G119</f>
        <v>0</v>
      </c>
      <c r="O119" s="250"/>
      <c r="P119" s="250"/>
      <c r="Q119" s="240"/>
    </row>
    <row r="120" spans="1:17" s="239" customFormat="1" x14ac:dyDescent="0.25">
      <c r="A120" s="240">
        <f t="shared" ref="A120:A126" si="5">+A119+1</f>
        <v>2</v>
      </c>
      <c r="B120" s="241"/>
      <c r="C120" s="242"/>
      <c r="D120" s="243"/>
      <c r="E120" s="244"/>
      <c r="F120" s="245"/>
      <c r="G120" s="245"/>
      <c r="H120" s="251"/>
      <c r="I120" s="248"/>
      <c r="J120" s="248"/>
      <c r="K120" s="248"/>
      <c r="L120" s="248"/>
      <c r="M120" s="249"/>
      <c r="N120" s="249"/>
      <c r="O120" s="250"/>
      <c r="P120" s="250"/>
      <c r="Q120" s="240"/>
    </row>
    <row r="121" spans="1:17" s="239" customFormat="1" x14ac:dyDescent="0.25">
      <c r="A121" s="240">
        <f t="shared" si="5"/>
        <v>3</v>
      </c>
      <c r="B121" s="241"/>
      <c r="C121" s="242"/>
      <c r="D121" s="243"/>
      <c r="E121" s="244"/>
      <c r="F121" s="245"/>
      <c r="G121" s="245"/>
      <c r="H121" s="251"/>
      <c r="I121" s="248"/>
      <c r="J121" s="248"/>
      <c r="K121" s="248"/>
      <c r="L121" s="248"/>
      <c r="M121" s="249"/>
      <c r="N121" s="249"/>
      <c r="O121" s="250"/>
      <c r="P121" s="250"/>
      <c r="Q121" s="240"/>
    </row>
    <row r="122" spans="1:17" s="239" customFormat="1" x14ac:dyDescent="0.25">
      <c r="A122" s="240">
        <f t="shared" si="5"/>
        <v>4</v>
      </c>
      <c r="B122" s="241"/>
      <c r="C122" s="242"/>
      <c r="D122" s="243"/>
      <c r="E122" s="244"/>
      <c r="F122" s="245"/>
      <c r="G122" s="245"/>
      <c r="H122" s="251"/>
      <c r="I122" s="248"/>
      <c r="J122" s="248"/>
      <c r="K122" s="248"/>
      <c r="L122" s="248"/>
      <c r="M122" s="249"/>
      <c r="N122" s="249"/>
      <c r="O122" s="250"/>
      <c r="P122" s="250"/>
      <c r="Q122" s="240"/>
    </row>
    <row r="123" spans="1:17" s="239" customFormat="1" x14ac:dyDescent="0.25">
      <c r="A123" s="240">
        <f t="shared" si="5"/>
        <v>5</v>
      </c>
      <c r="B123" s="241"/>
      <c r="C123" s="242"/>
      <c r="D123" s="243"/>
      <c r="E123" s="244"/>
      <c r="F123" s="245"/>
      <c r="G123" s="245"/>
      <c r="H123" s="251"/>
      <c r="I123" s="248"/>
      <c r="J123" s="248"/>
      <c r="K123" s="248"/>
      <c r="L123" s="248"/>
      <c r="M123" s="249"/>
      <c r="N123" s="249"/>
      <c r="O123" s="250"/>
      <c r="P123" s="250"/>
      <c r="Q123" s="240"/>
    </row>
    <row r="124" spans="1:17" s="239" customFormat="1" x14ac:dyDescent="0.25">
      <c r="A124" s="240">
        <f t="shared" si="5"/>
        <v>6</v>
      </c>
      <c r="B124" s="241"/>
      <c r="C124" s="242"/>
      <c r="D124" s="243"/>
      <c r="E124" s="244"/>
      <c r="F124" s="245"/>
      <c r="G124" s="245"/>
      <c r="H124" s="251"/>
      <c r="I124" s="248"/>
      <c r="J124" s="248"/>
      <c r="K124" s="248"/>
      <c r="L124" s="248"/>
      <c r="M124" s="249"/>
      <c r="N124" s="249"/>
      <c r="O124" s="250"/>
      <c r="P124" s="250"/>
      <c r="Q124" s="240"/>
    </row>
    <row r="125" spans="1:17" s="239" customFormat="1" x14ac:dyDescent="0.25">
      <c r="A125" s="240">
        <f t="shared" si="5"/>
        <v>7</v>
      </c>
      <c r="B125" s="241"/>
      <c r="C125" s="242"/>
      <c r="D125" s="243"/>
      <c r="E125" s="244"/>
      <c r="F125" s="245"/>
      <c r="G125" s="245"/>
      <c r="H125" s="251"/>
      <c r="I125" s="248"/>
      <c r="J125" s="248"/>
      <c r="K125" s="248"/>
      <c r="L125" s="248"/>
      <c r="M125" s="249"/>
      <c r="N125" s="249"/>
      <c r="O125" s="250"/>
      <c r="P125" s="250"/>
      <c r="Q125" s="240"/>
    </row>
    <row r="126" spans="1:17" s="239" customFormat="1" x14ac:dyDescent="0.25">
      <c r="A126" s="240">
        <f t="shared" si="5"/>
        <v>8</v>
      </c>
      <c r="B126" s="241"/>
      <c r="C126" s="242"/>
      <c r="D126" s="243"/>
      <c r="E126" s="244"/>
      <c r="F126" s="245"/>
      <c r="G126" s="245"/>
      <c r="H126" s="251"/>
      <c r="I126" s="248"/>
      <c r="J126" s="248"/>
      <c r="K126" s="248"/>
      <c r="L126" s="248"/>
      <c r="M126" s="249"/>
      <c r="N126" s="249"/>
      <c r="O126" s="250"/>
      <c r="P126" s="250"/>
      <c r="Q126" s="240"/>
    </row>
    <row r="127" spans="1:17" s="239" customFormat="1" x14ac:dyDescent="0.25">
      <c r="A127" s="240"/>
      <c r="B127" s="241" t="s">
        <v>16</v>
      </c>
      <c r="C127" s="242"/>
      <c r="D127" s="243"/>
      <c r="E127" s="244"/>
      <c r="F127" s="245"/>
      <c r="G127" s="245"/>
      <c r="H127" s="251"/>
      <c r="I127" s="248"/>
      <c r="J127" s="248"/>
      <c r="K127" s="252">
        <f>SUM(K119:K126)</f>
        <v>0</v>
      </c>
      <c r="L127" s="252">
        <f>SUM(L119:L126)</f>
        <v>0</v>
      </c>
      <c r="M127" s="253">
        <f>SUM(M119:M126)</f>
        <v>0</v>
      </c>
      <c r="N127" s="252">
        <f>SUM(N119:N126)</f>
        <v>0</v>
      </c>
      <c r="O127" s="250"/>
      <c r="P127" s="250"/>
      <c r="Q127" s="240"/>
    </row>
    <row r="128" spans="1:17" x14ac:dyDescent="0.25">
      <c r="B128" s="236"/>
      <c r="C128" s="231"/>
      <c r="D128" s="9"/>
      <c r="E128" s="254"/>
      <c r="H128" s="236"/>
      <c r="I128" s="236"/>
      <c r="J128" s="236"/>
      <c r="K128" s="236"/>
      <c r="L128" s="236"/>
      <c r="M128" s="236"/>
      <c r="N128" s="30"/>
      <c r="O128" s="30"/>
      <c r="P128" s="30"/>
    </row>
    <row r="129" spans="2:17" ht="18.75" x14ac:dyDescent="0.25">
      <c r="B129" s="59" t="s">
        <v>32</v>
      </c>
      <c r="C129" s="71">
        <f>+K127</f>
        <v>0</v>
      </c>
      <c r="D129" s="9"/>
      <c r="H129" s="32"/>
      <c r="I129" s="32"/>
      <c r="J129" s="32"/>
      <c r="K129" s="32"/>
      <c r="L129" s="32"/>
      <c r="M129" s="32"/>
      <c r="N129" s="30"/>
      <c r="O129" s="30"/>
      <c r="P129" s="30"/>
    </row>
    <row r="130" spans="2:17" x14ac:dyDescent="0.25">
      <c r="B130" s="236"/>
      <c r="C130" s="231"/>
      <c r="D130" s="9"/>
      <c r="H130" s="236"/>
      <c r="I130" s="236"/>
      <c r="J130" s="236"/>
      <c r="K130" s="236"/>
      <c r="L130" s="236"/>
      <c r="M130" s="236"/>
      <c r="N130" s="30"/>
      <c r="O130" s="30"/>
      <c r="P130" s="30"/>
    </row>
    <row r="131" spans="2:17" ht="15.75" thickBot="1" x14ac:dyDescent="0.3">
      <c r="B131" s="236"/>
      <c r="C131" s="231"/>
      <c r="D131" s="9"/>
      <c r="H131" s="236"/>
      <c r="I131" s="236"/>
      <c r="J131" s="236"/>
      <c r="K131" s="236"/>
      <c r="L131" s="236"/>
      <c r="M131" s="236"/>
      <c r="N131" s="30"/>
      <c r="O131" s="30"/>
      <c r="P131" s="30"/>
    </row>
    <row r="132" spans="2:17" ht="30.75" thickBot="1" x14ac:dyDescent="0.3">
      <c r="B132" s="259" t="s">
        <v>48</v>
      </c>
      <c r="C132" s="255" t="s">
        <v>49</v>
      </c>
      <c r="D132" s="256" t="s">
        <v>50</v>
      </c>
      <c r="E132" s="261" t="s">
        <v>53</v>
      </c>
      <c r="H132" s="236"/>
      <c r="I132" s="236"/>
      <c r="J132" s="236"/>
      <c r="K132" s="236"/>
      <c r="L132" s="236"/>
      <c r="M132" s="236"/>
      <c r="N132" s="30"/>
      <c r="O132" s="30"/>
      <c r="P132" s="30"/>
    </row>
    <row r="133" spans="2:17" x14ac:dyDescent="0.25">
      <c r="B133" s="266" t="s">
        <v>119</v>
      </c>
      <c r="C133" s="257">
        <v>20</v>
      </c>
      <c r="D133" s="68"/>
      <c r="E133" s="262">
        <f>+D133+D134+D135</f>
        <v>0</v>
      </c>
      <c r="H133" s="236"/>
      <c r="I133" s="236"/>
      <c r="J133" s="236"/>
      <c r="K133" s="236"/>
      <c r="L133" s="236"/>
      <c r="M133" s="236"/>
      <c r="N133" s="30"/>
      <c r="O133" s="30"/>
      <c r="P133" s="30"/>
    </row>
    <row r="134" spans="2:17" x14ac:dyDescent="0.25">
      <c r="B134" s="260" t="s">
        <v>120</v>
      </c>
      <c r="C134" s="234">
        <v>30</v>
      </c>
      <c r="D134" s="278">
        <v>0</v>
      </c>
      <c r="E134" s="263"/>
      <c r="H134" s="236"/>
      <c r="I134" s="236"/>
      <c r="J134" s="236"/>
      <c r="K134" s="236"/>
      <c r="L134" s="236"/>
      <c r="M134" s="236"/>
      <c r="N134" s="30"/>
      <c r="O134" s="30"/>
      <c r="P134" s="30"/>
    </row>
    <row r="135" spans="2:17" ht="15.75" thickBot="1" x14ac:dyDescent="0.3">
      <c r="B135" s="264" t="s">
        <v>121</v>
      </c>
      <c r="C135" s="258">
        <v>40</v>
      </c>
      <c r="D135" s="70">
        <v>0</v>
      </c>
      <c r="E135" s="265"/>
      <c r="H135" s="236"/>
      <c r="I135" s="236"/>
      <c r="J135" s="236"/>
      <c r="K135" s="236"/>
      <c r="L135" s="236"/>
      <c r="M135" s="236"/>
      <c r="N135" s="30"/>
      <c r="O135" s="30"/>
      <c r="P135" s="30"/>
    </row>
    <row r="136" spans="2:17" ht="18.75" x14ac:dyDescent="0.25">
      <c r="B136" s="225"/>
      <c r="C136" s="226"/>
      <c r="H136" s="32"/>
      <c r="I136" s="32"/>
      <c r="J136" s="32"/>
      <c r="K136" s="32"/>
      <c r="L136" s="197"/>
      <c r="M136" s="32"/>
      <c r="N136" s="30"/>
      <c r="O136" s="30"/>
      <c r="P136" s="30"/>
    </row>
    <row r="138" spans="2:17" ht="15.75" thickBot="1" x14ac:dyDescent="0.3"/>
    <row r="139" spans="2:17" ht="27" thickBot="1" x14ac:dyDescent="0.3">
      <c r="B139" s="365" t="s">
        <v>51</v>
      </c>
      <c r="C139" s="366"/>
      <c r="D139" s="366"/>
      <c r="E139" s="366"/>
      <c r="F139" s="366"/>
      <c r="G139" s="366"/>
      <c r="H139" s="366"/>
      <c r="I139" s="366"/>
      <c r="J139" s="366"/>
      <c r="K139" s="366"/>
      <c r="L139" s="366"/>
      <c r="M139" s="366"/>
      <c r="N139" s="367"/>
    </row>
    <row r="141" spans="2:17" ht="76.5" customHeight="1" x14ac:dyDescent="0.25">
      <c r="B141" s="111" t="s">
        <v>0</v>
      </c>
      <c r="C141" s="111" t="s">
        <v>39</v>
      </c>
      <c r="D141" s="111" t="s">
        <v>40</v>
      </c>
      <c r="E141" s="111" t="s">
        <v>111</v>
      </c>
      <c r="F141" s="111" t="s">
        <v>113</v>
      </c>
      <c r="G141" s="111" t="s">
        <v>114</v>
      </c>
      <c r="H141" s="111" t="s">
        <v>115</v>
      </c>
      <c r="I141" s="111" t="s">
        <v>112</v>
      </c>
      <c r="J141" s="368" t="s">
        <v>116</v>
      </c>
      <c r="K141" s="385"/>
      <c r="L141" s="369"/>
      <c r="M141" s="111" t="s">
        <v>117</v>
      </c>
      <c r="N141" s="111" t="s">
        <v>41</v>
      </c>
      <c r="O141" s="111" t="s">
        <v>42</v>
      </c>
      <c r="P141" s="368" t="s">
        <v>3</v>
      </c>
      <c r="Q141" s="369"/>
    </row>
    <row r="142" spans="2:17" ht="60.75" customHeight="1" x14ac:dyDescent="0.25">
      <c r="B142" s="274"/>
      <c r="C142" s="274"/>
      <c r="D142" s="274"/>
      <c r="E142" s="3"/>
      <c r="F142" s="3"/>
      <c r="G142" s="3"/>
      <c r="H142" s="3"/>
      <c r="I142" s="5"/>
      <c r="J142" s="1"/>
      <c r="K142" s="169"/>
      <c r="L142" s="95"/>
      <c r="M142" s="112"/>
      <c r="N142" s="112"/>
      <c r="O142" s="112"/>
      <c r="P142" s="386"/>
      <c r="Q142" s="386"/>
    </row>
    <row r="143" spans="2:17" ht="60.75" customHeight="1" x14ac:dyDescent="0.25">
      <c r="B143" s="274" t="s">
        <v>125</v>
      </c>
      <c r="C143" s="274"/>
      <c r="D143" s="274"/>
      <c r="E143" s="3"/>
      <c r="F143" s="3"/>
      <c r="G143" s="3"/>
      <c r="H143" s="3"/>
      <c r="I143" s="5"/>
      <c r="J143" s="1"/>
      <c r="K143" s="95"/>
      <c r="L143" s="95"/>
      <c r="M143" s="112"/>
      <c r="N143" s="112"/>
      <c r="O143" s="112"/>
      <c r="P143" s="278"/>
      <c r="Q143" s="278"/>
    </row>
    <row r="144" spans="2:17" ht="33.6" customHeight="1" x14ac:dyDescent="0.25">
      <c r="B144" s="274" t="s">
        <v>126</v>
      </c>
      <c r="C144" s="274"/>
      <c r="D144" s="274"/>
      <c r="E144" s="3"/>
      <c r="F144" s="3"/>
      <c r="G144" s="3"/>
      <c r="H144" s="3"/>
      <c r="I144" s="5"/>
      <c r="J144" s="1"/>
      <c r="K144" s="94"/>
      <c r="L144" s="95"/>
      <c r="M144" s="112"/>
      <c r="N144" s="112"/>
      <c r="O144" s="112"/>
      <c r="P144" s="386"/>
      <c r="Q144" s="386"/>
    </row>
    <row r="147" spans="2:7" ht="15.75" thickBot="1" x14ac:dyDescent="0.3"/>
    <row r="148" spans="2:7" ht="54" customHeight="1" x14ac:dyDescent="0.25">
      <c r="B148" s="114" t="s">
        <v>33</v>
      </c>
      <c r="C148" s="114" t="s">
        <v>48</v>
      </c>
      <c r="D148" s="111" t="s">
        <v>49</v>
      </c>
      <c r="E148" s="114" t="s">
        <v>50</v>
      </c>
      <c r="F148" s="73" t="s">
        <v>54</v>
      </c>
      <c r="G148" s="91"/>
    </row>
    <row r="149" spans="2:7" ht="120.75" customHeight="1" x14ac:dyDescent="0.2">
      <c r="B149" s="357" t="s">
        <v>52</v>
      </c>
      <c r="C149" s="6" t="s">
        <v>122</v>
      </c>
      <c r="D149" s="153">
        <v>25</v>
      </c>
      <c r="E149" s="278">
        <v>0</v>
      </c>
      <c r="F149" s="358">
        <f>+E149+E150+E151</f>
        <v>0</v>
      </c>
      <c r="G149" s="92"/>
    </row>
    <row r="150" spans="2:7" ht="76.150000000000006" customHeight="1" x14ac:dyDescent="0.2">
      <c r="B150" s="357"/>
      <c r="C150" s="6" t="s">
        <v>123</v>
      </c>
      <c r="D150" s="153">
        <v>25</v>
      </c>
      <c r="E150" s="278">
        <v>0</v>
      </c>
      <c r="F150" s="359"/>
      <c r="G150" s="92"/>
    </row>
    <row r="151" spans="2:7" ht="69" customHeight="1" x14ac:dyDescent="0.2">
      <c r="B151" s="357"/>
      <c r="C151" s="6" t="s">
        <v>124</v>
      </c>
      <c r="D151" s="153">
        <v>10</v>
      </c>
      <c r="E151" s="278">
        <v>0</v>
      </c>
      <c r="F151" s="360"/>
      <c r="G151" s="92"/>
    </row>
    <row r="152" spans="2:7" x14ac:dyDescent="0.25">
      <c r="C152" s="101"/>
    </row>
    <row r="155" spans="2:7" x14ac:dyDescent="0.25">
      <c r="B155" s="113" t="s">
        <v>55</v>
      </c>
    </row>
    <row r="158" spans="2:7" x14ac:dyDescent="0.25">
      <c r="B158" s="115" t="s">
        <v>33</v>
      </c>
      <c r="C158" s="115" t="s">
        <v>56</v>
      </c>
      <c r="D158" s="111" t="s">
        <v>50</v>
      </c>
      <c r="E158" s="114" t="s">
        <v>16</v>
      </c>
    </row>
    <row r="159" spans="2:7" ht="28.5" x14ac:dyDescent="0.25">
      <c r="B159" s="102" t="s">
        <v>57</v>
      </c>
      <c r="C159" s="103">
        <v>40</v>
      </c>
      <c r="D159" s="153" t="e">
        <f>+#REF!</f>
        <v>#REF!</v>
      </c>
      <c r="E159" s="361" t="e">
        <f>+D159+D160</f>
        <v>#REF!</v>
      </c>
    </row>
    <row r="160" spans="2:7" ht="42.75" x14ac:dyDescent="0.25">
      <c r="B160" s="102" t="s">
        <v>58</v>
      </c>
      <c r="C160" s="103">
        <v>60</v>
      </c>
      <c r="D160" s="153">
        <f>+F149</f>
        <v>0</v>
      </c>
      <c r="E160" s="362"/>
    </row>
  </sheetData>
  <mergeCells count="32">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3:P73"/>
    <mergeCell ref="O74:P74"/>
    <mergeCell ref="O75:P75"/>
    <mergeCell ref="B81:N81"/>
    <mergeCell ref="C63:N63"/>
    <mergeCell ref="B65:N65"/>
    <mergeCell ref="O68:P68"/>
    <mergeCell ref="O69:P69"/>
    <mergeCell ref="O71:P71"/>
    <mergeCell ref="O72:P72"/>
    <mergeCell ref="E159:E160"/>
    <mergeCell ref="B139:N139"/>
    <mergeCell ref="J141:L141"/>
    <mergeCell ref="P141:Q141"/>
    <mergeCell ref="P142:Q142"/>
    <mergeCell ref="P144:Q144"/>
    <mergeCell ref="B149:B151"/>
    <mergeCell ref="F149:F151"/>
  </mergeCells>
  <dataValidations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opLeftCell="A148" zoomScale="80" zoomScaleNormal="80" workbookViewId="0">
      <selection activeCell="D156" sqref="D156"/>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4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104"/>
      <c r="J12" s="104"/>
      <c r="K12" s="104"/>
      <c r="L12" s="193"/>
      <c r="M12" s="104"/>
      <c r="N12" s="19"/>
    </row>
    <row r="13" spans="2:16" x14ac:dyDescent="0.25">
      <c r="I13" s="104"/>
      <c r="J13" s="104"/>
      <c r="K13" s="104"/>
      <c r="L13" s="193"/>
      <c r="M13" s="104"/>
      <c r="N13" s="105"/>
    </row>
    <row r="14" spans="2:16" ht="45.75" customHeight="1" x14ac:dyDescent="0.25">
      <c r="B14" s="372" t="s">
        <v>96</v>
      </c>
      <c r="C14" s="372"/>
      <c r="D14" s="285" t="s">
        <v>12</v>
      </c>
      <c r="E14" s="285" t="s">
        <v>13</v>
      </c>
      <c r="F14" s="285" t="s">
        <v>29</v>
      </c>
      <c r="G14" s="89"/>
      <c r="I14" s="38"/>
      <c r="J14" s="38"/>
      <c r="K14" s="38"/>
      <c r="L14" s="38"/>
      <c r="M14" s="38"/>
      <c r="N14" s="105"/>
    </row>
    <row r="15" spans="2:16" x14ac:dyDescent="0.25">
      <c r="B15" s="372"/>
      <c r="C15" s="372"/>
      <c r="D15" s="285">
        <v>26</v>
      </c>
      <c r="E15" s="36">
        <v>1551109698</v>
      </c>
      <c r="F15" s="170">
        <v>666</v>
      </c>
      <c r="G15" s="90"/>
      <c r="I15" s="39"/>
      <c r="J15" s="39"/>
      <c r="K15" s="39"/>
      <c r="L15" s="187"/>
      <c r="M15" s="39"/>
      <c r="N15" s="105"/>
    </row>
    <row r="16" spans="2:16" x14ac:dyDescent="0.25">
      <c r="B16" s="372"/>
      <c r="C16" s="372"/>
      <c r="D16" s="285"/>
      <c r="E16" s="36"/>
      <c r="F16" s="170"/>
      <c r="G16" s="90"/>
      <c r="I16" s="39"/>
      <c r="J16" s="39"/>
      <c r="K16" s="39"/>
      <c r="L16" s="187"/>
      <c r="M16" s="39"/>
      <c r="N16" s="105"/>
    </row>
    <row r="17" spans="1:14" x14ac:dyDescent="0.25">
      <c r="B17" s="372"/>
      <c r="C17" s="372"/>
      <c r="D17" s="285"/>
      <c r="E17" s="36"/>
      <c r="F17" s="170"/>
      <c r="G17" s="90"/>
      <c r="I17" s="39"/>
      <c r="J17" s="39"/>
      <c r="K17" s="39"/>
      <c r="L17" s="187"/>
      <c r="M17" s="39"/>
      <c r="N17" s="105"/>
    </row>
    <row r="18" spans="1:14" x14ac:dyDescent="0.25">
      <c r="B18" s="372"/>
      <c r="C18" s="372"/>
      <c r="D18" s="285"/>
      <c r="E18" s="36"/>
      <c r="F18" s="170"/>
      <c r="G18" s="90"/>
      <c r="H18" s="22"/>
      <c r="I18" s="39"/>
      <c r="J18" s="39"/>
      <c r="K18" s="39"/>
      <c r="L18" s="187"/>
      <c r="M18" s="39"/>
      <c r="N18" s="20"/>
    </row>
    <row r="19" spans="1:14" x14ac:dyDescent="0.25">
      <c r="B19" s="372"/>
      <c r="C19" s="372"/>
      <c r="D19" s="285"/>
      <c r="E19" s="36"/>
      <c r="F19" s="170"/>
      <c r="G19" s="90"/>
      <c r="H19" s="22"/>
      <c r="I19" s="41"/>
      <c r="J19" s="41"/>
      <c r="K19" s="41"/>
      <c r="L19" s="194"/>
      <c r="M19" s="41"/>
      <c r="N19" s="20"/>
    </row>
    <row r="20" spans="1:14" x14ac:dyDescent="0.25">
      <c r="B20" s="372"/>
      <c r="C20" s="372"/>
      <c r="D20" s="285"/>
      <c r="E20" s="36"/>
      <c r="F20" s="170"/>
      <c r="G20" s="90"/>
      <c r="H20" s="22"/>
      <c r="I20" s="104"/>
      <c r="J20" s="104"/>
      <c r="K20" s="104"/>
      <c r="L20" s="193"/>
      <c r="M20" s="104"/>
      <c r="N20" s="20"/>
    </row>
    <row r="21" spans="1:14" x14ac:dyDescent="0.25">
      <c r="B21" s="372"/>
      <c r="C21" s="372"/>
      <c r="D21" s="285"/>
      <c r="E21" s="37"/>
      <c r="F21" s="170"/>
      <c r="G21" s="90"/>
      <c r="H21" s="22"/>
      <c r="I21" s="104"/>
      <c r="J21" s="104"/>
      <c r="K21" s="104"/>
      <c r="L21" s="193"/>
      <c r="M21" s="104"/>
      <c r="N21" s="20"/>
    </row>
    <row r="22" spans="1:14" ht="15.75" thickBot="1" x14ac:dyDescent="0.3">
      <c r="B22" s="377" t="s">
        <v>14</v>
      </c>
      <c r="C22" s="378"/>
      <c r="D22" s="285"/>
      <c r="E22" s="63"/>
      <c r="F22" s="170"/>
      <c r="G22" s="90"/>
      <c r="H22" s="22"/>
      <c r="I22" s="104"/>
      <c r="J22" s="104"/>
      <c r="K22" s="104"/>
      <c r="L22" s="193"/>
      <c r="M22" s="104"/>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45">
        <f>F15*80%</f>
        <v>532.80000000000007</v>
      </c>
      <c r="D24" s="186"/>
      <c r="E24" s="44">
        <f>E15</f>
        <v>1551109698</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153" t="s">
        <v>198</v>
      </c>
      <c r="E30" s="101"/>
      <c r="F30" s="101"/>
      <c r="G30" s="101"/>
      <c r="H30" s="101"/>
      <c r="I30" s="104"/>
      <c r="J30" s="104"/>
      <c r="K30" s="104"/>
      <c r="L30" s="193"/>
      <c r="M30" s="104"/>
      <c r="N30" s="105"/>
    </row>
    <row r="31" spans="1:14" x14ac:dyDescent="0.25">
      <c r="A31" s="96"/>
      <c r="B31" s="112" t="s">
        <v>134</v>
      </c>
      <c r="C31" s="112"/>
      <c r="D31" s="153" t="s">
        <v>198</v>
      </c>
      <c r="E31" s="101"/>
      <c r="F31" s="101"/>
      <c r="G31" s="101"/>
      <c r="H31" s="101"/>
      <c r="I31" s="104"/>
      <c r="J31" s="104"/>
      <c r="K31" s="104"/>
      <c r="L31" s="193"/>
      <c r="M31" s="104"/>
      <c r="N31" s="105"/>
    </row>
    <row r="32" spans="1:14" x14ac:dyDescent="0.25">
      <c r="A32" s="96"/>
      <c r="B32" s="112" t="s">
        <v>135</v>
      </c>
      <c r="C32" s="112"/>
      <c r="D32" s="153" t="s">
        <v>198</v>
      </c>
      <c r="E32" s="101"/>
      <c r="F32" s="101"/>
      <c r="G32" s="101"/>
      <c r="H32" s="101"/>
      <c r="I32" s="104"/>
      <c r="J32" s="104"/>
      <c r="K32" s="104"/>
      <c r="L32" s="193"/>
      <c r="M32" s="104"/>
      <c r="N32" s="105"/>
    </row>
    <row r="33" spans="1:17" x14ac:dyDescent="0.25">
      <c r="A33" s="96"/>
      <c r="B33" s="112" t="s">
        <v>136</v>
      </c>
      <c r="C33" s="112"/>
      <c r="D33" s="153"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+F152</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113" t="s">
        <v>30</v>
      </c>
      <c r="M46" s="64"/>
      <c r="N46" s="64"/>
    </row>
    <row r="47" spans="1:17" ht="15.75" thickBot="1" x14ac:dyDescent="0.3">
      <c r="M47" s="64"/>
      <c r="N47" s="64"/>
    </row>
    <row r="48" spans="1:17" s="104" customFormat="1" ht="109.5" customHeight="1" x14ac:dyDescent="0.25">
      <c r="B48" s="110" t="s">
        <v>140</v>
      </c>
      <c r="C48" s="110" t="s">
        <v>141</v>
      </c>
      <c r="D48" s="110" t="s">
        <v>142</v>
      </c>
      <c r="E48" s="110" t="s">
        <v>45</v>
      </c>
      <c r="F48" s="110" t="s">
        <v>22</v>
      </c>
      <c r="G48" s="110" t="s">
        <v>98</v>
      </c>
      <c r="H48" s="110" t="s">
        <v>17</v>
      </c>
      <c r="I48" s="110" t="s">
        <v>10</v>
      </c>
      <c r="J48" s="110" t="s">
        <v>31</v>
      </c>
      <c r="K48" s="110" t="s">
        <v>59</v>
      </c>
      <c r="L48" s="110" t="s">
        <v>20</v>
      </c>
      <c r="M48" s="100" t="s">
        <v>26</v>
      </c>
      <c r="N48" s="110" t="s">
        <v>143</v>
      </c>
      <c r="O48" s="110" t="s">
        <v>36</v>
      </c>
      <c r="P48" s="55" t="s">
        <v>11</v>
      </c>
      <c r="Q48" s="55" t="s">
        <v>19</v>
      </c>
    </row>
    <row r="49" spans="1:26" s="29" customFormat="1" ht="54" customHeight="1" x14ac:dyDescent="0.25">
      <c r="A49" s="46">
        <v>1</v>
      </c>
      <c r="B49" s="107" t="s">
        <v>153</v>
      </c>
      <c r="C49" s="107" t="s">
        <v>154</v>
      </c>
      <c r="D49" s="107" t="s">
        <v>155</v>
      </c>
      <c r="E49" s="155">
        <v>201401</v>
      </c>
      <c r="F49" s="25" t="s">
        <v>132</v>
      </c>
      <c r="G49" s="141">
        <v>0.2</v>
      </c>
      <c r="H49" s="156">
        <v>41940</v>
      </c>
      <c r="I49" s="26">
        <v>41942</v>
      </c>
      <c r="J49" s="26" t="s">
        <v>132</v>
      </c>
      <c r="K49" s="155" t="s">
        <v>351</v>
      </c>
      <c r="L49" s="155" t="s">
        <v>187</v>
      </c>
      <c r="M49" s="99">
        <v>30</v>
      </c>
      <c r="N49" s="99">
        <v>30</v>
      </c>
      <c r="O49" s="27">
        <v>2000000</v>
      </c>
      <c r="P49" s="27">
        <v>106</v>
      </c>
      <c r="Q49" s="142" t="s">
        <v>352</v>
      </c>
      <c r="R49" s="28"/>
      <c r="S49" s="28"/>
      <c r="T49" s="28"/>
      <c r="U49" s="28"/>
      <c r="V49" s="28"/>
      <c r="W49" s="28"/>
      <c r="X49" s="28"/>
      <c r="Y49" s="28"/>
      <c r="Z49" s="28"/>
    </row>
    <row r="50" spans="1:26" s="29" customFormat="1" ht="98.25" customHeight="1" x14ac:dyDescent="0.25">
      <c r="A50" s="46">
        <f>+A49+1</f>
        <v>2</v>
      </c>
      <c r="B50" s="107" t="s">
        <v>153</v>
      </c>
      <c r="C50" s="108" t="s">
        <v>154</v>
      </c>
      <c r="D50" s="107" t="s">
        <v>156</v>
      </c>
      <c r="E50" s="155">
        <v>50</v>
      </c>
      <c r="F50" s="25" t="s">
        <v>132</v>
      </c>
      <c r="G50" s="106">
        <v>0.2</v>
      </c>
      <c r="H50" s="156">
        <v>41696</v>
      </c>
      <c r="I50" s="26">
        <v>41704</v>
      </c>
      <c r="J50" s="26" t="s">
        <v>132</v>
      </c>
      <c r="K50" s="155">
        <v>0</v>
      </c>
      <c r="L50" s="155" t="s">
        <v>188</v>
      </c>
      <c r="M50" s="99">
        <v>300</v>
      </c>
      <c r="N50" s="99">
        <v>300</v>
      </c>
      <c r="O50" s="27">
        <v>7000000</v>
      </c>
      <c r="P50" s="27" t="s">
        <v>157</v>
      </c>
      <c r="Q50" s="142" t="s">
        <v>158</v>
      </c>
      <c r="R50" s="28"/>
      <c r="S50" s="28"/>
      <c r="T50" s="28"/>
      <c r="U50" s="28"/>
      <c r="V50" s="28"/>
      <c r="W50" s="28"/>
      <c r="X50" s="28"/>
      <c r="Y50" s="28"/>
      <c r="Z50" s="28"/>
    </row>
    <row r="51" spans="1:26" s="29" customFormat="1" ht="102.7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600</v>
      </c>
      <c r="O51" s="27">
        <v>16000000</v>
      </c>
      <c r="P51" s="27">
        <v>109</v>
      </c>
      <c r="Q51" s="142" t="s">
        <v>158</v>
      </c>
      <c r="R51" s="28"/>
      <c r="S51" s="28"/>
      <c r="T51" s="28"/>
      <c r="U51" s="28"/>
      <c r="V51" s="28"/>
      <c r="W51" s="28"/>
      <c r="X51" s="28"/>
      <c r="Y51" s="28"/>
      <c r="Z51" s="28"/>
    </row>
    <row r="52" spans="1:26" s="29" customFormat="1" ht="120.7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145</v>
      </c>
      <c r="O52" s="27">
        <v>41000000</v>
      </c>
      <c r="P52" s="27">
        <v>110</v>
      </c>
      <c r="Q52" s="142" t="s">
        <v>158</v>
      </c>
      <c r="R52" s="28"/>
      <c r="S52" s="28"/>
      <c r="T52" s="28"/>
      <c r="U52" s="28"/>
      <c r="V52" s="28"/>
      <c r="W52" s="28"/>
      <c r="X52" s="28"/>
      <c r="Y52" s="28"/>
      <c r="Z52" s="28"/>
    </row>
    <row r="53" spans="1:26" s="29" customFormat="1" ht="87" customHeight="1" x14ac:dyDescent="0.25">
      <c r="A53" s="46">
        <f t="shared" si="0"/>
        <v>5</v>
      </c>
      <c r="B53" s="107" t="s">
        <v>153</v>
      </c>
      <c r="C53" s="108" t="s">
        <v>154</v>
      </c>
      <c r="D53" s="107" t="s">
        <v>166</v>
      </c>
      <c r="E53" s="106" t="s">
        <v>167</v>
      </c>
      <c r="F53" s="25" t="s">
        <v>168</v>
      </c>
      <c r="G53" s="106">
        <v>0.2</v>
      </c>
      <c r="H53" s="156">
        <v>41287</v>
      </c>
      <c r="I53" s="26">
        <v>41416</v>
      </c>
      <c r="J53" s="26" t="s">
        <v>132</v>
      </c>
      <c r="K53" s="155">
        <v>0</v>
      </c>
      <c r="L53" s="155" t="s">
        <v>169</v>
      </c>
      <c r="M53" s="99">
        <v>180</v>
      </c>
      <c r="N53" s="99">
        <v>180</v>
      </c>
      <c r="O53" s="27">
        <v>25000000</v>
      </c>
      <c r="P53" s="27">
        <v>111</v>
      </c>
      <c r="Q53" s="142" t="s">
        <v>158</v>
      </c>
      <c r="R53" s="28"/>
      <c r="S53" s="28"/>
      <c r="T53" s="28"/>
      <c r="U53" s="28"/>
      <c r="V53" s="28"/>
      <c r="W53" s="28"/>
      <c r="X53" s="28"/>
      <c r="Y53" s="28"/>
      <c r="Z53" s="28"/>
    </row>
    <row r="54" spans="1:26" s="29" customFormat="1" ht="213.75" customHeight="1" x14ac:dyDescent="0.25">
      <c r="A54" s="46">
        <f t="shared" si="0"/>
        <v>6</v>
      </c>
      <c r="B54" s="107" t="s">
        <v>153</v>
      </c>
      <c r="C54" s="108" t="s">
        <v>154</v>
      </c>
      <c r="D54" s="288" t="s">
        <v>173</v>
      </c>
      <c r="E54" s="106" t="s">
        <v>174</v>
      </c>
      <c r="F54" s="25" t="s">
        <v>132</v>
      </c>
      <c r="G54" s="106">
        <v>0.2</v>
      </c>
      <c r="H54" s="156">
        <v>39814</v>
      </c>
      <c r="I54" s="26">
        <v>40957</v>
      </c>
      <c r="J54" s="26" t="s">
        <v>132</v>
      </c>
      <c r="K54" s="155">
        <v>0</v>
      </c>
      <c r="L54" s="289" t="s">
        <v>175</v>
      </c>
      <c r="M54" s="99">
        <v>30</v>
      </c>
      <c r="N54" s="99">
        <v>30</v>
      </c>
      <c r="O54" s="27">
        <v>5000000</v>
      </c>
      <c r="P54" s="27">
        <v>112</v>
      </c>
      <c r="Q54" s="290" t="s">
        <v>191</v>
      </c>
      <c r="R54" s="28"/>
      <c r="S54" s="28"/>
      <c r="T54" s="28"/>
      <c r="U54" s="28"/>
      <c r="V54" s="28"/>
      <c r="W54" s="28"/>
      <c r="X54" s="28"/>
      <c r="Y54" s="28"/>
      <c r="Z54" s="28"/>
    </row>
    <row r="55" spans="1:26" s="29" customFormat="1" ht="48"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1942</v>
      </c>
      <c r="O55" s="27">
        <v>85000000</v>
      </c>
      <c r="P55" s="27" t="s">
        <v>183</v>
      </c>
      <c r="Q55" s="142" t="s">
        <v>353</v>
      </c>
      <c r="R55" s="28"/>
      <c r="S55" s="28"/>
      <c r="T55" s="28"/>
      <c r="U55" s="28"/>
      <c r="V55" s="28"/>
      <c r="W55" s="28"/>
      <c r="X55" s="28"/>
      <c r="Y55" s="28"/>
      <c r="Z55" s="28"/>
    </row>
    <row r="56" spans="1:26" s="29" customFormat="1" ht="46.5"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387</v>
      </c>
      <c r="O56" s="27">
        <v>142003746</v>
      </c>
      <c r="P56" s="27" t="s">
        <v>186</v>
      </c>
      <c r="Q56" s="142" t="s">
        <v>353</v>
      </c>
      <c r="R56" s="28"/>
      <c r="S56" s="28"/>
      <c r="T56" s="28"/>
      <c r="U56" s="28"/>
      <c r="V56" s="28"/>
      <c r="W56" s="28"/>
      <c r="X56" s="28"/>
      <c r="Y56" s="28"/>
      <c r="Z56" s="28"/>
    </row>
    <row r="57" spans="1:26" s="29" customFormat="1" x14ac:dyDescent="0.25">
      <c r="A57" s="46"/>
      <c r="B57" s="49" t="s">
        <v>16</v>
      </c>
      <c r="C57" s="108"/>
      <c r="D57" s="107"/>
      <c r="E57" s="106"/>
      <c r="F57" s="25"/>
      <c r="G57" s="25"/>
      <c r="H57" s="25"/>
      <c r="I57" s="26"/>
      <c r="J57" s="26"/>
      <c r="K57" s="109">
        <f t="shared" ref="K57" si="1">SUM(K49:K56)</f>
        <v>0</v>
      </c>
      <c r="L57" s="109">
        <f t="shared" ref="L57" si="2">SUM(L49:L56)</f>
        <v>3</v>
      </c>
      <c r="M57" s="140">
        <f t="shared" ref="M57:N57" si="3">SUM(M49:M56)</f>
        <v>3614</v>
      </c>
      <c r="N57" s="109">
        <f t="shared" si="3"/>
        <v>3614</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282" t="s">
        <v>194</v>
      </c>
      <c r="E69" s="5">
        <v>84</v>
      </c>
      <c r="F69" s="4" t="s">
        <v>132</v>
      </c>
      <c r="G69" s="4"/>
      <c r="H69" s="4"/>
      <c r="I69" s="94"/>
      <c r="J69" s="94" t="s">
        <v>131</v>
      </c>
      <c r="K69" s="112" t="s">
        <v>131</v>
      </c>
      <c r="L69" s="67" t="s">
        <v>131</v>
      </c>
      <c r="M69" s="112" t="s">
        <v>131</v>
      </c>
      <c r="N69" s="112" t="s">
        <v>131</v>
      </c>
      <c r="O69" s="355" t="s">
        <v>345</v>
      </c>
      <c r="P69" s="356"/>
      <c r="Q69" s="112" t="s">
        <v>132</v>
      </c>
    </row>
    <row r="70" spans="2:17" ht="30" x14ac:dyDescent="0.25">
      <c r="B70" s="3" t="s">
        <v>193</v>
      </c>
      <c r="C70" s="3" t="s">
        <v>193</v>
      </c>
      <c r="D70" s="95" t="s">
        <v>195</v>
      </c>
      <c r="E70" s="5">
        <v>252</v>
      </c>
      <c r="F70" s="4" t="s">
        <v>132</v>
      </c>
      <c r="G70" s="4"/>
      <c r="H70" s="4"/>
      <c r="I70" s="94"/>
      <c r="J70" s="94" t="s">
        <v>131</v>
      </c>
      <c r="K70" s="112" t="s">
        <v>131</v>
      </c>
      <c r="L70" s="67" t="s">
        <v>131</v>
      </c>
      <c r="M70" s="112" t="s">
        <v>131</v>
      </c>
      <c r="N70" s="112" t="s">
        <v>131</v>
      </c>
      <c r="O70" s="112" t="s">
        <v>345</v>
      </c>
      <c r="P70" s="286"/>
      <c r="Q70" s="112" t="s">
        <v>132</v>
      </c>
    </row>
    <row r="71" spans="2:17" x14ac:dyDescent="0.25">
      <c r="B71" s="3"/>
      <c r="C71" s="3"/>
      <c r="D71" s="95"/>
      <c r="E71" s="5"/>
      <c r="F71" s="4"/>
      <c r="G71" s="4"/>
      <c r="H71" s="4"/>
      <c r="I71" s="94"/>
      <c r="J71" s="94"/>
      <c r="K71" s="112"/>
      <c r="L71" s="67"/>
      <c r="M71" s="112"/>
      <c r="N71" s="112"/>
      <c r="O71" s="383"/>
      <c r="P71" s="384"/>
      <c r="Q71" s="112"/>
    </row>
    <row r="72" spans="2:17" x14ac:dyDescent="0.25">
      <c r="B72" s="3"/>
      <c r="C72" s="3"/>
      <c r="D72" s="95"/>
      <c r="E72" s="5"/>
      <c r="F72" s="4"/>
      <c r="G72" s="4"/>
      <c r="H72" s="4"/>
      <c r="I72" s="94"/>
      <c r="J72" s="94"/>
      <c r="K72" s="112"/>
      <c r="L72" s="67"/>
      <c r="M72" s="112"/>
      <c r="N72" s="112"/>
      <c r="O72" s="383"/>
      <c r="P72" s="384"/>
      <c r="Q72" s="112"/>
    </row>
    <row r="73" spans="2:17" x14ac:dyDescent="0.25">
      <c r="B73" s="3"/>
      <c r="C73" s="3"/>
      <c r="D73" s="95"/>
      <c r="E73" s="5"/>
      <c r="F73" s="4"/>
      <c r="G73" s="4"/>
      <c r="H73" s="4"/>
      <c r="I73" s="94"/>
      <c r="J73" s="94"/>
      <c r="K73" s="112"/>
      <c r="L73" s="67"/>
      <c r="M73" s="112"/>
      <c r="N73" s="112"/>
      <c r="O73" s="383"/>
      <c r="P73" s="384"/>
      <c r="Q73" s="112"/>
    </row>
    <row r="74" spans="2:17" x14ac:dyDescent="0.25">
      <c r="B74" s="3"/>
      <c r="C74" s="3"/>
      <c r="D74" s="95"/>
      <c r="E74" s="5"/>
      <c r="F74" s="4"/>
      <c r="G74" s="4"/>
      <c r="H74" s="4"/>
      <c r="I74" s="94"/>
      <c r="J74" s="94"/>
      <c r="K74" s="112"/>
      <c r="L74" s="67"/>
      <c r="M74" s="112"/>
      <c r="N74" s="112"/>
      <c r="O74" s="383"/>
      <c r="P74" s="384"/>
      <c r="Q74" s="112"/>
    </row>
    <row r="75" spans="2:17" x14ac:dyDescent="0.25">
      <c r="B75" s="112"/>
      <c r="C75" s="112"/>
      <c r="D75" s="67"/>
      <c r="E75" s="112"/>
      <c r="F75" s="112"/>
      <c r="G75" s="112"/>
      <c r="H75" s="112"/>
      <c r="I75" s="112"/>
      <c r="J75" s="112"/>
      <c r="K75" s="112"/>
      <c r="L75" s="67"/>
      <c r="M75" s="112"/>
      <c r="N75" s="112"/>
      <c r="O75" s="383"/>
      <c r="P75" s="384"/>
      <c r="Q75" s="11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76.5" customHeight="1" x14ac:dyDescent="0.25">
      <c r="B86" s="111" t="s">
        <v>0</v>
      </c>
      <c r="C86" s="111" t="s">
        <v>39</v>
      </c>
      <c r="D86" s="111" t="s">
        <v>40</v>
      </c>
      <c r="E86" s="111" t="s">
        <v>111</v>
      </c>
      <c r="F86" s="111" t="s">
        <v>113</v>
      </c>
      <c r="G86" s="111" t="s">
        <v>114</v>
      </c>
      <c r="H86" s="111" t="s">
        <v>115</v>
      </c>
      <c r="I86" s="111" t="s">
        <v>112</v>
      </c>
      <c r="J86" s="368" t="s">
        <v>116</v>
      </c>
      <c r="K86" s="385"/>
      <c r="L86" s="369"/>
      <c r="M86" s="111" t="s">
        <v>117</v>
      </c>
      <c r="N86" s="111" t="s">
        <v>41</v>
      </c>
      <c r="O86" s="111" t="s">
        <v>42</v>
      </c>
      <c r="P86" s="368" t="s">
        <v>3</v>
      </c>
      <c r="Q86" s="369"/>
    </row>
    <row r="87" spans="2:17" s="30" customFormat="1" ht="33.6" customHeight="1" x14ac:dyDescent="0.25">
      <c r="B87" s="95" t="s">
        <v>43</v>
      </c>
      <c r="C87" s="95">
        <f>(120+96)/200+450/300</f>
        <v>2.58</v>
      </c>
      <c r="D87" s="95" t="s">
        <v>205</v>
      </c>
      <c r="E87" s="94">
        <v>27315176</v>
      </c>
      <c r="F87" s="94" t="s">
        <v>181</v>
      </c>
      <c r="G87" s="95" t="s">
        <v>206</v>
      </c>
      <c r="H87" s="213">
        <v>39374</v>
      </c>
      <c r="I87" s="279" t="s">
        <v>132</v>
      </c>
      <c r="J87" s="95" t="s">
        <v>209</v>
      </c>
      <c r="K87" s="95" t="s">
        <v>210</v>
      </c>
      <c r="L87" s="95" t="s">
        <v>208</v>
      </c>
      <c r="M87" s="58" t="s">
        <v>131</v>
      </c>
      <c r="N87" s="58" t="s">
        <v>132</v>
      </c>
      <c r="O87" s="58" t="s">
        <v>132</v>
      </c>
      <c r="P87" s="215" t="s">
        <v>360</v>
      </c>
      <c r="Q87" s="57"/>
    </row>
    <row r="88" spans="2:17" ht="33.6" customHeight="1" x14ac:dyDescent="0.25">
      <c r="B88" s="283" t="s">
        <v>43</v>
      </c>
      <c r="C88" s="95">
        <f>(120+96)/200+450/300</f>
        <v>2.58</v>
      </c>
      <c r="D88" s="283" t="s">
        <v>205</v>
      </c>
      <c r="E88" s="3">
        <v>27315176</v>
      </c>
      <c r="F88" s="3" t="s">
        <v>181</v>
      </c>
      <c r="G88" s="283" t="s">
        <v>206</v>
      </c>
      <c r="H88" s="178">
        <v>39374</v>
      </c>
      <c r="I88" s="279" t="s">
        <v>132</v>
      </c>
      <c r="J88" s="283" t="s">
        <v>211</v>
      </c>
      <c r="K88" s="95" t="s">
        <v>212</v>
      </c>
      <c r="L88" s="95" t="s">
        <v>213</v>
      </c>
      <c r="M88" s="112" t="s">
        <v>131</v>
      </c>
      <c r="N88" s="112" t="s">
        <v>132</v>
      </c>
      <c r="O88" s="58" t="s">
        <v>132</v>
      </c>
      <c r="P88" s="215" t="s">
        <v>360</v>
      </c>
      <c r="Q88" s="182"/>
    </row>
    <row r="89" spans="2:17" ht="33.6" customHeight="1" x14ac:dyDescent="0.25">
      <c r="B89" s="283" t="s">
        <v>44</v>
      </c>
      <c r="C89" s="95">
        <f>(120+96)/200+450/300*2</f>
        <v>4.08</v>
      </c>
      <c r="D89" s="283" t="s">
        <v>215</v>
      </c>
      <c r="E89" s="3">
        <v>59822961</v>
      </c>
      <c r="F89" s="283" t="s">
        <v>216</v>
      </c>
      <c r="G89" s="3" t="s">
        <v>217</v>
      </c>
      <c r="H89" s="178">
        <v>41532</v>
      </c>
      <c r="I89" s="214" t="s">
        <v>131</v>
      </c>
      <c r="J89" s="3" t="s">
        <v>218</v>
      </c>
      <c r="K89" s="94" t="s">
        <v>219</v>
      </c>
      <c r="L89" s="95" t="s">
        <v>220</v>
      </c>
      <c r="M89" s="112" t="s">
        <v>131</v>
      </c>
      <c r="N89" s="112" t="s">
        <v>131</v>
      </c>
      <c r="O89" s="58" t="s">
        <v>132</v>
      </c>
      <c r="P89" s="153"/>
      <c r="Q89" s="182"/>
    </row>
    <row r="90" spans="2:17" ht="33.6" customHeight="1" x14ac:dyDescent="0.25">
      <c r="B90" s="283" t="s">
        <v>44</v>
      </c>
      <c r="C90" s="95">
        <f t="shared" ref="C90:C92" si="4">(120+96)/200+450/300*2</f>
        <v>4.08</v>
      </c>
      <c r="D90" s="283" t="s">
        <v>163</v>
      </c>
      <c r="E90" s="3">
        <v>37081459</v>
      </c>
      <c r="F90" s="3" t="s">
        <v>161</v>
      </c>
      <c r="G90" s="3" t="s">
        <v>162</v>
      </c>
      <c r="H90" s="178">
        <v>41629</v>
      </c>
      <c r="I90" s="293" t="s">
        <v>132</v>
      </c>
      <c r="J90" s="200" t="s">
        <v>201</v>
      </c>
      <c r="K90" s="95" t="s">
        <v>202</v>
      </c>
      <c r="L90" s="95" t="s">
        <v>180</v>
      </c>
      <c r="M90" s="112" t="s">
        <v>131</v>
      </c>
      <c r="N90" s="112" t="s">
        <v>131</v>
      </c>
      <c r="O90" s="58" t="s">
        <v>132</v>
      </c>
      <c r="P90" s="153" t="s">
        <v>348</v>
      </c>
      <c r="Q90" s="286"/>
    </row>
    <row r="91" spans="2:17" ht="33.6" customHeight="1" x14ac:dyDescent="0.25">
      <c r="B91" s="283" t="s">
        <v>44</v>
      </c>
      <c r="C91" s="95">
        <f t="shared" si="4"/>
        <v>4.08</v>
      </c>
      <c r="D91" s="283" t="s">
        <v>163</v>
      </c>
      <c r="E91" s="3">
        <v>37081459</v>
      </c>
      <c r="F91" s="3" t="s">
        <v>161</v>
      </c>
      <c r="G91" s="3" t="s">
        <v>162</v>
      </c>
      <c r="H91" s="178">
        <v>41629</v>
      </c>
      <c r="I91" s="293" t="s">
        <v>132</v>
      </c>
      <c r="J91" s="1" t="s">
        <v>221</v>
      </c>
      <c r="K91" s="94" t="s">
        <v>222</v>
      </c>
      <c r="L91" s="95" t="s">
        <v>213</v>
      </c>
      <c r="M91" s="112" t="s">
        <v>132</v>
      </c>
      <c r="N91" s="112" t="s">
        <v>131</v>
      </c>
      <c r="O91" s="58" t="s">
        <v>132</v>
      </c>
      <c r="P91" s="153" t="s">
        <v>348</v>
      </c>
      <c r="Q91" s="286"/>
    </row>
    <row r="92" spans="2:17" ht="33.6" customHeight="1" x14ac:dyDescent="0.25">
      <c r="B92" s="283" t="s">
        <v>44</v>
      </c>
      <c r="C92" s="95">
        <f t="shared" si="4"/>
        <v>4.08</v>
      </c>
      <c r="D92" s="283" t="s">
        <v>163</v>
      </c>
      <c r="E92" s="3">
        <v>37081459</v>
      </c>
      <c r="F92" s="3" t="s">
        <v>161</v>
      </c>
      <c r="G92" s="3" t="s">
        <v>162</v>
      </c>
      <c r="H92" s="178">
        <v>41629</v>
      </c>
      <c r="I92" s="293" t="s">
        <v>132</v>
      </c>
      <c r="J92" s="1" t="s">
        <v>223</v>
      </c>
      <c r="K92" s="94" t="s">
        <v>224</v>
      </c>
      <c r="L92" s="95" t="s">
        <v>225</v>
      </c>
      <c r="M92" s="112" t="s">
        <v>132</v>
      </c>
      <c r="N92" s="112" t="s">
        <v>131</v>
      </c>
      <c r="O92" s="58" t="s">
        <v>132</v>
      </c>
      <c r="P92" s="153" t="s">
        <v>348</v>
      </c>
      <c r="Q92" s="286"/>
    </row>
    <row r="93" spans="2:17" ht="42.75" customHeight="1" x14ac:dyDescent="0.25">
      <c r="B93" s="283" t="s">
        <v>43</v>
      </c>
      <c r="C93" s="95">
        <f>(120+96)/200+450/300</f>
        <v>2.58</v>
      </c>
      <c r="D93" s="283" t="s">
        <v>203</v>
      </c>
      <c r="E93" s="3">
        <v>13072146</v>
      </c>
      <c r="F93" s="3" t="s">
        <v>181</v>
      </c>
      <c r="G93" s="3" t="s">
        <v>204</v>
      </c>
      <c r="H93" s="199" t="s">
        <v>132</v>
      </c>
      <c r="I93" s="5" t="s">
        <v>131</v>
      </c>
      <c r="J93" s="1" t="s">
        <v>207</v>
      </c>
      <c r="K93" s="94" t="s">
        <v>132</v>
      </c>
      <c r="L93" s="95" t="s">
        <v>132</v>
      </c>
      <c r="M93" s="112" t="s">
        <v>131</v>
      </c>
      <c r="N93" s="112" t="s">
        <v>132</v>
      </c>
      <c r="O93" s="58" t="s">
        <v>132</v>
      </c>
      <c r="P93" s="153" t="s">
        <v>350</v>
      </c>
      <c r="Q93" s="286"/>
    </row>
    <row r="94" spans="2:17" ht="33.6" customHeight="1" x14ac:dyDescent="0.25">
      <c r="B94" s="172"/>
      <c r="C94" s="172"/>
      <c r="D94" s="172"/>
      <c r="E94" s="173"/>
      <c r="F94" s="173"/>
      <c r="G94" s="173"/>
      <c r="H94" s="173"/>
      <c r="I94" s="174"/>
      <c r="J94" s="175"/>
      <c r="K94" s="176"/>
      <c r="L94" s="198"/>
      <c r="M94" s="10"/>
      <c r="N94" s="10"/>
      <c r="O94" s="10"/>
      <c r="P94" s="177"/>
      <c r="Q94" s="177"/>
    </row>
    <row r="95" spans="2:17" x14ac:dyDescent="0.25">
      <c r="B95" s="30"/>
      <c r="C95" s="30"/>
      <c r="D95" s="189"/>
      <c r="E95" s="31"/>
      <c r="F95" s="30"/>
      <c r="G95" s="30"/>
      <c r="H95" s="30"/>
      <c r="I95" s="30"/>
      <c r="J95" s="30"/>
      <c r="K95" s="30"/>
      <c r="L95" s="189"/>
      <c r="M95" s="30"/>
      <c r="N95" s="30"/>
      <c r="O95" s="30"/>
      <c r="P95" s="30"/>
    </row>
    <row r="96" spans="2:17" ht="18.75" x14ac:dyDescent="0.25">
      <c r="B96" s="59" t="s">
        <v>32</v>
      </c>
      <c r="C96" s="71" t="e">
        <f>+#REF!</f>
        <v>#REF!</v>
      </c>
      <c r="H96" s="32"/>
      <c r="I96" s="32"/>
      <c r="J96" s="32"/>
      <c r="K96" s="32"/>
      <c r="L96" s="197"/>
      <c r="M96" s="32"/>
      <c r="N96" s="30"/>
      <c r="O96" s="30"/>
      <c r="P96" s="30"/>
    </row>
    <row r="97" spans="1:17" ht="19.5" thickBot="1" x14ac:dyDescent="0.3">
      <c r="B97" s="225"/>
      <c r="C97" s="226"/>
      <c r="H97" s="32"/>
      <c r="I97" s="32"/>
      <c r="J97" s="32"/>
      <c r="K97" s="32"/>
      <c r="L97" s="197"/>
      <c r="M97" s="32"/>
      <c r="N97" s="30"/>
      <c r="O97" s="30"/>
      <c r="P97" s="30"/>
    </row>
    <row r="98" spans="1:17" ht="27" thickBot="1" x14ac:dyDescent="0.3">
      <c r="B98" s="227" t="s">
        <v>46</v>
      </c>
      <c r="C98" s="228"/>
      <c r="D98" s="229"/>
      <c r="E98" s="229"/>
      <c r="F98" s="229"/>
      <c r="G98" s="229"/>
      <c r="H98" s="284"/>
      <c r="I98" s="284"/>
      <c r="J98" s="284"/>
      <c r="K98" s="284"/>
      <c r="L98" s="284"/>
      <c r="M98" s="284"/>
      <c r="N98" s="230"/>
      <c r="O98" s="30"/>
      <c r="P98" s="30"/>
    </row>
    <row r="99" spans="1:17" x14ac:dyDescent="0.25">
      <c r="B99" s="221"/>
      <c r="C99" s="231"/>
      <c r="D99" s="9"/>
      <c r="H99" s="221"/>
      <c r="I99" s="221"/>
      <c r="J99" s="221"/>
      <c r="K99" s="221"/>
      <c r="L99" s="221"/>
      <c r="M99" s="221"/>
      <c r="N99" s="30"/>
      <c r="O99" s="30"/>
      <c r="P99" s="30"/>
    </row>
    <row r="100" spans="1:17" x14ac:dyDescent="0.25">
      <c r="B100" s="221"/>
      <c r="C100" s="231"/>
      <c r="D100" s="9"/>
      <c r="H100" s="221"/>
      <c r="I100" s="221"/>
      <c r="J100" s="221"/>
      <c r="K100" s="221"/>
      <c r="L100" s="221"/>
      <c r="M100" s="221"/>
      <c r="N100" s="30"/>
      <c r="O100" s="30"/>
      <c r="P100" s="30"/>
    </row>
    <row r="101" spans="1:17" ht="30" x14ac:dyDescent="0.25">
      <c r="B101" s="232" t="s">
        <v>33</v>
      </c>
      <c r="C101" s="233" t="s">
        <v>231</v>
      </c>
      <c r="D101" s="181" t="s">
        <v>3</v>
      </c>
      <c r="E101" s="217"/>
      <c r="H101" s="221"/>
      <c r="I101" s="221"/>
      <c r="J101" s="221"/>
      <c r="K101" s="221"/>
      <c r="L101" s="221"/>
      <c r="M101" s="221"/>
      <c r="N101" s="30"/>
      <c r="O101" s="30"/>
      <c r="P101" s="30"/>
    </row>
    <row r="102" spans="1:17" ht="409.5" x14ac:dyDescent="0.25">
      <c r="B102" s="220" t="s">
        <v>118</v>
      </c>
      <c r="C102" s="234" t="s">
        <v>132</v>
      </c>
      <c r="D102" s="267" t="s">
        <v>245</v>
      </c>
      <c r="E102" s="153"/>
      <c r="H102" s="221"/>
      <c r="I102" s="221"/>
      <c r="J102" s="221"/>
      <c r="K102" s="221"/>
      <c r="L102" s="221"/>
      <c r="M102" s="221"/>
      <c r="N102" s="30"/>
      <c r="O102" s="30"/>
      <c r="P102" s="30"/>
    </row>
    <row r="103" spans="1:17" ht="18.75" x14ac:dyDescent="0.25">
      <c r="B103" s="225"/>
      <c r="C103" s="226"/>
      <c r="H103" s="32"/>
      <c r="I103" s="32"/>
      <c r="J103" s="32"/>
      <c r="K103" s="32"/>
      <c r="L103" s="197"/>
      <c r="M103" s="32"/>
      <c r="N103" s="30"/>
      <c r="O103" s="30"/>
      <c r="P103" s="30"/>
    </row>
    <row r="104" spans="1:17" ht="18.75" x14ac:dyDescent="0.25">
      <c r="B104" s="225"/>
      <c r="C104" s="226"/>
      <c r="H104" s="32"/>
      <c r="I104" s="32"/>
      <c r="J104" s="32"/>
      <c r="K104" s="32"/>
      <c r="L104" s="197"/>
      <c r="M104" s="32"/>
      <c r="N104" s="30"/>
      <c r="O104" s="30"/>
      <c r="P104" s="30"/>
    </row>
    <row r="105" spans="1:17" ht="26.25" x14ac:dyDescent="0.25">
      <c r="B105" s="235" t="s">
        <v>243</v>
      </c>
      <c r="C105" s="226"/>
      <c r="H105" s="32"/>
      <c r="I105" s="32"/>
      <c r="J105" s="32"/>
      <c r="K105" s="32"/>
      <c r="L105" s="197"/>
      <c r="M105" s="32"/>
      <c r="N105" s="30"/>
      <c r="O105" s="30"/>
      <c r="P105" s="30"/>
    </row>
    <row r="106" spans="1:17" x14ac:dyDescent="0.25">
      <c r="B106" s="236"/>
      <c r="C106" s="231"/>
      <c r="D106" s="9"/>
      <c r="H106" s="236"/>
      <c r="I106" s="236"/>
      <c r="J106" s="236"/>
      <c r="K106" s="236"/>
      <c r="L106" s="236"/>
      <c r="M106" s="236"/>
      <c r="N106" s="30"/>
      <c r="O106" s="30"/>
      <c r="P106" s="30"/>
    </row>
    <row r="107" spans="1:17" ht="15.75" thickBot="1" x14ac:dyDescent="0.3">
      <c r="B107" s="236"/>
      <c r="C107" s="231"/>
      <c r="D107" s="9"/>
      <c r="H107" s="236"/>
      <c r="I107" s="236"/>
      <c r="J107" s="236"/>
      <c r="K107" s="236"/>
      <c r="L107" s="236"/>
      <c r="M107" s="236"/>
      <c r="N107" s="30"/>
      <c r="O107" s="30"/>
      <c r="P107" s="30"/>
    </row>
    <row r="108" spans="1:17" ht="27" thickBot="1" x14ac:dyDescent="0.3">
      <c r="B108" s="227" t="s">
        <v>244</v>
      </c>
      <c r="C108" s="226"/>
      <c r="H108" s="32"/>
      <c r="I108" s="32"/>
      <c r="J108" s="32"/>
      <c r="K108" s="32"/>
      <c r="L108" s="197"/>
      <c r="M108" s="32"/>
      <c r="N108" s="30"/>
      <c r="O108" s="30"/>
      <c r="P108" s="30"/>
    </row>
    <row r="109" spans="1:17" x14ac:dyDescent="0.25">
      <c r="B109" s="236"/>
      <c r="C109" s="231"/>
      <c r="D109" s="9"/>
      <c r="H109" s="236"/>
      <c r="I109" s="236"/>
      <c r="J109" s="236"/>
      <c r="K109" s="236"/>
      <c r="L109" s="236"/>
      <c r="M109" s="236"/>
      <c r="N109" s="30"/>
      <c r="O109" s="30"/>
      <c r="P109" s="30"/>
    </row>
    <row r="110" spans="1:17" ht="19.5" thickBot="1" x14ac:dyDescent="0.3">
      <c r="B110" s="236"/>
      <c r="C110" s="231"/>
      <c r="D110" s="9"/>
      <c r="H110" s="236"/>
      <c r="I110" s="236"/>
      <c r="J110" s="236"/>
      <c r="K110" s="236"/>
      <c r="L110" s="236"/>
      <c r="M110" s="237"/>
      <c r="N110" s="238"/>
      <c r="O110" s="30"/>
      <c r="P110" s="30"/>
    </row>
    <row r="111" spans="1:17" s="393" customFormat="1" ht="75" x14ac:dyDescent="0.25">
      <c r="B111" s="388" t="s">
        <v>140</v>
      </c>
      <c r="C111" s="389" t="s">
        <v>141</v>
      </c>
      <c r="D111" s="388" t="s">
        <v>142</v>
      </c>
      <c r="E111" s="388" t="s">
        <v>45</v>
      </c>
      <c r="F111" s="388" t="s">
        <v>22</v>
      </c>
      <c r="G111" s="388" t="s">
        <v>98</v>
      </c>
      <c r="H111" s="390" t="s">
        <v>17</v>
      </c>
      <c r="I111" s="390" t="s">
        <v>10</v>
      </c>
      <c r="J111" s="390" t="s">
        <v>31</v>
      </c>
      <c r="K111" s="390" t="s">
        <v>59</v>
      </c>
      <c r="L111" s="390" t="s">
        <v>20</v>
      </c>
      <c r="M111" s="391" t="s">
        <v>26</v>
      </c>
      <c r="N111" s="388" t="s">
        <v>143</v>
      </c>
      <c r="O111" s="388" t="s">
        <v>36</v>
      </c>
      <c r="P111" s="392" t="s">
        <v>11</v>
      </c>
      <c r="Q111" s="392" t="s">
        <v>19</v>
      </c>
    </row>
    <row r="112" spans="1:17" s="239" customFormat="1" x14ac:dyDescent="0.25">
      <c r="A112" s="240">
        <v>1</v>
      </c>
      <c r="B112" s="241"/>
      <c r="C112" s="242"/>
      <c r="D112" s="243"/>
      <c r="E112" s="244"/>
      <c r="F112" s="245"/>
      <c r="G112" s="246"/>
      <c r="H112" s="247"/>
      <c r="I112" s="248"/>
      <c r="J112" s="248"/>
      <c r="K112" s="248"/>
      <c r="L112" s="248"/>
      <c r="M112" s="249"/>
      <c r="N112" s="249">
        <f>+M112*G112</f>
        <v>0</v>
      </c>
      <c r="O112" s="250"/>
      <c r="P112" s="250"/>
      <c r="Q112" s="240"/>
    </row>
    <row r="113" spans="1:17" s="239" customFormat="1" x14ac:dyDescent="0.25">
      <c r="A113" s="240">
        <f t="shared" ref="A113:A119" si="5">+A112+1</f>
        <v>2</v>
      </c>
      <c r="B113" s="241"/>
      <c r="C113" s="242"/>
      <c r="D113" s="243"/>
      <c r="E113" s="244"/>
      <c r="F113" s="245"/>
      <c r="G113" s="245"/>
      <c r="H113" s="251"/>
      <c r="I113" s="248"/>
      <c r="J113" s="248"/>
      <c r="K113" s="248"/>
      <c r="L113" s="248"/>
      <c r="M113" s="249"/>
      <c r="N113" s="249"/>
      <c r="O113" s="250"/>
      <c r="P113" s="250"/>
      <c r="Q113" s="240"/>
    </row>
    <row r="114" spans="1:17" s="239" customFormat="1" x14ac:dyDescent="0.25">
      <c r="A114" s="240">
        <f t="shared" si="5"/>
        <v>3</v>
      </c>
      <c r="B114" s="241"/>
      <c r="C114" s="242"/>
      <c r="D114" s="243"/>
      <c r="E114" s="244"/>
      <c r="F114" s="245"/>
      <c r="G114" s="245"/>
      <c r="H114" s="251"/>
      <c r="I114" s="248"/>
      <c r="J114" s="248"/>
      <c r="K114" s="248"/>
      <c r="L114" s="248"/>
      <c r="M114" s="249"/>
      <c r="N114" s="249"/>
      <c r="O114" s="250"/>
      <c r="P114" s="250"/>
      <c r="Q114" s="240"/>
    </row>
    <row r="115" spans="1:17" s="239" customFormat="1" x14ac:dyDescent="0.25">
      <c r="A115" s="240">
        <f t="shared" si="5"/>
        <v>4</v>
      </c>
      <c r="B115" s="241"/>
      <c r="C115" s="242"/>
      <c r="D115" s="243"/>
      <c r="E115" s="244"/>
      <c r="F115" s="245"/>
      <c r="G115" s="245"/>
      <c r="H115" s="251"/>
      <c r="I115" s="248"/>
      <c r="J115" s="248"/>
      <c r="K115" s="248"/>
      <c r="L115" s="248"/>
      <c r="M115" s="249"/>
      <c r="N115" s="249"/>
      <c r="O115" s="250"/>
      <c r="P115" s="250"/>
      <c r="Q115" s="240"/>
    </row>
    <row r="116" spans="1:17" s="239" customFormat="1" x14ac:dyDescent="0.25">
      <c r="A116" s="240">
        <f t="shared" si="5"/>
        <v>5</v>
      </c>
      <c r="B116" s="241"/>
      <c r="C116" s="242"/>
      <c r="D116" s="243"/>
      <c r="E116" s="244"/>
      <c r="F116" s="245"/>
      <c r="G116" s="245"/>
      <c r="H116" s="251"/>
      <c r="I116" s="248"/>
      <c r="J116" s="248"/>
      <c r="K116" s="248"/>
      <c r="L116" s="248"/>
      <c r="M116" s="249"/>
      <c r="N116" s="249"/>
      <c r="O116" s="250"/>
      <c r="P116" s="250"/>
      <c r="Q116" s="240"/>
    </row>
    <row r="117" spans="1:17" s="239" customFormat="1" x14ac:dyDescent="0.25">
      <c r="A117" s="240">
        <f t="shared" si="5"/>
        <v>6</v>
      </c>
      <c r="B117" s="241"/>
      <c r="C117" s="242"/>
      <c r="D117" s="243"/>
      <c r="E117" s="244"/>
      <c r="F117" s="245"/>
      <c r="G117" s="245"/>
      <c r="H117" s="251"/>
      <c r="I117" s="248"/>
      <c r="J117" s="248"/>
      <c r="K117" s="248"/>
      <c r="L117" s="248"/>
      <c r="M117" s="249"/>
      <c r="N117" s="249"/>
      <c r="O117" s="250"/>
      <c r="P117" s="250"/>
      <c r="Q117" s="240"/>
    </row>
    <row r="118" spans="1:17" s="239" customFormat="1" x14ac:dyDescent="0.25">
      <c r="A118" s="240">
        <f t="shared" si="5"/>
        <v>7</v>
      </c>
      <c r="B118" s="241"/>
      <c r="C118" s="242"/>
      <c r="D118" s="243"/>
      <c r="E118" s="244"/>
      <c r="F118" s="245"/>
      <c r="G118" s="245"/>
      <c r="H118" s="251"/>
      <c r="I118" s="248"/>
      <c r="J118" s="248"/>
      <c r="K118" s="248"/>
      <c r="L118" s="248"/>
      <c r="M118" s="249"/>
      <c r="N118" s="249"/>
      <c r="O118" s="250"/>
      <c r="P118" s="250"/>
      <c r="Q118" s="240"/>
    </row>
    <row r="119" spans="1:17" s="239" customFormat="1" x14ac:dyDescent="0.25">
      <c r="A119" s="240">
        <f t="shared" si="5"/>
        <v>8</v>
      </c>
      <c r="B119" s="241"/>
      <c r="C119" s="242"/>
      <c r="D119" s="243"/>
      <c r="E119" s="244"/>
      <c r="F119" s="245"/>
      <c r="G119" s="245"/>
      <c r="H119" s="251"/>
      <c r="I119" s="248"/>
      <c r="J119" s="248"/>
      <c r="K119" s="248"/>
      <c r="L119" s="248"/>
      <c r="M119" s="249"/>
      <c r="N119" s="249"/>
      <c r="O119" s="250"/>
      <c r="P119" s="250"/>
      <c r="Q119" s="240"/>
    </row>
    <row r="120" spans="1:17" s="239" customFormat="1" x14ac:dyDescent="0.25">
      <c r="A120" s="240"/>
      <c r="B120" s="241" t="s">
        <v>16</v>
      </c>
      <c r="C120" s="242"/>
      <c r="D120" s="243"/>
      <c r="E120" s="244"/>
      <c r="F120" s="245"/>
      <c r="G120" s="245"/>
      <c r="H120" s="251"/>
      <c r="I120" s="248"/>
      <c r="J120" s="248"/>
      <c r="K120" s="252">
        <f>SUM(K112:K119)</f>
        <v>0</v>
      </c>
      <c r="L120" s="252">
        <f>SUM(L112:L119)</f>
        <v>0</v>
      </c>
      <c r="M120" s="253">
        <f>SUM(M112:M119)</f>
        <v>0</v>
      </c>
      <c r="N120" s="252">
        <f>SUM(N112:N119)</f>
        <v>0</v>
      </c>
      <c r="O120" s="250"/>
      <c r="P120" s="250"/>
      <c r="Q120" s="240"/>
    </row>
    <row r="121" spans="1:17" x14ac:dyDescent="0.25">
      <c r="B121" s="236"/>
      <c r="C121" s="231"/>
      <c r="D121" s="9"/>
      <c r="E121" s="254"/>
      <c r="H121" s="236"/>
      <c r="I121" s="236"/>
      <c r="J121" s="236"/>
      <c r="K121" s="236"/>
      <c r="L121" s="236"/>
      <c r="M121" s="236"/>
      <c r="N121" s="30"/>
      <c r="O121" s="30"/>
      <c r="P121" s="30"/>
    </row>
    <row r="122" spans="1:17" ht="18.75" x14ac:dyDescent="0.25">
      <c r="B122" s="59" t="s">
        <v>32</v>
      </c>
      <c r="C122" s="71">
        <f>+K120</f>
        <v>0</v>
      </c>
      <c r="D122" s="9"/>
      <c r="H122" s="32"/>
      <c r="I122" s="32"/>
      <c r="J122" s="32"/>
      <c r="K122" s="32"/>
      <c r="L122" s="32"/>
      <c r="M122" s="32"/>
      <c r="N122" s="30"/>
      <c r="O122" s="30"/>
      <c r="P122" s="30"/>
    </row>
    <row r="123" spans="1:17" x14ac:dyDescent="0.25">
      <c r="B123" s="236"/>
      <c r="C123" s="231"/>
      <c r="D123" s="9"/>
      <c r="H123" s="236"/>
      <c r="I123" s="236"/>
      <c r="J123" s="236"/>
      <c r="K123" s="236"/>
      <c r="L123" s="236"/>
      <c r="M123" s="236"/>
      <c r="N123" s="30"/>
      <c r="O123" s="30"/>
      <c r="P123" s="30"/>
    </row>
    <row r="124" spans="1:17" ht="15.75" thickBot="1" x14ac:dyDescent="0.3">
      <c r="B124" s="236"/>
      <c r="C124" s="231"/>
      <c r="D124" s="9"/>
      <c r="H124" s="236"/>
      <c r="I124" s="236"/>
      <c r="J124" s="236"/>
      <c r="K124" s="236"/>
      <c r="L124" s="236"/>
      <c r="M124" s="236"/>
      <c r="N124" s="30"/>
      <c r="O124" s="30"/>
      <c r="P124" s="30"/>
    </row>
    <row r="125" spans="1:17" ht="30.75" thickBot="1" x14ac:dyDescent="0.3">
      <c r="B125" s="259" t="s">
        <v>48</v>
      </c>
      <c r="C125" s="255" t="s">
        <v>49</v>
      </c>
      <c r="D125" s="256" t="s">
        <v>50</v>
      </c>
      <c r="E125" s="261" t="s">
        <v>53</v>
      </c>
      <c r="H125" s="236"/>
      <c r="I125" s="236"/>
      <c r="J125" s="236"/>
      <c r="K125" s="236"/>
      <c r="L125" s="236"/>
      <c r="M125" s="236"/>
      <c r="N125" s="30"/>
      <c r="O125" s="30"/>
      <c r="P125" s="30"/>
    </row>
    <row r="126" spans="1:17" x14ac:dyDescent="0.25">
      <c r="B126" s="266" t="s">
        <v>119</v>
      </c>
      <c r="C126" s="257">
        <v>20</v>
      </c>
      <c r="D126" s="68"/>
      <c r="E126" s="262">
        <f>+D126+D127+D128</f>
        <v>0</v>
      </c>
      <c r="H126" s="236"/>
      <c r="I126" s="236"/>
      <c r="J126" s="236"/>
      <c r="K126" s="236"/>
      <c r="L126" s="236"/>
      <c r="M126" s="236"/>
      <c r="N126" s="30"/>
      <c r="O126" s="30"/>
      <c r="P126" s="30"/>
    </row>
    <row r="127" spans="1:17" x14ac:dyDescent="0.25">
      <c r="B127" s="260" t="s">
        <v>120</v>
      </c>
      <c r="C127" s="234">
        <v>30</v>
      </c>
      <c r="D127" s="287">
        <v>0</v>
      </c>
      <c r="E127" s="263"/>
      <c r="H127" s="236"/>
      <c r="I127" s="236"/>
      <c r="J127" s="236"/>
      <c r="K127" s="236"/>
      <c r="L127" s="236"/>
      <c r="M127" s="236"/>
      <c r="N127" s="30"/>
      <c r="O127" s="30"/>
      <c r="P127" s="30"/>
    </row>
    <row r="128" spans="1:17" ht="15.75" thickBot="1" x14ac:dyDescent="0.3">
      <c r="B128" s="264" t="s">
        <v>121</v>
      </c>
      <c r="C128" s="258">
        <v>40</v>
      </c>
      <c r="D128" s="70">
        <v>0</v>
      </c>
      <c r="E128" s="265"/>
      <c r="H128" s="236"/>
      <c r="I128" s="236"/>
      <c r="J128" s="236"/>
      <c r="K128" s="236"/>
      <c r="L128" s="236"/>
      <c r="M128" s="236"/>
      <c r="N128" s="30"/>
      <c r="O128" s="30"/>
      <c r="P128" s="30"/>
    </row>
    <row r="129" spans="2:17" ht="18.75" x14ac:dyDescent="0.25">
      <c r="B129" s="225"/>
      <c r="C129" s="226"/>
      <c r="H129" s="32"/>
      <c r="I129" s="32"/>
      <c r="J129" s="32"/>
      <c r="K129" s="32"/>
      <c r="L129" s="197"/>
      <c r="M129" s="32"/>
      <c r="N129" s="30"/>
      <c r="O129" s="30"/>
      <c r="P129" s="30"/>
    </row>
    <row r="131" spans="2:17" ht="15.75" thickBot="1" x14ac:dyDescent="0.3"/>
    <row r="132" spans="2:17" ht="27" thickBot="1" x14ac:dyDescent="0.3">
      <c r="B132" s="365" t="s">
        <v>51</v>
      </c>
      <c r="C132" s="366"/>
      <c r="D132" s="366"/>
      <c r="E132" s="366"/>
      <c r="F132" s="366"/>
      <c r="G132" s="366"/>
      <c r="H132" s="366"/>
      <c r="I132" s="366"/>
      <c r="J132" s="366"/>
      <c r="K132" s="366"/>
      <c r="L132" s="366"/>
      <c r="M132" s="366"/>
      <c r="N132" s="367"/>
    </row>
    <row r="134" spans="2:17" ht="76.5" customHeight="1" x14ac:dyDescent="0.25">
      <c r="B134" s="111" t="s">
        <v>0</v>
      </c>
      <c r="C134" s="111" t="s">
        <v>39</v>
      </c>
      <c r="D134" s="111" t="s">
        <v>40</v>
      </c>
      <c r="E134" s="111" t="s">
        <v>111</v>
      </c>
      <c r="F134" s="111" t="s">
        <v>113</v>
      </c>
      <c r="G134" s="111" t="s">
        <v>114</v>
      </c>
      <c r="H134" s="111" t="s">
        <v>115</v>
      </c>
      <c r="I134" s="111" t="s">
        <v>112</v>
      </c>
      <c r="J134" s="368" t="s">
        <v>116</v>
      </c>
      <c r="K134" s="385"/>
      <c r="L134" s="369"/>
      <c r="M134" s="111" t="s">
        <v>117</v>
      </c>
      <c r="N134" s="111" t="s">
        <v>41</v>
      </c>
      <c r="O134" s="111" t="s">
        <v>42</v>
      </c>
      <c r="P134" s="368" t="s">
        <v>3</v>
      </c>
      <c r="Q134" s="369"/>
    </row>
    <row r="135" spans="2:17" ht="60.75" customHeight="1" x14ac:dyDescent="0.25">
      <c r="B135" s="283"/>
      <c r="C135" s="283"/>
      <c r="D135" s="283"/>
      <c r="E135" s="3"/>
      <c r="F135" s="3"/>
      <c r="G135" s="3"/>
      <c r="H135" s="3"/>
      <c r="I135" s="5"/>
      <c r="J135" s="1"/>
      <c r="K135" s="169"/>
      <c r="L135" s="95"/>
      <c r="M135" s="112"/>
      <c r="N135" s="112"/>
      <c r="O135" s="112"/>
      <c r="P135" s="386"/>
      <c r="Q135" s="386"/>
    </row>
    <row r="136" spans="2:17" ht="60.75" customHeight="1" x14ac:dyDescent="0.25">
      <c r="B136" s="283" t="s">
        <v>125</v>
      </c>
      <c r="C136" s="283"/>
      <c r="D136" s="283"/>
      <c r="E136" s="3"/>
      <c r="F136" s="3"/>
      <c r="G136" s="3"/>
      <c r="H136" s="3"/>
      <c r="I136" s="5"/>
      <c r="J136" s="1"/>
      <c r="K136" s="95"/>
      <c r="L136" s="95"/>
      <c r="M136" s="112"/>
      <c r="N136" s="112"/>
      <c r="O136" s="112"/>
      <c r="P136" s="287"/>
      <c r="Q136" s="287"/>
    </row>
    <row r="137" spans="2:17" ht="33.6" customHeight="1" x14ac:dyDescent="0.25">
      <c r="B137" s="283" t="s">
        <v>126</v>
      </c>
      <c r="C137" s="283"/>
      <c r="D137" s="283"/>
      <c r="E137" s="3"/>
      <c r="F137" s="3"/>
      <c r="G137" s="3"/>
      <c r="H137" s="3"/>
      <c r="I137" s="5"/>
      <c r="J137" s="1"/>
      <c r="K137" s="94"/>
      <c r="L137" s="95"/>
      <c r="M137" s="112"/>
      <c r="N137" s="112"/>
      <c r="O137" s="112"/>
      <c r="P137" s="386"/>
      <c r="Q137" s="386"/>
    </row>
    <row r="140" spans="2:17" ht="15.75" thickBot="1" x14ac:dyDescent="0.3"/>
    <row r="141" spans="2:17" ht="54" customHeight="1" x14ac:dyDescent="0.25">
      <c r="B141" s="114" t="s">
        <v>33</v>
      </c>
      <c r="C141" s="114" t="s">
        <v>48</v>
      </c>
      <c r="D141" s="111" t="s">
        <v>49</v>
      </c>
      <c r="E141" s="114" t="s">
        <v>50</v>
      </c>
      <c r="F141" s="73" t="s">
        <v>54</v>
      </c>
      <c r="G141" s="91"/>
    </row>
    <row r="142" spans="2:17" ht="120.75" customHeight="1" x14ac:dyDescent="0.2">
      <c r="B142" s="357" t="s">
        <v>52</v>
      </c>
      <c r="C142" s="6" t="s">
        <v>122</v>
      </c>
      <c r="D142" s="153">
        <v>25</v>
      </c>
      <c r="E142" s="287">
        <v>0</v>
      </c>
      <c r="F142" s="358">
        <f>+E142+E143+E144</f>
        <v>0</v>
      </c>
      <c r="G142" s="92"/>
    </row>
    <row r="143" spans="2:17" ht="76.150000000000006" customHeight="1" x14ac:dyDescent="0.2">
      <c r="B143" s="357"/>
      <c r="C143" s="6" t="s">
        <v>123</v>
      </c>
      <c r="D143" s="153">
        <v>25</v>
      </c>
      <c r="E143" s="287">
        <v>0</v>
      </c>
      <c r="F143" s="359"/>
      <c r="G143" s="92"/>
    </row>
    <row r="144" spans="2:17" ht="69" customHeight="1" x14ac:dyDescent="0.2">
      <c r="B144" s="357"/>
      <c r="C144" s="6" t="s">
        <v>124</v>
      </c>
      <c r="D144" s="153">
        <v>10</v>
      </c>
      <c r="E144" s="287">
        <v>0</v>
      </c>
      <c r="F144" s="360"/>
      <c r="G144" s="92"/>
    </row>
    <row r="145" spans="2:5" x14ac:dyDescent="0.25">
      <c r="C145" s="101"/>
    </row>
    <row r="148" spans="2:5" x14ac:dyDescent="0.25">
      <c r="B148" s="113" t="s">
        <v>55</v>
      </c>
    </row>
    <row r="151" spans="2:5" x14ac:dyDescent="0.25">
      <c r="B151" s="115" t="s">
        <v>33</v>
      </c>
      <c r="C151" s="115" t="s">
        <v>56</v>
      </c>
      <c r="D151" s="111" t="s">
        <v>50</v>
      </c>
      <c r="E151" s="114" t="s">
        <v>16</v>
      </c>
    </row>
    <row r="152" spans="2:5" ht="28.5" x14ac:dyDescent="0.25">
      <c r="B152" s="102" t="s">
        <v>57</v>
      </c>
      <c r="C152" s="103">
        <v>40</v>
      </c>
      <c r="D152" s="153">
        <v>0</v>
      </c>
      <c r="E152" s="361">
        <f>+D152+D153</f>
        <v>0</v>
      </c>
    </row>
    <row r="153" spans="2:5" ht="42.75" x14ac:dyDescent="0.25">
      <c r="B153" s="102" t="s">
        <v>58</v>
      </c>
      <c r="C153" s="103">
        <v>60</v>
      </c>
      <c r="D153" s="153">
        <f>+F142</f>
        <v>0</v>
      </c>
      <c r="E153" s="362"/>
    </row>
  </sheetData>
  <mergeCells count="34">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topLeftCell="A4" zoomScale="80" zoomScaleNormal="80" workbookViewId="0">
      <selection activeCell="E24" activeCellId="1" sqref="C24 E24"/>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44.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104"/>
      <c r="J12" s="104"/>
      <c r="K12" s="104"/>
      <c r="L12" s="193"/>
      <c r="M12" s="104"/>
      <c r="N12" s="19"/>
    </row>
    <row r="13" spans="2:16" x14ac:dyDescent="0.25">
      <c r="I13" s="104"/>
      <c r="J13" s="104"/>
      <c r="K13" s="104"/>
      <c r="L13" s="193"/>
      <c r="M13" s="104"/>
      <c r="N13" s="105"/>
    </row>
    <row r="14" spans="2:16" ht="45.75" customHeight="1" x14ac:dyDescent="0.25">
      <c r="B14" s="372" t="s">
        <v>96</v>
      </c>
      <c r="C14" s="372"/>
      <c r="D14" s="285" t="s">
        <v>12</v>
      </c>
      <c r="E14" s="285" t="s">
        <v>13</v>
      </c>
      <c r="F14" s="285" t="s">
        <v>29</v>
      </c>
      <c r="G14" s="89"/>
      <c r="I14" s="38"/>
      <c r="J14" s="38"/>
      <c r="K14" s="38"/>
      <c r="L14" s="38"/>
      <c r="M14" s="38"/>
      <c r="N14" s="105"/>
    </row>
    <row r="15" spans="2:16" x14ac:dyDescent="0.25">
      <c r="B15" s="372"/>
      <c r="C15" s="372"/>
      <c r="D15" s="285">
        <v>32</v>
      </c>
      <c r="E15" s="36">
        <v>1475612178</v>
      </c>
      <c r="F15" s="170">
        <v>606</v>
      </c>
      <c r="G15" s="90"/>
      <c r="I15" s="39"/>
      <c r="J15" s="39"/>
      <c r="K15" s="39"/>
      <c r="L15" s="187"/>
      <c r="M15" s="39"/>
      <c r="N15" s="105"/>
    </row>
    <row r="16" spans="2:16" x14ac:dyDescent="0.25">
      <c r="B16" s="372"/>
      <c r="C16" s="372"/>
      <c r="D16" s="285"/>
      <c r="E16" s="36"/>
      <c r="F16" s="170"/>
      <c r="G16" s="90"/>
      <c r="I16" s="39"/>
      <c r="J16" s="39"/>
      <c r="K16" s="39"/>
      <c r="L16" s="187"/>
      <c r="M16" s="39"/>
      <c r="N16" s="105"/>
    </row>
    <row r="17" spans="1:14" x14ac:dyDescent="0.25">
      <c r="B17" s="372"/>
      <c r="C17" s="372"/>
      <c r="D17" s="285"/>
      <c r="E17" s="36"/>
      <c r="F17" s="170"/>
      <c r="G17" s="90"/>
      <c r="I17" s="39"/>
      <c r="J17" s="39"/>
      <c r="K17" s="39"/>
      <c r="L17" s="187"/>
      <c r="M17" s="39"/>
      <c r="N17" s="105"/>
    </row>
    <row r="18" spans="1:14" x14ac:dyDescent="0.25">
      <c r="B18" s="372"/>
      <c r="C18" s="372"/>
      <c r="D18" s="285"/>
      <c r="E18" s="36"/>
      <c r="F18" s="170"/>
      <c r="G18" s="90"/>
      <c r="H18" s="22"/>
      <c r="I18" s="39"/>
      <c r="J18" s="39"/>
      <c r="K18" s="39"/>
      <c r="L18" s="187"/>
      <c r="M18" s="39"/>
      <c r="N18" s="20"/>
    </row>
    <row r="19" spans="1:14" x14ac:dyDescent="0.25">
      <c r="B19" s="372"/>
      <c r="C19" s="372"/>
      <c r="D19" s="285"/>
      <c r="E19" s="36"/>
      <c r="F19" s="170"/>
      <c r="G19" s="90"/>
      <c r="H19" s="22"/>
      <c r="I19" s="41"/>
      <c r="J19" s="41"/>
      <c r="K19" s="41"/>
      <c r="L19" s="194"/>
      <c r="M19" s="41"/>
      <c r="N19" s="20"/>
    </row>
    <row r="20" spans="1:14" x14ac:dyDescent="0.25">
      <c r="B20" s="372"/>
      <c r="C20" s="372"/>
      <c r="D20" s="285"/>
      <c r="E20" s="36"/>
      <c r="F20" s="170"/>
      <c r="G20" s="90"/>
      <c r="H20" s="22"/>
      <c r="I20" s="104"/>
      <c r="J20" s="104"/>
      <c r="K20" s="104"/>
      <c r="L20" s="193"/>
      <c r="M20" s="104"/>
      <c r="N20" s="20"/>
    </row>
    <row r="21" spans="1:14" x14ac:dyDescent="0.25">
      <c r="B21" s="372"/>
      <c r="C21" s="372"/>
      <c r="D21" s="285"/>
      <c r="E21" s="37"/>
      <c r="F21" s="170"/>
      <c r="G21" s="90"/>
      <c r="H21" s="22"/>
      <c r="I21" s="104"/>
      <c r="J21" s="104"/>
      <c r="K21" s="104"/>
      <c r="L21" s="193"/>
      <c r="M21" s="104"/>
      <c r="N21" s="20"/>
    </row>
    <row r="22" spans="1:14" ht="15.75" thickBot="1" x14ac:dyDescent="0.3">
      <c r="B22" s="377" t="s">
        <v>14</v>
      </c>
      <c r="C22" s="378"/>
      <c r="D22" s="285"/>
      <c r="E22" s="63"/>
      <c r="F22" s="170"/>
      <c r="G22" s="90"/>
      <c r="H22" s="22"/>
      <c r="I22" s="104"/>
      <c r="J22" s="104"/>
      <c r="K22" s="104"/>
      <c r="L22" s="193"/>
      <c r="M22" s="104"/>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395">
        <f>F15*80%</f>
        <v>484.8</v>
      </c>
      <c r="D24" s="186"/>
      <c r="E24" s="396">
        <f>E15</f>
        <v>1475612178</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153" t="s">
        <v>198</v>
      </c>
      <c r="E30" s="101"/>
      <c r="F30" s="101"/>
      <c r="G30" s="101"/>
      <c r="H30" s="101"/>
      <c r="I30" s="104"/>
      <c r="J30" s="104"/>
      <c r="K30" s="104"/>
      <c r="L30" s="193"/>
      <c r="M30" s="104"/>
      <c r="N30" s="105"/>
    </row>
    <row r="31" spans="1:14" x14ac:dyDescent="0.25">
      <c r="A31" s="96"/>
      <c r="B31" s="112" t="s">
        <v>134</v>
      </c>
      <c r="C31" s="112"/>
      <c r="D31" s="153" t="s">
        <v>198</v>
      </c>
      <c r="E31" s="101"/>
      <c r="F31" s="101"/>
      <c r="G31" s="101"/>
      <c r="H31" s="101"/>
      <c r="I31" s="104"/>
      <c r="J31" s="104"/>
      <c r="K31" s="104"/>
      <c r="L31" s="193"/>
      <c r="M31" s="104"/>
      <c r="N31" s="105"/>
    </row>
    <row r="32" spans="1:14" x14ac:dyDescent="0.25">
      <c r="A32" s="96"/>
      <c r="B32" s="112" t="s">
        <v>135</v>
      </c>
      <c r="C32" s="112"/>
      <c r="D32" s="153" t="s">
        <v>198</v>
      </c>
      <c r="E32" s="101"/>
      <c r="F32" s="101"/>
      <c r="G32" s="101"/>
      <c r="H32" s="101"/>
      <c r="I32" s="104"/>
      <c r="J32" s="104"/>
      <c r="K32" s="104"/>
      <c r="L32" s="193"/>
      <c r="M32" s="104"/>
      <c r="N32" s="105"/>
    </row>
    <row r="33" spans="1:17" x14ac:dyDescent="0.25">
      <c r="A33" s="96"/>
      <c r="B33" s="112" t="s">
        <v>136</v>
      </c>
      <c r="C33" s="112"/>
      <c r="D33" s="153"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+F152</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113" t="s">
        <v>30</v>
      </c>
      <c r="M46" s="64"/>
      <c r="N46" s="64"/>
    </row>
    <row r="47" spans="1:17" ht="15.75" thickBot="1" x14ac:dyDescent="0.3">
      <c r="M47" s="64"/>
      <c r="N47" s="64"/>
    </row>
    <row r="48" spans="1:17" s="104" customFormat="1" ht="109.5" customHeight="1" x14ac:dyDescent="0.25">
      <c r="B48" s="110" t="s">
        <v>140</v>
      </c>
      <c r="C48" s="110" t="s">
        <v>141</v>
      </c>
      <c r="D48" s="110" t="s">
        <v>142</v>
      </c>
      <c r="E48" s="110" t="s">
        <v>45</v>
      </c>
      <c r="F48" s="110" t="s">
        <v>22</v>
      </c>
      <c r="G48" s="110" t="s">
        <v>98</v>
      </c>
      <c r="H48" s="110" t="s">
        <v>17</v>
      </c>
      <c r="I48" s="110" t="s">
        <v>10</v>
      </c>
      <c r="J48" s="110" t="s">
        <v>31</v>
      </c>
      <c r="K48" s="110" t="s">
        <v>59</v>
      </c>
      <c r="L48" s="110" t="s">
        <v>20</v>
      </c>
      <c r="M48" s="100" t="s">
        <v>26</v>
      </c>
      <c r="N48" s="110" t="s">
        <v>143</v>
      </c>
      <c r="O48" s="110" t="s">
        <v>36</v>
      </c>
      <c r="P48" s="55" t="s">
        <v>11</v>
      </c>
      <c r="Q48" s="55" t="s">
        <v>19</v>
      </c>
    </row>
    <row r="49" spans="1:26" s="29" customFormat="1" ht="52.5" customHeight="1" x14ac:dyDescent="0.25">
      <c r="A49" s="46">
        <v>1</v>
      </c>
      <c r="B49" s="107" t="s">
        <v>153</v>
      </c>
      <c r="C49" s="107" t="s">
        <v>154</v>
      </c>
      <c r="D49" s="107" t="s">
        <v>155</v>
      </c>
      <c r="E49" s="155">
        <v>201401</v>
      </c>
      <c r="F49" s="25" t="s">
        <v>132</v>
      </c>
      <c r="G49" s="141">
        <v>0.2</v>
      </c>
      <c r="H49" s="156">
        <v>41940</v>
      </c>
      <c r="I49" s="26">
        <v>41942</v>
      </c>
      <c r="J49" s="26" t="s">
        <v>132</v>
      </c>
      <c r="K49" s="155" t="s">
        <v>351</v>
      </c>
      <c r="L49" s="155" t="s">
        <v>187</v>
      </c>
      <c r="M49" s="99">
        <v>30</v>
      </c>
      <c r="N49" s="99">
        <v>30</v>
      </c>
      <c r="O49" s="27">
        <v>2000000</v>
      </c>
      <c r="P49" s="27">
        <v>106</v>
      </c>
      <c r="Q49" s="142" t="s">
        <v>352</v>
      </c>
      <c r="R49" s="28"/>
      <c r="S49" s="28"/>
      <c r="T49" s="28"/>
      <c r="U49" s="28"/>
      <c r="V49" s="28"/>
      <c r="W49" s="28"/>
      <c r="X49" s="28"/>
      <c r="Y49" s="28"/>
      <c r="Z49" s="28"/>
    </row>
    <row r="50" spans="1:26" s="29" customFormat="1" ht="82.5" customHeight="1" x14ac:dyDescent="0.25">
      <c r="A50" s="46">
        <f>+A49+1</f>
        <v>2</v>
      </c>
      <c r="B50" s="107" t="s">
        <v>153</v>
      </c>
      <c r="C50" s="108" t="s">
        <v>154</v>
      </c>
      <c r="D50" s="107" t="s">
        <v>156</v>
      </c>
      <c r="E50" s="155">
        <v>50</v>
      </c>
      <c r="F50" s="25" t="s">
        <v>132</v>
      </c>
      <c r="G50" s="106">
        <v>0.2</v>
      </c>
      <c r="H50" s="156">
        <v>41696</v>
      </c>
      <c r="I50" s="26">
        <v>41704</v>
      </c>
      <c r="J50" s="26" t="s">
        <v>132</v>
      </c>
      <c r="K50" s="155">
        <v>0</v>
      </c>
      <c r="L50" s="155" t="s">
        <v>188</v>
      </c>
      <c r="M50" s="99">
        <v>300</v>
      </c>
      <c r="N50" s="99">
        <v>300</v>
      </c>
      <c r="O50" s="27">
        <v>7000000</v>
      </c>
      <c r="P50" s="27" t="s">
        <v>157</v>
      </c>
      <c r="Q50" s="142" t="s">
        <v>158</v>
      </c>
      <c r="R50" s="28"/>
      <c r="S50" s="28"/>
      <c r="T50" s="28"/>
      <c r="U50" s="28"/>
      <c r="V50" s="28"/>
      <c r="W50" s="28"/>
      <c r="X50" s="28"/>
      <c r="Y50" s="28"/>
      <c r="Z50" s="28"/>
    </row>
    <row r="51" spans="1:26" s="29" customFormat="1" ht="92.2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600</v>
      </c>
      <c r="O51" s="27">
        <v>16000000</v>
      </c>
      <c r="P51" s="27">
        <v>109</v>
      </c>
      <c r="Q51" s="142" t="s">
        <v>158</v>
      </c>
      <c r="R51" s="28"/>
      <c r="S51" s="28"/>
      <c r="T51" s="28"/>
      <c r="U51" s="28"/>
      <c r="V51" s="28"/>
      <c r="W51" s="28"/>
      <c r="X51" s="28"/>
      <c r="Y51" s="28"/>
      <c r="Z51" s="28"/>
    </row>
    <row r="52" spans="1:26" s="29" customFormat="1" ht="102.7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145</v>
      </c>
      <c r="O52" s="27">
        <v>41000000</v>
      </c>
      <c r="P52" s="27">
        <v>110</v>
      </c>
      <c r="Q52" s="142" t="s">
        <v>158</v>
      </c>
      <c r="R52" s="28"/>
      <c r="S52" s="28"/>
      <c r="T52" s="28"/>
      <c r="U52" s="28"/>
      <c r="V52" s="28"/>
      <c r="W52" s="28"/>
      <c r="X52" s="28"/>
      <c r="Y52" s="28"/>
      <c r="Z52" s="28"/>
    </row>
    <row r="53" spans="1:26" s="29" customFormat="1" ht="106.5" customHeight="1" x14ac:dyDescent="0.25">
      <c r="A53" s="46">
        <f t="shared" si="0"/>
        <v>5</v>
      </c>
      <c r="B53" s="107" t="s">
        <v>153</v>
      </c>
      <c r="C53" s="108" t="s">
        <v>154</v>
      </c>
      <c r="D53" s="107" t="s">
        <v>166</v>
      </c>
      <c r="E53" s="106" t="s">
        <v>167</v>
      </c>
      <c r="F53" s="25" t="s">
        <v>168</v>
      </c>
      <c r="G53" s="106">
        <v>0.2</v>
      </c>
      <c r="H53" s="156">
        <v>41287</v>
      </c>
      <c r="I53" s="26">
        <v>41416</v>
      </c>
      <c r="J53" s="26" t="s">
        <v>132</v>
      </c>
      <c r="K53" s="155">
        <v>0</v>
      </c>
      <c r="L53" s="155" t="s">
        <v>169</v>
      </c>
      <c r="M53" s="99">
        <v>180</v>
      </c>
      <c r="N53" s="99">
        <v>180</v>
      </c>
      <c r="O53" s="27">
        <v>25000000</v>
      </c>
      <c r="P53" s="27">
        <v>111</v>
      </c>
      <c r="Q53" s="142" t="s">
        <v>158</v>
      </c>
      <c r="R53" s="28"/>
      <c r="S53" s="28"/>
      <c r="T53" s="28"/>
      <c r="U53" s="28"/>
      <c r="V53" s="28"/>
      <c r="W53" s="28"/>
      <c r="X53" s="28"/>
      <c r="Y53" s="28"/>
      <c r="Z53" s="28"/>
    </row>
    <row r="54" spans="1:26" s="29" customFormat="1" ht="222" customHeight="1" x14ac:dyDescent="0.25">
      <c r="A54" s="46">
        <f t="shared" si="0"/>
        <v>6</v>
      </c>
      <c r="B54" s="107" t="s">
        <v>153</v>
      </c>
      <c r="C54" s="108" t="s">
        <v>154</v>
      </c>
      <c r="D54" s="288" t="s">
        <v>173</v>
      </c>
      <c r="E54" s="106" t="s">
        <v>174</v>
      </c>
      <c r="F54" s="25" t="s">
        <v>132</v>
      </c>
      <c r="G54" s="106">
        <v>0.2</v>
      </c>
      <c r="H54" s="156">
        <v>39814</v>
      </c>
      <c r="I54" s="26">
        <v>40957</v>
      </c>
      <c r="J54" s="26" t="s">
        <v>132</v>
      </c>
      <c r="K54" s="155">
        <v>0</v>
      </c>
      <c r="L54" s="289" t="s">
        <v>175</v>
      </c>
      <c r="M54" s="99">
        <v>30</v>
      </c>
      <c r="N54" s="99">
        <v>30</v>
      </c>
      <c r="O54" s="27">
        <v>5000000</v>
      </c>
      <c r="P54" s="27">
        <v>112</v>
      </c>
      <c r="Q54" s="290" t="s">
        <v>191</v>
      </c>
      <c r="R54" s="28"/>
      <c r="S54" s="28"/>
      <c r="T54" s="28"/>
      <c r="U54" s="28"/>
      <c r="V54" s="28"/>
      <c r="W54" s="28"/>
      <c r="X54" s="28"/>
      <c r="Y54" s="28"/>
      <c r="Z54" s="28"/>
    </row>
    <row r="55" spans="1:26" s="29" customFormat="1" ht="51.75"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1942</v>
      </c>
      <c r="O55" s="27">
        <v>85000000</v>
      </c>
      <c r="P55" s="27" t="s">
        <v>183</v>
      </c>
      <c r="Q55" s="142" t="s">
        <v>353</v>
      </c>
      <c r="R55" s="28"/>
      <c r="S55" s="28"/>
      <c r="T55" s="28"/>
      <c r="U55" s="28"/>
      <c r="V55" s="28"/>
      <c r="W55" s="28"/>
      <c r="X55" s="28"/>
      <c r="Y55" s="28"/>
      <c r="Z55" s="28"/>
    </row>
    <row r="56" spans="1:26" s="29" customFormat="1" ht="54"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387</v>
      </c>
      <c r="O56" s="27">
        <v>142003746</v>
      </c>
      <c r="P56" s="27" t="s">
        <v>186</v>
      </c>
      <c r="Q56" s="142" t="s">
        <v>353</v>
      </c>
      <c r="R56" s="28"/>
      <c r="S56" s="28"/>
      <c r="T56" s="28"/>
      <c r="U56" s="28"/>
      <c r="V56" s="28"/>
      <c r="W56" s="28"/>
      <c r="X56" s="28"/>
      <c r="Y56" s="28"/>
      <c r="Z56" s="28"/>
    </row>
    <row r="57" spans="1:26" s="29" customFormat="1" x14ac:dyDescent="0.25">
      <c r="A57" s="46"/>
      <c r="B57" s="49" t="s">
        <v>16</v>
      </c>
      <c r="C57" s="108"/>
      <c r="D57" s="107"/>
      <c r="E57" s="106"/>
      <c r="F57" s="25"/>
      <c r="G57" s="25"/>
      <c r="H57" s="25"/>
      <c r="I57" s="26"/>
      <c r="J57" s="26"/>
      <c r="K57" s="109">
        <f t="shared" ref="K57" si="1">SUM(K49:K56)</f>
        <v>0</v>
      </c>
      <c r="L57" s="109">
        <f t="shared" ref="L57" si="2">SUM(L49:L56)</f>
        <v>3</v>
      </c>
      <c r="M57" s="140">
        <f t="shared" ref="M57:N57" si="3">SUM(M49:M56)</f>
        <v>3614</v>
      </c>
      <c r="N57" s="109">
        <f t="shared" si="3"/>
        <v>3614</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282" t="s">
        <v>194</v>
      </c>
      <c r="E69" s="5">
        <v>84</v>
      </c>
      <c r="F69" s="4" t="s">
        <v>132</v>
      </c>
      <c r="G69" s="4"/>
      <c r="H69" s="4"/>
      <c r="I69" s="94"/>
      <c r="J69" s="94" t="s">
        <v>131</v>
      </c>
      <c r="K69" s="112" t="s">
        <v>131</v>
      </c>
      <c r="L69" s="67" t="s">
        <v>131</v>
      </c>
      <c r="M69" s="112" t="s">
        <v>131</v>
      </c>
      <c r="N69" s="112" t="s">
        <v>131</v>
      </c>
      <c r="O69" s="355" t="s">
        <v>345</v>
      </c>
      <c r="P69" s="356"/>
      <c r="Q69" s="112" t="s">
        <v>132</v>
      </c>
    </row>
    <row r="70" spans="2:17" ht="30" x14ac:dyDescent="0.25">
      <c r="B70" s="3" t="s">
        <v>193</v>
      </c>
      <c r="C70" s="3" t="s">
        <v>193</v>
      </c>
      <c r="D70" s="95" t="s">
        <v>195</v>
      </c>
      <c r="E70" s="5">
        <v>252</v>
      </c>
      <c r="F70" s="4" t="s">
        <v>132</v>
      </c>
      <c r="G70" s="4"/>
      <c r="H70" s="4"/>
      <c r="I70" s="94"/>
      <c r="J70" s="94" t="s">
        <v>131</v>
      </c>
      <c r="K70" s="112" t="s">
        <v>131</v>
      </c>
      <c r="L70" s="67" t="s">
        <v>131</v>
      </c>
      <c r="M70" s="112" t="s">
        <v>131</v>
      </c>
      <c r="N70" s="112" t="s">
        <v>131</v>
      </c>
      <c r="O70" s="112" t="s">
        <v>345</v>
      </c>
      <c r="P70" s="286"/>
      <c r="Q70" s="112" t="s">
        <v>132</v>
      </c>
    </row>
    <row r="71" spans="2:17" x14ac:dyDescent="0.25">
      <c r="B71" s="3"/>
      <c r="C71" s="3"/>
      <c r="D71" s="95"/>
      <c r="E71" s="5"/>
      <c r="F71" s="4"/>
      <c r="G71" s="4"/>
      <c r="H71" s="4"/>
      <c r="I71" s="94"/>
      <c r="J71" s="94"/>
      <c r="K71" s="112"/>
      <c r="L71" s="67"/>
      <c r="M71" s="112"/>
      <c r="N71" s="112"/>
      <c r="O71" s="383"/>
      <c r="P71" s="384"/>
      <c r="Q71" s="112"/>
    </row>
    <row r="72" spans="2:17" x14ac:dyDescent="0.25">
      <c r="B72" s="3"/>
      <c r="C72" s="3"/>
      <c r="D72" s="95"/>
      <c r="E72" s="5"/>
      <c r="F72" s="4"/>
      <c r="G72" s="4"/>
      <c r="H72" s="4"/>
      <c r="I72" s="94"/>
      <c r="J72" s="94"/>
      <c r="K72" s="112"/>
      <c r="L72" s="67"/>
      <c r="M72" s="112"/>
      <c r="N72" s="112"/>
      <c r="O72" s="383"/>
      <c r="P72" s="384"/>
      <c r="Q72" s="112"/>
    </row>
    <row r="73" spans="2:17" x14ac:dyDescent="0.25">
      <c r="B73" s="3"/>
      <c r="C73" s="3"/>
      <c r="D73" s="95"/>
      <c r="E73" s="5"/>
      <c r="F73" s="4"/>
      <c r="G73" s="4"/>
      <c r="H73" s="4"/>
      <c r="I73" s="94"/>
      <c r="J73" s="94"/>
      <c r="K73" s="112"/>
      <c r="L73" s="67"/>
      <c r="M73" s="112"/>
      <c r="N73" s="112"/>
      <c r="O73" s="383"/>
      <c r="P73" s="384"/>
      <c r="Q73" s="112"/>
    </row>
    <row r="74" spans="2:17" x14ac:dyDescent="0.25">
      <c r="B74" s="3"/>
      <c r="C74" s="3"/>
      <c r="D74" s="95"/>
      <c r="E74" s="5"/>
      <c r="F74" s="4"/>
      <c r="G74" s="4"/>
      <c r="H74" s="4"/>
      <c r="I74" s="94"/>
      <c r="J74" s="94"/>
      <c r="K74" s="112"/>
      <c r="L74" s="67"/>
      <c r="M74" s="112"/>
      <c r="N74" s="112"/>
      <c r="O74" s="383"/>
      <c r="P74" s="384"/>
      <c r="Q74" s="112"/>
    </row>
    <row r="75" spans="2:17" x14ac:dyDescent="0.25">
      <c r="B75" s="112"/>
      <c r="C75" s="112"/>
      <c r="D75" s="67"/>
      <c r="E75" s="112"/>
      <c r="F75" s="112"/>
      <c r="G75" s="112"/>
      <c r="H75" s="112"/>
      <c r="I75" s="112"/>
      <c r="J75" s="112"/>
      <c r="K75" s="112"/>
      <c r="L75" s="67"/>
      <c r="M75" s="112"/>
      <c r="N75" s="112"/>
      <c r="O75" s="383"/>
      <c r="P75" s="384"/>
      <c r="Q75" s="11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76.5" customHeight="1" x14ac:dyDescent="0.25">
      <c r="B86" s="111" t="s">
        <v>0</v>
      </c>
      <c r="C86" s="111" t="s">
        <v>39</v>
      </c>
      <c r="D86" s="111" t="s">
        <v>40</v>
      </c>
      <c r="E86" s="111" t="s">
        <v>111</v>
      </c>
      <c r="F86" s="111" t="s">
        <v>113</v>
      </c>
      <c r="G86" s="111" t="s">
        <v>114</v>
      </c>
      <c r="H86" s="111" t="s">
        <v>115</v>
      </c>
      <c r="I86" s="111" t="s">
        <v>112</v>
      </c>
      <c r="J86" s="368" t="s">
        <v>116</v>
      </c>
      <c r="K86" s="385"/>
      <c r="L86" s="369"/>
      <c r="M86" s="111" t="s">
        <v>117</v>
      </c>
      <c r="N86" s="111" t="s">
        <v>41</v>
      </c>
      <c r="O86" s="111" t="s">
        <v>42</v>
      </c>
      <c r="P86" s="368" t="s">
        <v>3</v>
      </c>
      <c r="Q86" s="369"/>
    </row>
    <row r="87" spans="2:17" s="30" customFormat="1" ht="33.6" customHeight="1" x14ac:dyDescent="0.25">
      <c r="B87" s="95" t="s">
        <v>43</v>
      </c>
      <c r="C87" s="95">
        <f>+(180+96)/200+330/300</f>
        <v>2.48</v>
      </c>
      <c r="D87" s="95" t="s">
        <v>205</v>
      </c>
      <c r="E87" s="94">
        <v>27315176</v>
      </c>
      <c r="F87" s="94" t="s">
        <v>181</v>
      </c>
      <c r="G87" s="95" t="s">
        <v>206</v>
      </c>
      <c r="H87" s="213">
        <v>39374</v>
      </c>
      <c r="I87" s="279" t="s">
        <v>132</v>
      </c>
      <c r="J87" s="95" t="s">
        <v>209</v>
      </c>
      <c r="K87" s="95" t="s">
        <v>210</v>
      </c>
      <c r="L87" s="95" t="s">
        <v>208</v>
      </c>
      <c r="M87" s="58" t="s">
        <v>131</v>
      </c>
      <c r="N87" s="58"/>
      <c r="O87" s="58"/>
      <c r="P87" s="215" t="s">
        <v>362</v>
      </c>
      <c r="Q87" s="57"/>
    </row>
    <row r="88" spans="2:17" ht="33.6" customHeight="1" x14ac:dyDescent="0.25">
      <c r="B88" s="283" t="s">
        <v>43</v>
      </c>
      <c r="C88" s="95">
        <f>+(180+96)/200+330/300</f>
        <v>2.48</v>
      </c>
      <c r="D88" s="283" t="s">
        <v>205</v>
      </c>
      <c r="E88" s="3">
        <v>27315176</v>
      </c>
      <c r="F88" s="3" t="s">
        <v>181</v>
      </c>
      <c r="G88" s="283" t="s">
        <v>206</v>
      </c>
      <c r="H88" s="178">
        <v>39374</v>
      </c>
      <c r="I88" s="279" t="s">
        <v>132</v>
      </c>
      <c r="J88" s="283" t="s">
        <v>211</v>
      </c>
      <c r="K88" s="95" t="s">
        <v>212</v>
      </c>
      <c r="L88" s="95" t="s">
        <v>213</v>
      </c>
      <c r="M88" s="112" t="s">
        <v>131</v>
      </c>
      <c r="N88" s="112"/>
      <c r="O88" s="58"/>
      <c r="P88" s="215" t="s">
        <v>362</v>
      </c>
      <c r="Q88" s="182"/>
    </row>
    <row r="89" spans="2:17" ht="33.6" customHeight="1" x14ac:dyDescent="0.25">
      <c r="B89" s="283" t="s">
        <v>44</v>
      </c>
      <c r="C89" s="95">
        <f>+(180+96)/200+330/300*2</f>
        <v>3.58</v>
      </c>
      <c r="D89" s="283" t="s">
        <v>215</v>
      </c>
      <c r="E89" s="3">
        <v>59822961</v>
      </c>
      <c r="F89" s="283" t="s">
        <v>216</v>
      </c>
      <c r="G89" s="3" t="s">
        <v>217</v>
      </c>
      <c r="H89" s="178">
        <v>41532</v>
      </c>
      <c r="I89" s="214" t="s">
        <v>131</v>
      </c>
      <c r="J89" s="3" t="s">
        <v>218</v>
      </c>
      <c r="K89" s="94" t="s">
        <v>219</v>
      </c>
      <c r="L89" s="95" t="s">
        <v>220</v>
      </c>
      <c r="M89" s="112" t="s">
        <v>131</v>
      </c>
      <c r="N89" s="112"/>
      <c r="O89" s="58"/>
      <c r="P89" s="215" t="s">
        <v>362</v>
      </c>
      <c r="Q89" s="182"/>
    </row>
    <row r="90" spans="2:17" ht="33.6" customHeight="1" x14ac:dyDescent="0.25">
      <c r="B90" s="283" t="s">
        <v>44</v>
      </c>
      <c r="C90" s="95">
        <f t="shared" ref="C90:C92" si="4">+(180+96)/200+330/300*2</f>
        <v>3.58</v>
      </c>
      <c r="D90" s="283" t="s">
        <v>163</v>
      </c>
      <c r="E90" s="3">
        <v>37081459</v>
      </c>
      <c r="F90" s="3" t="s">
        <v>161</v>
      </c>
      <c r="G90" s="3" t="s">
        <v>162</v>
      </c>
      <c r="H90" s="178">
        <v>41629</v>
      </c>
      <c r="I90" s="179"/>
      <c r="J90" s="200" t="s">
        <v>201</v>
      </c>
      <c r="K90" s="95" t="s">
        <v>202</v>
      </c>
      <c r="L90" s="95" t="s">
        <v>180</v>
      </c>
      <c r="M90" s="112" t="s">
        <v>131</v>
      </c>
      <c r="N90" s="112"/>
      <c r="O90" s="58"/>
      <c r="P90" s="215" t="s">
        <v>362</v>
      </c>
      <c r="Q90" s="286"/>
    </row>
    <row r="91" spans="2:17" ht="33.6" customHeight="1" x14ac:dyDescent="0.25">
      <c r="B91" s="283" t="s">
        <v>44</v>
      </c>
      <c r="C91" s="95">
        <f t="shared" si="4"/>
        <v>3.58</v>
      </c>
      <c r="D91" s="283" t="s">
        <v>163</v>
      </c>
      <c r="E91" s="3">
        <v>37081459</v>
      </c>
      <c r="F91" s="3" t="s">
        <v>161</v>
      </c>
      <c r="G91" s="3" t="s">
        <v>162</v>
      </c>
      <c r="H91" s="178">
        <v>41629</v>
      </c>
      <c r="I91" s="179"/>
      <c r="J91" s="1" t="s">
        <v>221</v>
      </c>
      <c r="K91" s="94" t="s">
        <v>222</v>
      </c>
      <c r="L91" s="95" t="s">
        <v>213</v>
      </c>
      <c r="M91" s="112" t="s">
        <v>132</v>
      </c>
      <c r="N91" s="112"/>
      <c r="O91" s="58"/>
      <c r="P91" s="215" t="s">
        <v>362</v>
      </c>
      <c r="Q91" s="286"/>
    </row>
    <row r="92" spans="2:17" ht="33.6" customHeight="1" x14ac:dyDescent="0.25">
      <c r="B92" s="283" t="s">
        <v>44</v>
      </c>
      <c r="C92" s="95">
        <f t="shared" si="4"/>
        <v>3.58</v>
      </c>
      <c r="D92" s="283" t="s">
        <v>163</v>
      </c>
      <c r="E92" s="3">
        <v>37081459</v>
      </c>
      <c r="F92" s="3" t="s">
        <v>161</v>
      </c>
      <c r="G92" s="3" t="s">
        <v>162</v>
      </c>
      <c r="H92" s="178">
        <v>41629</v>
      </c>
      <c r="I92" s="179"/>
      <c r="J92" s="1" t="s">
        <v>223</v>
      </c>
      <c r="K92" s="94" t="s">
        <v>224</v>
      </c>
      <c r="L92" s="95" t="s">
        <v>225</v>
      </c>
      <c r="M92" s="112" t="s">
        <v>132</v>
      </c>
      <c r="N92" s="112"/>
      <c r="O92" s="58"/>
      <c r="P92" s="215" t="s">
        <v>362</v>
      </c>
      <c r="Q92" s="286"/>
    </row>
    <row r="93" spans="2:17" ht="42.75" customHeight="1" x14ac:dyDescent="0.25">
      <c r="B93" s="283" t="s">
        <v>43</v>
      </c>
      <c r="C93" s="95">
        <f>+(180+96)/200+330/300</f>
        <v>2.48</v>
      </c>
      <c r="D93" s="283" t="s">
        <v>361</v>
      </c>
      <c r="E93" s="3">
        <v>13072146</v>
      </c>
      <c r="F93" s="3" t="s">
        <v>181</v>
      </c>
      <c r="G93" s="3" t="s">
        <v>204</v>
      </c>
      <c r="H93" s="199"/>
      <c r="I93" s="5" t="s">
        <v>131</v>
      </c>
      <c r="J93" s="1" t="s">
        <v>207</v>
      </c>
      <c r="K93" s="94"/>
      <c r="L93" s="95"/>
      <c r="M93" s="112" t="s">
        <v>131</v>
      </c>
      <c r="N93" s="112"/>
      <c r="O93" s="58"/>
      <c r="P93" s="215" t="s">
        <v>362</v>
      </c>
      <c r="Q93" s="286"/>
    </row>
    <row r="94" spans="2:17" ht="33.6" customHeight="1" x14ac:dyDescent="0.25">
      <c r="B94" s="172"/>
      <c r="C94" s="172"/>
      <c r="D94" s="172"/>
      <c r="E94" s="173"/>
      <c r="F94" s="173"/>
      <c r="G94" s="173"/>
      <c r="H94" s="173"/>
      <c r="I94" s="174"/>
      <c r="J94" s="175"/>
      <c r="K94" s="176"/>
      <c r="L94" s="198"/>
      <c r="M94" s="10"/>
      <c r="N94" s="10"/>
      <c r="O94" s="10"/>
      <c r="P94" s="177"/>
      <c r="Q94" s="177"/>
    </row>
    <row r="95" spans="2:17" x14ac:dyDescent="0.25">
      <c r="B95" s="30"/>
      <c r="C95" s="30"/>
      <c r="D95" s="189"/>
      <c r="E95" s="31"/>
      <c r="F95" s="30"/>
      <c r="G95" s="30"/>
      <c r="H95" s="30"/>
      <c r="I95" s="30"/>
      <c r="J95" s="30"/>
      <c r="K95" s="30"/>
      <c r="L95" s="189"/>
      <c r="M95" s="30"/>
      <c r="N95" s="30"/>
      <c r="O95" s="30"/>
      <c r="P95" s="30"/>
    </row>
    <row r="96" spans="2:17" ht="18.75" x14ac:dyDescent="0.25">
      <c r="B96" s="59" t="s">
        <v>32</v>
      </c>
      <c r="C96" s="71" t="e">
        <f>+#REF!</f>
        <v>#REF!</v>
      </c>
      <c r="H96" s="32"/>
      <c r="I96" s="32"/>
      <c r="J96" s="32"/>
      <c r="K96" s="32"/>
      <c r="L96" s="197"/>
      <c r="M96" s="32"/>
      <c r="N96" s="30"/>
      <c r="O96" s="30"/>
      <c r="P96" s="30"/>
    </row>
    <row r="97" spans="1:17" ht="19.5" thickBot="1" x14ac:dyDescent="0.3">
      <c r="B97" s="225"/>
      <c r="C97" s="226"/>
      <c r="H97" s="32"/>
      <c r="I97" s="32"/>
      <c r="J97" s="32"/>
      <c r="K97" s="32"/>
      <c r="L97" s="197"/>
      <c r="M97" s="32"/>
      <c r="N97" s="30"/>
      <c r="O97" s="30"/>
      <c r="P97" s="30"/>
    </row>
    <row r="98" spans="1:17" ht="27" thickBot="1" x14ac:dyDescent="0.3">
      <c r="B98" s="227" t="s">
        <v>46</v>
      </c>
      <c r="C98" s="228"/>
      <c r="D98" s="229"/>
      <c r="E98" s="229"/>
      <c r="F98" s="229"/>
      <c r="G98" s="229"/>
      <c r="H98" s="284"/>
      <c r="I98" s="284"/>
      <c r="J98" s="284"/>
      <c r="K98" s="284"/>
      <c r="L98" s="284"/>
      <c r="M98" s="284"/>
      <c r="N98" s="230"/>
      <c r="O98" s="30"/>
      <c r="P98" s="30"/>
    </row>
    <row r="99" spans="1:17" x14ac:dyDescent="0.25">
      <c r="B99" s="221"/>
      <c r="C99" s="231"/>
      <c r="D99" s="9"/>
      <c r="H99" s="221"/>
      <c r="I99" s="221"/>
      <c r="J99" s="221"/>
      <c r="K99" s="221"/>
      <c r="L99" s="221"/>
      <c r="M99" s="221"/>
      <c r="N99" s="30"/>
      <c r="O99" s="30"/>
      <c r="P99" s="30"/>
    </row>
    <row r="100" spans="1:17" x14ac:dyDescent="0.25">
      <c r="B100" s="221"/>
      <c r="C100" s="231"/>
      <c r="D100" s="9"/>
      <c r="H100" s="221"/>
      <c r="I100" s="221"/>
      <c r="J100" s="221"/>
      <c r="K100" s="221"/>
      <c r="L100" s="221"/>
      <c r="M100" s="221"/>
      <c r="N100" s="30"/>
      <c r="O100" s="30"/>
      <c r="P100" s="30"/>
    </row>
    <row r="101" spans="1:17" ht="30" x14ac:dyDescent="0.25">
      <c r="B101" s="232" t="s">
        <v>33</v>
      </c>
      <c r="C101" s="233" t="s">
        <v>231</v>
      </c>
      <c r="D101" s="181" t="s">
        <v>3</v>
      </c>
      <c r="E101" s="217"/>
      <c r="H101" s="221"/>
      <c r="I101" s="221"/>
      <c r="J101" s="221"/>
      <c r="K101" s="221"/>
      <c r="L101" s="221"/>
      <c r="M101" s="221"/>
      <c r="N101" s="30"/>
      <c r="O101" s="30"/>
      <c r="P101" s="30"/>
    </row>
    <row r="102" spans="1:17" ht="409.5" x14ac:dyDescent="0.25">
      <c r="B102" s="220" t="s">
        <v>118</v>
      </c>
      <c r="C102" s="234" t="s">
        <v>132</v>
      </c>
      <c r="D102" s="267" t="s">
        <v>245</v>
      </c>
      <c r="E102" s="153"/>
      <c r="H102" s="221"/>
      <c r="I102" s="221"/>
      <c r="J102" s="221"/>
      <c r="K102" s="221"/>
      <c r="L102" s="221"/>
      <c r="M102" s="221"/>
      <c r="N102" s="30"/>
      <c r="O102" s="30"/>
      <c r="P102" s="30"/>
    </row>
    <row r="103" spans="1:17" ht="18.75" x14ac:dyDescent="0.25">
      <c r="B103" s="225"/>
      <c r="C103" s="226"/>
      <c r="H103" s="32"/>
      <c r="I103" s="32"/>
      <c r="J103" s="32"/>
      <c r="K103" s="32"/>
      <c r="L103" s="197"/>
      <c r="M103" s="32"/>
      <c r="N103" s="30"/>
      <c r="O103" s="30"/>
      <c r="P103" s="30"/>
    </row>
    <row r="104" spans="1:17" ht="18.75" x14ac:dyDescent="0.25">
      <c r="B104" s="225"/>
      <c r="C104" s="226"/>
      <c r="H104" s="32"/>
      <c r="I104" s="32"/>
      <c r="J104" s="32"/>
      <c r="K104" s="32"/>
      <c r="L104" s="197"/>
      <c r="M104" s="32"/>
      <c r="N104" s="30"/>
      <c r="O104" s="30"/>
      <c r="P104" s="30"/>
    </row>
    <row r="105" spans="1:17" ht="26.25" x14ac:dyDescent="0.25">
      <c r="B105" s="235" t="s">
        <v>243</v>
      </c>
      <c r="C105" s="226"/>
      <c r="H105" s="32"/>
      <c r="I105" s="32"/>
      <c r="J105" s="32"/>
      <c r="K105" s="32"/>
      <c r="L105" s="197"/>
      <c r="M105" s="32"/>
      <c r="N105" s="30"/>
      <c r="O105" s="30"/>
      <c r="P105" s="30"/>
    </row>
    <row r="106" spans="1:17" x14ac:dyDescent="0.25">
      <c r="B106" s="236"/>
      <c r="C106" s="231"/>
      <c r="D106" s="9"/>
      <c r="H106" s="236"/>
      <c r="I106" s="236"/>
      <c r="J106" s="236"/>
      <c r="K106" s="236"/>
      <c r="L106" s="236"/>
      <c r="M106" s="236"/>
      <c r="N106" s="30"/>
      <c r="O106" s="30"/>
      <c r="P106" s="30"/>
    </row>
    <row r="107" spans="1:17" ht="15.75" thickBot="1" x14ac:dyDescent="0.3">
      <c r="B107" s="236"/>
      <c r="C107" s="231"/>
      <c r="D107" s="9"/>
      <c r="H107" s="236"/>
      <c r="I107" s="236"/>
      <c r="J107" s="236"/>
      <c r="K107" s="236"/>
      <c r="L107" s="236"/>
      <c r="M107" s="236"/>
      <c r="N107" s="30"/>
      <c r="O107" s="30"/>
      <c r="P107" s="30"/>
    </row>
    <row r="108" spans="1:17" ht="27" thickBot="1" x14ac:dyDescent="0.3">
      <c r="B108" s="227" t="s">
        <v>244</v>
      </c>
      <c r="C108" s="226"/>
      <c r="H108" s="32"/>
      <c r="I108" s="32"/>
      <c r="J108" s="32"/>
      <c r="K108" s="32"/>
      <c r="L108" s="197"/>
      <c r="M108" s="32"/>
      <c r="N108" s="30"/>
      <c r="O108" s="30"/>
      <c r="P108" s="30"/>
    </row>
    <row r="109" spans="1:17" x14ac:dyDescent="0.25">
      <c r="B109" s="236"/>
      <c r="C109" s="231"/>
      <c r="D109" s="9"/>
      <c r="H109" s="236"/>
      <c r="I109" s="236"/>
      <c r="J109" s="236"/>
      <c r="K109" s="236"/>
      <c r="L109" s="236"/>
      <c r="M109" s="236"/>
      <c r="N109" s="30"/>
      <c r="O109" s="30"/>
      <c r="P109" s="30"/>
    </row>
    <row r="110" spans="1:17" ht="19.5" thickBot="1" x14ac:dyDescent="0.3">
      <c r="B110" s="236"/>
      <c r="C110" s="231"/>
      <c r="D110" s="9"/>
      <c r="H110" s="236"/>
      <c r="I110" s="236"/>
      <c r="J110" s="236"/>
      <c r="K110" s="236"/>
      <c r="L110" s="236"/>
      <c r="M110" s="237"/>
      <c r="N110" s="238"/>
      <c r="O110" s="30"/>
      <c r="P110" s="30"/>
    </row>
    <row r="111" spans="1:17" s="393" customFormat="1" ht="75" x14ac:dyDescent="0.25">
      <c r="B111" s="388" t="s">
        <v>140</v>
      </c>
      <c r="C111" s="389" t="s">
        <v>141</v>
      </c>
      <c r="D111" s="388" t="s">
        <v>142</v>
      </c>
      <c r="E111" s="388" t="s">
        <v>45</v>
      </c>
      <c r="F111" s="388" t="s">
        <v>22</v>
      </c>
      <c r="G111" s="388" t="s">
        <v>98</v>
      </c>
      <c r="H111" s="390" t="s">
        <v>17</v>
      </c>
      <c r="I111" s="390" t="s">
        <v>10</v>
      </c>
      <c r="J111" s="390" t="s">
        <v>31</v>
      </c>
      <c r="K111" s="390" t="s">
        <v>59</v>
      </c>
      <c r="L111" s="390" t="s">
        <v>20</v>
      </c>
      <c r="M111" s="391" t="s">
        <v>26</v>
      </c>
      <c r="N111" s="388" t="s">
        <v>143</v>
      </c>
      <c r="O111" s="388" t="s">
        <v>36</v>
      </c>
      <c r="P111" s="392" t="s">
        <v>11</v>
      </c>
      <c r="Q111" s="392" t="s">
        <v>19</v>
      </c>
    </row>
    <row r="112" spans="1:17" s="239" customFormat="1" x14ac:dyDescent="0.25">
      <c r="A112" s="240">
        <v>1</v>
      </c>
      <c r="B112" s="241"/>
      <c r="C112" s="242"/>
      <c r="D112" s="243"/>
      <c r="E112" s="244"/>
      <c r="F112" s="245"/>
      <c r="G112" s="246"/>
      <c r="H112" s="247"/>
      <c r="I112" s="248"/>
      <c r="J112" s="248"/>
      <c r="K112" s="248"/>
      <c r="L112" s="248"/>
      <c r="M112" s="249"/>
      <c r="N112" s="249">
        <f>+M112*G112</f>
        <v>0</v>
      </c>
      <c r="O112" s="250"/>
      <c r="P112" s="250"/>
      <c r="Q112" s="240"/>
    </row>
    <row r="113" spans="1:17" s="239" customFormat="1" x14ac:dyDescent="0.25">
      <c r="A113" s="240">
        <f t="shared" ref="A113:A119" si="5">+A112+1</f>
        <v>2</v>
      </c>
      <c r="B113" s="241"/>
      <c r="C113" s="242"/>
      <c r="D113" s="243"/>
      <c r="E113" s="244"/>
      <c r="F113" s="245"/>
      <c r="G113" s="245"/>
      <c r="H113" s="251"/>
      <c r="I113" s="248"/>
      <c r="J113" s="248"/>
      <c r="K113" s="248"/>
      <c r="L113" s="248"/>
      <c r="M113" s="249"/>
      <c r="N113" s="249"/>
      <c r="O113" s="250"/>
      <c r="P113" s="250"/>
      <c r="Q113" s="240"/>
    </row>
    <row r="114" spans="1:17" s="239" customFormat="1" x14ac:dyDescent="0.25">
      <c r="A114" s="240">
        <f t="shared" si="5"/>
        <v>3</v>
      </c>
      <c r="B114" s="241"/>
      <c r="C114" s="242"/>
      <c r="D114" s="243"/>
      <c r="E114" s="244"/>
      <c r="F114" s="245"/>
      <c r="G114" s="245"/>
      <c r="H114" s="251"/>
      <c r="I114" s="248"/>
      <c r="J114" s="248"/>
      <c r="K114" s="248"/>
      <c r="L114" s="248"/>
      <c r="M114" s="249"/>
      <c r="N114" s="249"/>
      <c r="O114" s="250"/>
      <c r="P114" s="250"/>
      <c r="Q114" s="240"/>
    </row>
    <row r="115" spans="1:17" s="239" customFormat="1" x14ac:dyDescent="0.25">
      <c r="A115" s="240">
        <f t="shared" si="5"/>
        <v>4</v>
      </c>
      <c r="B115" s="241"/>
      <c r="C115" s="242"/>
      <c r="D115" s="243"/>
      <c r="E115" s="244"/>
      <c r="F115" s="245"/>
      <c r="G115" s="245"/>
      <c r="H115" s="251"/>
      <c r="I115" s="248"/>
      <c r="J115" s="248"/>
      <c r="K115" s="248"/>
      <c r="L115" s="248"/>
      <c r="M115" s="249"/>
      <c r="N115" s="249"/>
      <c r="O115" s="250"/>
      <c r="P115" s="250"/>
      <c r="Q115" s="240"/>
    </row>
    <row r="116" spans="1:17" s="239" customFormat="1" x14ac:dyDescent="0.25">
      <c r="A116" s="240">
        <f t="shared" si="5"/>
        <v>5</v>
      </c>
      <c r="B116" s="241"/>
      <c r="C116" s="242"/>
      <c r="D116" s="243"/>
      <c r="E116" s="244"/>
      <c r="F116" s="245"/>
      <c r="G116" s="245"/>
      <c r="H116" s="251"/>
      <c r="I116" s="248"/>
      <c r="J116" s="248"/>
      <c r="K116" s="248"/>
      <c r="L116" s="248"/>
      <c r="M116" s="249"/>
      <c r="N116" s="249"/>
      <c r="O116" s="250"/>
      <c r="P116" s="250"/>
      <c r="Q116" s="240"/>
    </row>
    <row r="117" spans="1:17" s="239" customFormat="1" x14ac:dyDescent="0.25">
      <c r="A117" s="240">
        <f t="shared" si="5"/>
        <v>6</v>
      </c>
      <c r="B117" s="241"/>
      <c r="C117" s="242"/>
      <c r="D117" s="243"/>
      <c r="E117" s="244"/>
      <c r="F117" s="245"/>
      <c r="G117" s="245"/>
      <c r="H117" s="251"/>
      <c r="I117" s="248"/>
      <c r="J117" s="248"/>
      <c r="K117" s="248"/>
      <c r="L117" s="248"/>
      <c r="M117" s="249"/>
      <c r="N117" s="249"/>
      <c r="O117" s="250"/>
      <c r="P117" s="250"/>
      <c r="Q117" s="240"/>
    </row>
    <row r="118" spans="1:17" s="239" customFormat="1" x14ac:dyDescent="0.25">
      <c r="A118" s="240">
        <f t="shared" si="5"/>
        <v>7</v>
      </c>
      <c r="B118" s="241"/>
      <c r="C118" s="242"/>
      <c r="D118" s="243"/>
      <c r="E118" s="244"/>
      <c r="F118" s="245"/>
      <c r="G118" s="245"/>
      <c r="H118" s="251"/>
      <c r="I118" s="248"/>
      <c r="J118" s="248"/>
      <c r="K118" s="248"/>
      <c r="L118" s="248"/>
      <c r="M118" s="249"/>
      <c r="N118" s="249"/>
      <c r="O118" s="250"/>
      <c r="P118" s="250"/>
      <c r="Q118" s="240"/>
    </row>
    <row r="119" spans="1:17" s="239" customFormat="1" x14ac:dyDescent="0.25">
      <c r="A119" s="240">
        <f t="shared" si="5"/>
        <v>8</v>
      </c>
      <c r="B119" s="241"/>
      <c r="C119" s="242"/>
      <c r="D119" s="243"/>
      <c r="E119" s="244"/>
      <c r="F119" s="245"/>
      <c r="G119" s="245"/>
      <c r="H119" s="251"/>
      <c r="I119" s="248"/>
      <c r="J119" s="248"/>
      <c r="K119" s="248"/>
      <c r="L119" s="248"/>
      <c r="M119" s="249"/>
      <c r="N119" s="249"/>
      <c r="O119" s="250"/>
      <c r="P119" s="250"/>
      <c r="Q119" s="240"/>
    </row>
    <row r="120" spans="1:17" s="239" customFormat="1" x14ac:dyDescent="0.25">
      <c r="A120" s="240"/>
      <c r="B120" s="241" t="s">
        <v>16</v>
      </c>
      <c r="C120" s="242"/>
      <c r="D120" s="243"/>
      <c r="E120" s="244"/>
      <c r="F120" s="245"/>
      <c r="G120" s="245"/>
      <c r="H120" s="251"/>
      <c r="I120" s="248"/>
      <c r="J120" s="248"/>
      <c r="K120" s="252">
        <f>SUM(K112:K119)</f>
        <v>0</v>
      </c>
      <c r="L120" s="252">
        <f>SUM(L112:L119)</f>
        <v>0</v>
      </c>
      <c r="M120" s="253">
        <f>SUM(M112:M119)</f>
        <v>0</v>
      </c>
      <c r="N120" s="252">
        <f>SUM(N112:N119)</f>
        <v>0</v>
      </c>
      <c r="O120" s="250"/>
      <c r="P120" s="250"/>
      <c r="Q120" s="240"/>
    </row>
    <row r="121" spans="1:17" x14ac:dyDescent="0.25">
      <c r="B121" s="236"/>
      <c r="C121" s="231"/>
      <c r="D121" s="9"/>
      <c r="E121" s="254"/>
      <c r="H121" s="236"/>
      <c r="I121" s="236"/>
      <c r="J121" s="236"/>
      <c r="K121" s="236"/>
      <c r="L121" s="236"/>
      <c r="M121" s="236"/>
      <c r="N121" s="30"/>
      <c r="O121" s="30"/>
      <c r="P121" s="30"/>
    </row>
    <row r="122" spans="1:17" ht="18.75" x14ac:dyDescent="0.25">
      <c r="B122" s="59" t="s">
        <v>32</v>
      </c>
      <c r="C122" s="71">
        <f>+K120</f>
        <v>0</v>
      </c>
      <c r="D122" s="9"/>
      <c r="H122" s="32"/>
      <c r="I122" s="32"/>
      <c r="J122" s="32"/>
      <c r="K122" s="32"/>
      <c r="L122" s="32"/>
      <c r="M122" s="32"/>
      <c r="N122" s="30"/>
      <c r="O122" s="30"/>
      <c r="P122" s="30"/>
    </row>
    <row r="123" spans="1:17" x14ac:dyDescent="0.25">
      <c r="B123" s="236"/>
      <c r="C123" s="231"/>
      <c r="D123" s="9"/>
      <c r="H123" s="236"/>
      <c r="I123" s="236"/>
      <c r="J123" s="236"/>
      <c r="K123" s="236"/>
      <c r="L123" s="236"/>
      <c r="M123" s="236"/>
      <c r="N123" s="30"/>
      <c r="O123" s="30"/>
      <c r="P123" s="30"/>
    </row>
    <row r="124" spans="1:17" ht="15.75" thickBot="1" x14ac:dyDescent="0.3">
      <c r="B124" s="236"/>
      <c r="C124" s="231"/>
      <c r="D124" s="9"/>
      <c r="H124" s="236"/>
      <c r="I124" s="236"/>
      <c r="J124" s="236"/>
      <c r="K124" s="236"/>
      <c r="L124" s="236"/>
      <c r="M124" s="236"/>
      <c r="N124" s="30"/>
      <c r="O124" s="30"/>
      <c r="P124" s="30"/>
    </row>
    <row r="125" spans="1:17" ht="30.75" thickBot="1" x14ac:dyDescent="0.3">
      <c r="B125" s="259" t="s">
        <v>48</v>
      </c>
      <c r="C125" s="255" t="s">
        <v>49</v>
      </c>
      <c r="D125" s="256" t="s">
        <v>50</v>
      </c>
      <c r="E125" s="261" t="s">
        <v>53</v>
      </c>
      <c r="H125" s="236"/>
      <c r="I125" s="236"/>
      <c r="J125" s="236"/>
      <c r="K125" s="236"/>
      <c r="L125" s="236"/>
      <c r="M125" s="236"/>
      <c r="N125" s="30"/>
      <c r="O125" s="30"/>
      <c r="P125" s="30"/>
    </row>
    <row r="126" spans="1:17" x14ac:dyDescent="0.25">
      <c r="B126" s="266" t="s">
        <v>119</v>
      </c>
      <c r="C126" s="257">
        <v>20</v>
      </c>
      <c r="D126" s="68"/>
      <c r="E126" s="262">
        <f>+D126+D127+D128</f>
        <v>0</v>
      </c>
      <c r="H126" s="236"/>
      <c r="I126" s="236"/>
      <c r="J126" s="236"/>
      <c r="K126" s="236"/>
      <c r="L126" s="236"/>
      <c r="M126" s="236"/>
      <c r="N126" s="30"/>
      <c r="O126" s="30"/>
      <c r="P126" s="30"/>
    </row>
    <row r="127" spans="1:17" x14ac:dyDescent="0.25">
      <c r="B127" s="260" t="s">
        <v>120</v>
      </c>
      <c r="C127" s="234">
        <v>30</v>
      </c>
      <c r="D127" s="287">
        <v>0</v>
      </c>
      <c r="E127" s="263"/>
      <c r="H127" s="236"/>
      <c r="I127" s="236"/>
      <c r="J127" s="236"/>
      <c r="K127" s="236"/>
      <c r="L127" s="236"/>
      <c r="M127" s="236"/>
      <c r="N127" s="30"/>
      <c r="O127" s="30"/>
      <c r="P127" s="30"/>
    </row>
    <row r="128" spans="1:17" ht="15.75" thickBot="1" x14ac:dyDescent="0.3">
      <c r="B128" s="264" t="s">
        <v>121</v>
      </c>
      <c r="C128" s="258">
        <v>40</v>
      </c>
      <c r="D128" s="70">
        <v>0</v>
      </c>
      <c r="E128" s="265"/>
      <c r="H128" s="236"/>
      <c r="I128" s="236"/>
      <c r="J128" s="236"/>
      <c r="K128" s="236"/>
      <c r="L128" s="236"/>
      <c r="M128" s="236"/>
      <c r="N128" s="30"/>
      <c r="O128" s="30"/>
      <c r="P128" s="30"/>
    </row>
    <row r="129" spans="2:17" ht="18.75" x14ac:dyDescent="0.25">
      <c r="B129" s="225"/>
      <c r="C129" s="226"/>
      <c r="H129" s="32"/>
      <c r="I129" s="32"/>
      <c r="J129" s="32"/>
      <c r="K129" s="32"/>
      <c r="L129" s="197"/>
      <c r="M129" s="32"/>
      <c r="N129" s="30"/>
      <c r="O129" s="30"/>
      <c r="P129" s="30"/>
    </row>
    <row r="131" spans="2:17" ht="15.75" thickBot="1" x14ac:dyDescent="0.3"/>
    <row r="132" spans="2:17" ht="27" thickBot="1" x14ac:dyDescent="0.3">
      <c r="B132" s="365" t="s">
        <v>51</v>
      </c>
      <c r="C132" s="366"/>
      <c r="D132" s="366"/>
      <c r="E132" s="366"/>
      <c r="F132" s="366"/>
      <c r="G132" s="366"/>
      <c r="H132" s="366"/>
      <c r="I132" s="366"/>
      <c r="J132" s="366"/>
      <c r="K132" s="366"/>
      <c r="L132" s="366"/>
      <c r="M132" s="366"/>
      <c r="N132" s="367"/>
    </row>
    <row r="134" spans="2:17" ht="76.5" customHeight="1" x14ac:dyDescent="0.25">
      <c r="B134" s="111" t="s">
        <v>0</v>
      </c>
      <c r="C134" s="111" t="s">
        <v>39</v>
      </c>
      <c r="D134" s="111" t="s">
        <v>40</v>
      </c>
      <c r="E134" s="111" t="s">
        <v>111</v>
      </c>
      <c r="F134" s="111" t="s">
        <v>113</v>
      </c>
      <c r="G134" s="111" t="s">
        <v>114</v>
      </c>
      <c r="H134" s="111" t="s">
        <v>115</v>
      </c>
      <c r="I134" s="111" t="s">
        <v>112</v>
      </c>
      <c r="J134" s="368" t="s">
        <v>116</v>
      </c>
      <c r="K134" s="385"/>
      <c r="L134" s="369"/>
      <c r="M134" s="111" t="s">
        <v>117</v>
      </c>
      <c r="N134" s="111" t="s">
        <v>41</v>
      </c>
      <c r="O134" s="111" t="s">
        <v>42</v>
      </c>
      <c r="P134" s="368" t="s">
        <v>3</v>
      </c>
      <c r="Q134" s="369"/>
    </row>
    <row r="135" spans="2:17" ht="60.75" customHeight="1" x14ac:dyDescent="0.25">
      <c r="B135" s="283"/>
      <c r="C135" s="283"/>
      <c r="D135" s="283"/>
      <c r="E135" s="3"/>
      <c r="F135" s="3"/>
      <c r="G135" s="3"/>
      <c r="H135" s="3"/>
      <c r="I135" s="5"/>
      <c r="J135" s="1"/>
      <c r="K135" s="169"/>
      <c r="L135" s="95"/>
      <c r="M135" s="112"/>
      <c r="N135" s="112"/>
      <c r="O135" s="112"/>
      <c r="P135" s="386"/>
      <c r="Q135" s="386"/>
    </row>
    <row r="136" spans="2:17" ht="60.75" customHeight="1" x14ac:dyDescent="0.25">
      <c r="B136" s="283" t="s">
        <v>125</v>
      </c>
      <c r="C136" s="283"/>
      <c r="D136" s="283"/>
      <c r="E136" s="3"/>
      <c r="F136" s="3"/>
      <c r="G136" s="3"/>
      <c r="H136" s="3"/>
      <c r="I136" s="5"/>
      <c r="J136" s="1"/>
      <c r="K136" s="95"/>
      <c r="L136" s="95"/>
      <c r="M136" s="112"/>
      <c r="N136" s="112"/>
      <c r="O136" s="112"/>
      <c r="P136" s="287"/>
      <c r="Q136" s="287"/>
    </row>
    <row r="137" spans="2:17" ht="33.6" customHeight="1" x14ac:dyDescent="0.25">
      <c r="B137" s="283" t="s">
        <v>126</v>
      </c>
      <c r="C137" s="283"/>
      <c r="D137" s="283"/>
      <c r="E137" s="3"/>
      <c r="F137" s="3"/>
      <c r="G137" s="3"/>
      <c r="H137" s="3"/>
      <c r="I137" s="5"/>
      <c r="J137" s="1"/>
      <c r="K137" s="94"/>
      <c r="L137" s="95"/>
      <c r="M137" s="112"/>
      <c r="N137" s="112"/>
      <c r="O137" s="112"/>
      <c r="P137" s="386"/>
      <c r="Q137" s="386"/>
    </row>
    <row r="140" spans="2:17" ht="15.75" thickBot="1" x14ac:dyDescent="0.3"/>
    <row r="141" spans="2:17" ht="54" customHeight="1" x14ac:dyDescent="0.25">
      <c r="B141" s="114" t="s">
        <v>33</v>
      </c>
      <c r="C141" s="114" t="s">
        <v>48</v>
      </c>
      <c r="D141" s="111" t="s">
        <v>49</v>
      </c>
      <c r="E141" s="114" t="s">
        <v>50</v>
      </c>
      <c r="F141" s="73" t="s">
        <v>54</v>
      </c>
      <c r="G141" s="394"/>
    </row>
    <row r="142" spans="2:17" ht="120.75" customHeight="1" x14ac:dyDescent="0.2">
      <c r="B142" s="357" t="s">
        <v>52</v>
      </c>
      <c r="C142" s="6" t="s">
        <v>122</v>
      </c>
      <c r="D142" s="153">
        <v>25</v>
      </c>
      <c r="E142" s="287">
        <v>0</v>
      </c>
      <c r="F142" s="358">
        <f>+E142+E143+E144</f>
        <v>0</v>
      </c>
      <c r="G142" s="92"/>
    </row>
    <row r="143" spans="2:17" ht="76.150000000000006" customHeight="1" x14ac:dyDescent="0.2">
      <c r="B143" s="357"/>
      <c r="C143" s="6" t="s">
        <v>123</v>
      </c>
      <c r="D143" s="153">
        <v>25</v>
      </c>
      <c r="E143" s="287">
        <v>0</v>
      </c>
      <c r="F143" s="359"/>
      <c r="G143" s="92"/>
    </row>
    <row r="144" spans="2:17" ht="69" customHeight="1" x14ac:dyDescent="0.2">
      <c r="B144" s="357"/>
      <c r="C144" s="6" t="s">
        <v>124</v>
      </c>
      <c r="D144" s="153">
        <v>10</v>
      </c>
      <c r="E144" s="287">
        <v>0</v>
      </c>
      <c r="F144" s="360"/>
      <c r="G144" s="92"/>
    </row>
    <row r="145" spans="2:5" x14ac:dyDescent="0.25">
      <c r="C145" s="101"/>
    </row>
    <row r="148" spans="2:5" x14ac:dyDescent="0.25">
      <c r="B148" s="113" t="s">
        <v>55</v>
      </c>
    </row>
    <row r="151" spans="2:5" x14ac:dyDescent="0.25">
      <c r="B151" s="115" t="s">
        <v>33</v>
      </c>
      <c r="C151" s="115" t="s">
        <v>56</v>
      </c>
      <c r="D151" s="111" t="s">
        <v>50</v>
      </c>
      <c r="E151" s="114" t="s">
        <v>16</v>
      </c>
    </row>
    <row r="152" spans="2:5" ht="28.5" x14ac:dyDescent="0.25">
      <c r="B152" s="102" t="s">
        <v>57</v>
      </c>
      <c r="C152" s="103">
        <v>40</v>
      </c>
      <c r="D152" s="153" t="e">
        <f>+#REF!</f>
        <v>#REF!</v>
      </c>
      <c r="E152" s="361" t="e">
        <f>+D152+D153</f>
        <v>#REF!</v>
      </c>
    </row>
    <row r="153" spans="2:5" ht="42.75" x14ac:dyDescent="0.25">
      <c r="B153" s="102" t="s">
        <v>58</v>
      </c>
      <c r="C153" s="103">
        <v>60</v>
      </c>
      <c r="D153" s="153">
        <f>+F142</f>
        <v>0</v>
      </c>
      <c r="E153" s="362"/>
    </row>
  </sheetData>
  <mergeCells count="34">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3"/>
  <sheetViews>
    <sheetView zoomScale="80" zoomScaleNormal="80" workbookViewId="0">
      <selection activeCell="B14" sqref="B14:C21"/>
    </sheetView>
  </sheetViews>
  <sheetFormatPr baseColWidth="10" defaultRowHeight="15" x14ac:dyDescent="0.25"/>
  <cols>
    <col min="1" max="1" width="3.140625" style="9" bestFit="1" customWidth="1"/>
    <col min="2" max="2" width="102.7109375" style="9" bestFit="1" customWidth="1"/>
    <col min="3" max="3" width="31.140625" style="9" customWidth="1"/>
    <col min="4" max="4" width="35.7109375" style="183" customWidth="1"/>
    <col min="5" max="5" width="25" style="9" customWidth="1"/>
    <col min="6" max="6" width="29.7109375" style="9" customWidth="1"/>
    <col min="7" max="7" width="35.140625" style="9" customWidth="1"/>
    <col min="8" max="8" width="24.5703125" style="9" customWidth="1"/>
    <col min="9" max="9" width="24" style="9" customWidth="1"/>
    <col min="10" max="10" width="34.85546875" style="9" customWidth="1"/>
    <col min="11" max="11" width="33.7109375" style="9" customWidth="1"/>
    <col min="12" max="12" width="28" style="183" customWidth="1"/>
    <col min="13" max="13" width="18.7109375" style="9" customWidth="1"/>
    <col min="14" max="14" width="22.140625" style="9" customWidth="1"/>
    <col min="15" max="15" width="38.5703125" style="9" customWidth="1"/>
    <col min="16" max="16" width="46.85546875" style="9" customWidth="1"/>
    <col min="17" max="17" width="41.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63" t="s">
        <v>61</v>
      </c>
      <c r="C2" s="364"/>
      <c r="D2" s="364"/>
      <c r="E2" s="364"/>
      <c r="F2" s="364"/>
      <c r="G2" s="364"/>
      <c r="H2" s="364"/>
      <c r="I2" s="364"/>
      <c r="J2" s="364"/>
      <c r="K2" s="364"/>
      <c r="L2" s="364"/>
      <c r="M2" s="364"/>
      <c r="N2" s="364"/>
      <c r="O2" s="364"/>
      <c r="P2" s="364"/>
    </row>
    <row r="4" spans="2:16" ht="26.25" x14ac:dyDescent="0.25">
      <c r="B4" s="363" t="s">
        <v>47</v>
      </c>
      <c r="C4" s="364"/>
      <c r="D4" s="364"/>
      <c r="E4" s="364"/>
      <c r="F4" s="364"/>
      <c r="G4" s="364"/>
      <c r="H4" s="364"/>
      <c r="I4" s="364"/>
      <c r="J4" s="364"/>
      <c r="K4" s="364"/>
      <c r="L4" s="364"/>
      <c r="M4" s="364"/>
      <c r="N4" s="364"/>
      <c r="O4" s="364"/>
      <c r="P4" s="364"/>
    </row>
    <row r="5" spans="2:16" ht="15.75" thickBot="1" x14ac:dyDescent="0.3"/>
    <row r="6" spans="2:16" ht="21.75" thickBot="1" x14ac:dyDescent="0.3">
      <c r="B6" s="11" t="s">
        <v>4</v>
      </c>
      <c r="C6" s="379" t="s">
        <v>153</v>
      </c>
      <c r="D6" s="379"/>
      <c r="E6" s="379"/>
      <c r="F6" s="379"/>
      <c r="G6" s="379"/>
      <c r="H6" s="379"/>
      <c r="I6" s="379"/>
      <c r="J6" s="379"/>
      <c r="K6" s="379"/>
      <c r="L6" s="379"/>
      <c r="M6" s="379"/>
      <c r="N6" s="380"/>
    </row>
    <row r="7" spans="2:16" ht="16.5" thickBot="1" x14ac:dyDescent="0.3">
      <c r="B7" s="12" t="s">
        <v>5</v>
      </c>
      <c r="C7" s="379" t="s">
        <v>154</v>
      </c>
      <c r="D7" s="379"/>
      <c r="E7" s="379"/>
      <c r="F7" s="379"/>
      <c r="G7" s="379"/>
      <c r="H7" s="379"/>
      <c r="I7" s="379"/>
      <c r="J7" s="379"/>
      <c r="K7" s="379"/>
      <c r="L7" s="379"/>
      <c r="M7" s="379"/>
      <c r="N7" s="380"/>
    </row>
    <row r="8" spans="2:16" ht="16.5" thickBot="1" x14ac:dyDescent="0.3">
      <c r="B8" s="12" t="s">
        <v>6</v>
      </c>
      <c r="C8" s="379" t="s">
        <v>190</v>
      </c>
      <c r="D8" s="379"/>
      <c r="E8" s="379"/>
      <c r="F8" s="379"/>
      <c r="G8" s="379"/>
      <c r="H8" s="379"/>
      <c r="I8" s="379"/>
      <c r="J8" s="379"/>
      <c r="K8" s="379"/>
      <c r="L8" s="379"/>
      <c r="M8" s="379"/>
      <c r="N8" s="380"/>
    </row>
    <row r="9" spans="2:16" ht="16.5" thickBot="1" x14ac:dyDescent="0.3">
      <c r="B9" s="12" t="s">
        <v>7</v>
      </c>
      <c r="C9" s="379"/>
      <c r="D9" s="379"/>
      <c r="E9" s="379"/>
      <c r="F9" s="379"/>
      <c r="G9" s="379"/>
      <c r="H9" s="379"/>
      <c r="I9" s="379"/>
      <c r="J9" s="379"/>
      <c r="K9" s="379"/>
      <c r="L9" s="379"/>
      <c r="M9" s="379"/>
      <c r="N9" s="380"/>
    </row>
    <row r="10" spans="2:16" ht="16.5" thickBot="1" x14ac:dyDescent="0.3">
      <c r="B10" s="12" t="s">
        <v>8</v>
      </c>
      <c r="C10" s="381"/>
      <c r="D10" s="381"/>
      <c r="E10" s="382"/>
      <c r="F10" s="34"/>
      <c r="G10" s="34"/>
      <c r="H10" s="34"/>
      <c r="I10" s="34"/>
      <c r="J10" s="34"/>
      <c r="K10" s="34"/>
      <c r="L10" s="192"/>
      <c r="M10" s="34"/>
      <c r="N10" s="35"/>
    </row>
    <row r="11" spans="2:16" ht="16.5" thickBot="1" x14ac:dyDescent="0.3">
      <c r="B11" s="14" t="s">
        <v>9</v>
      </c>
      <c r="C11" s="15">
        <v>41973</v>
      </c>
      <c r="D11" s="184"/>
      <c r="E11" s="16"/>
      <c r="F11" s="16"/>
      <c r="G11" s="16"/>
      <c r="H11" s="16"/>
      <c r="I11" s="16"/>
      <c r="J11" s="16"/>
      <c r="K11" s="16"/>
      <c r="L11" s="184"/>
      <c r="M11" s="16"/>
      <c r="N11" s="17"/>
    </row>
    <row r="12" spans="2:16" ht="15.75" x14ac:dyDescent="0.25">
      <c r="B12" s="13"/>
      <c r="C12" s="18"/>
      <c r="D12" s="185"/>
      <c r="E12" s="19"/>
      <c r="F12" s="19"/>
      <c r="G12" s="19"/>
      <c r="H12" s="19"/>
      <c r="I12" s="104"/>
      <c r="J12" s="104"/>
      <c r="K12" s="104"/>
      <c r="L12" s="193"/>
      <c r="M12" s="104"/>
      <c r="N12" s="19"/>
    </row>
    <row r="13" spans="2:16" x14ac:dyDescent="0.25">
      <c r="I13" s="104"/>
      <c r="J13" s="104"/>
      <c r="K13" s="104"/>
      <c r="L13" s="193"/>
      <c r="M13" s="104"/>
      <c r="N13" s="105"/>
    </row>
    <row r="14" spans="2:16" ht="45.75" customHeight="1" x14ac:dyDescent="0.25">
      <c r="B14" s="372" t="s">
        <v>96</v>
      </c>
      <c r="C14" s="372"/>
      <c r="D14" s="285" t="s">
        <v>12</v>
      </c>
      <c r="E14" s="285" t="s">
        <v>13</v>
      </c>
      <c r="F14" s="285" t="s">
        <v>29</v>
      </c>
      <c r="G14" s="89"/>
      <c r="I14" s="38"/>
      <c r="J14" s="38"/>
      <c r="K14" s="38"/>
      <c r="L14" s="38"/>
      <c r="M14" s="38"/>
      <c r="N14" s="105"/>
    </row>
    <row r="15" spans="2:16" x14ac:dyDescent="0.25">
      <c r="B15" s="372"/>
      <c r="C15" s="372"/>
      <c r="D15" s="285">
        <v>35</v>
      </c>
      <c r="E15" s="36">
        <v>1633705550</v>
      </c>
      <c r="F15" s="170">
        <v>706</v>
      </c>
      <c r="G15" s="90"/>
      <c r="I15" s="39"/>
      <c r="J15" s="39"/>
      <c r="K15" s="39"/>
      <c r="L15" s="187"/>
      <c r="M15" s="39"/>
      <c r="N15" s="105"/>
    </row>
    <row r="16" spans="2:16" x14ac:dyDescent="0.25">
      <c r="B16" s="372"/>
      <c r="C16" s="372"/>
      <c r="D16" s="285"/>
      <c r="E16" s="36"/>
      <c r="F16" s="170"/>
      <c r="G16" s="90"/>
      <c r="I16" s="39"/>
      <c r="J16" s="39"/>
      <c r="K16" s="39"/>
      <c r="L16" s="187"/>
      <c r="M16" s="39"/>
      <c r="N16" s="105"/>
    </row>
    <row r="17" spans="1:14" x14ac:dyDescent="0.25">
      <c r="B17" s="372"/>
      <c r="C17" s="372"/>
      <c r="D17" s="285"/>
      <c r="E17" s="36"/>
      <c r="F17" s="170"/>
      <c r="G17" s="90"/>
      <c r="I17" s="39"/>
      <c r="J17" s="39"/>
      <c r="K17" s="39"/>
      <c r="L17" s="187"/>
      <c r="M17" s="39"/>
      <c r="N17" s="105"/>
    </row>
    <row r="18" spans="1:14" x14ac:dyDescent="0.25">
      <c r="B18" s="372"/>
      <c r="C18" s="372"/>
      <c r="D18" s="285"/>
      <c r="E18" s="36"/>
      <c r="F18" s="170"/>
      <c r="G18" s="90"/>
      <c r="H18" s="22"/>
      <c r="I18" s="39"/>
      <c r="J18" s="39"/>
      <c r="K18" s="39"/>
      <c r="L18" s="187"/>
      <c r="M18" s="39"/>
      <c r="N18" s="20"/>
    </row>
    <row r="19" spans="1:14" x14ac:dyDescent="0.25">
      <c r="B19" s="372"/>
      <c r="C19" s="372"/>
      <c r="D19" s="285"/>
      <c r="E19" s="36"/>
      <c r="F19" s="170"/>
      <c r="G19" s="90"/>
      <c r="H19" s="22"/>
      <c r="I19" s="41"/>
      <c r="J19" s="41"/>
      <c r="K19" s="41"/>
      <c r="L19" s="194"/>
      <c r="M19" s="41"/>
      <c r="N19" s="20"/>
    </row>
    <row r="20" spans="1:14" x14ac:dyDescent="0.25">
      <c r="B20" s="372"/>
      <c r="C20" s="372"/>
      <c r="D20" s="285"/>
      <c r="E20" s="36"/>
      <c r="F20" s="170"/>
      <c r="G20" s="90"/>
      <c r="H20" s="22"/>
      <c r="I20" s="104"/>
      <c r="J20" s="104"/>
      <c r="K20" s="104"/>
      <c r="L20" s="193"/>
      <c r="M20" s="104"/>
      <c r="N20" s="20"/>
    </row>
    <row r="21" spans="1:14" x14ac:dyDescent="0.25">
      <c r="B21" s="372"/>
      <c r="C21" s="372"/>
      <c r="D21" s="285"/>
      <c r="E21" s="37"/>
      <c r="F21" s="170"/>
      <c r="G21" s="90"/>
      <c r="H21" s="22"/>
      <c r="I21" s="104"/>
      <c r="J21" s="104"/>
      <c r="K21" s="104"/>
      <c r="L21" s="193"/>
      <c r="M21" s="104"/>
      <c r="N21" s="20"/>
    </row>
    <row r="22" spans="1:14" ht="15.75" thickBot="1" x14ac:dyDescent="0.3">
      <c r="B22" s="377" t="s">
        <v>14</v>
      </c>
      <c r="C22" s="378"/>
      <c r="D22" s="285"/>
      <c r="E22" s="63"/>
      <c r="F22" s="170"/>
      <c r="G22" s="90"/>
      <c r="H22" s="22"/>
      <c r="I22" s="104"/>
      <c r="J22" s="104"/>
      <c r="K22" s="104"/>
      <c r="L22" s="193"/>
      <c r="M22" s="104"/>
      <c r="N22" s="20"/>
    </row>
    <row r="23" spans="1:14" ht="45.75" thickBot="1" x14ac:dyDescent="0.3">
      <c r="A23" s="42"/>
      <c r="B23" s="53" t="s">
        <v>15</v>
      </c>
      <c r="C23" s="53" t="s">
        <v>97</v>
      </c>
      <c r="E23" s="38"/>
      <c r="F23" s="38"/>
      <c r="G23" s="38"/>
      <c r="H23" s="38"/>
      <c r="I23" s="10"/>
      <c r="J23" s="10"/>
      <c r="K23" s="10"/>
      <c r="L23" s="195"/>
      <c r="M23" s="10"/>
    </row>
    <row r="24" spans="1:14" ht="15.75" thickBot="1" x14ac:dyDescent="0.3">
      <c r="A24" s="43">
        <v>1</v>
      </c>
      <c r="C24" s="395">
        <f>F15*80%</f>
        <v>564.80000000000007</v>
      </c>
      <c r="D24" s="186"/>
      <c r="E24" s="396">
        <f>E22</f>
        <v>0</v>
      </c>
      <c r="F24" s="40"/>
      <c r="G24" s="40"/>
      <c r="H24" s="40"/>
      <c r="I24" s="23"/>
      <c r="J24" s="23"/>
      <c r="K24" s="23"/>
      <c r="L24" s="196"/>
      <c r="M24" s="23"/>
    </row>
    <row r="25" spans="1:14" x14ac:dyDescent="0.25">
      <c r="A25" s="96"/>
      <c r="C25" s="97"/>
      <c r="D25" s="187"/>
      <c r="E25" s="98"/>
      <c r="F25" s="40"/>
      <c r="G25" s="40"/>
      <c r="H25" s="40"/>
      <c r="I25" s="23"/>
      <c r="J25" s="23"/>
      <c r="K25" s="23"/>
      <c r="L25" s="196"/>
      <c r="M25" s="23"/>
    </row>
    <row r="26" spans="1:14" x14ac:dyDescent="0.25">
      <c r="A26" s="96"/>
      <c r="C26" s="97"/>
      <c r="D26" s="187"/>
      <c r="E26" s="98"/>
      <c r="F26" s="40"/>
      <c r="G26" s="40"/>
      <c r="H26" s="40"/>
      <c r="I26" s="23"/>
      <c r="J26" s="23"/>
      <c r="K26" s="23"/>
      <c r="L26" s="196"/>
      <c r="M26" s="23"/>
    </row>
    <row r="27" spans="1:14" x14ac:dyDescent="0.25">
      <c r="A27" s="96"/>
      <c r="B27" s="113" t="s">
        <v>130</v>
      </c>
      <c r="C27" s="101"/>
      <c r="D27" s="188"/>
      <c r="E27" s="101"/>
      <c r="F27" s="101"/>
      <c r="G27" s="101"/>
      <c r="H27" s="101"/>
      <c r="I27" s="104"/>
      <c r="J27" s="104"/>
      <c r="K27" s="104"/>
      <c r="L27" s="193"/>
      <c r="M27" s="104"/>
      <c r="N27" s="105"/>
    </row>
    <row r="28" spans="1:14" x14ac:dyDescent="0.25">
      <c r="A28" s="96"/>
      <c r="B28" s="101"/>
      <c r="C28" s="101"/>
      <c r="D28" s="188"/>
      <c r="E28" s="101"/>
      <c r="F28" s="101"/>
      <c r="G28" s="101"/>
      <c r="H28" s="101"/>
      <c r="I28" s="104"/>
      <c r="J28" s="104"/>
      <c r="K28" s="104"/>
      <c r="L28" s="193"/>
      <c r="M28" s="104"/>
      <c r="N28" s="105"/>
    </row>
    <row r="29" spans="1:14" x14ac:dyDescent="0.25">
      <c r="A29" s="96"/>
      <c r="B29" s="115" t="s">
        <v>33</v>
      </c>
      <c r="C29" s="115" t="s">
        <v>131</v>
      </c>
      <c r="D29" s="115" t="s">
        <v>132</v>
      </c>
      <c r="E29" s="101"/>
      <c r="F29" s="101"/>
      <c r="G29" s="101"/>
      <c r="H29" s="101"/>
      <c r="I29" s="104"/>
      <c r="J29" s="104"/>
      <c r="K29" s="104"/>
      <c r="L29" s="193"/>
      <c r="M29" s="104"/>
      <c r="N29" s="105"/>
    </row>
    <row r="30" spans="1:14" x14ac:dyDescent="0.25">
      <c r="A30" s="96"/>
      <c r="B30" s="112" t="s">
        <v>133</v>
      </c>
      <c r="C30" s="112"/>
      <c r="D30" s="153" t="s">
        <v>198</v>
      </c>
      <c r="E30" s="101"/>
      <c r="F30" s="101"/>
      <c r="G30" s="101"/>
      <c r="H30" s="101"/>
      <c r="I30" s="104"/>
      <c r="J30" s="104"/>
      <c r="K30" s="104"/>
      <c r="L30" s="193"/>
      <c r="M30" s="104"/>
      <c r="N30" s="105"/>
    </row>
    <row r="31" spans="1:14" x14ac:dyDescent="0.25">
      <c r="A31" s="96"/>
      <c r="B31" s="112" t="s">
        <v>134</v>
      </c>
      <c r="C31" s="112"/>
      <c r="D31" s="153" t="s">
        <v>198</v>
      </c>
      <c r="E31" s="101"/>
      <c r="F31" s="101"/>
      <c r="G31" s="101"/>
      <c r="H31" s="101"/>
      <c r="I31" s="104"/>
      <c r="J31" s="104"/>
      <c r="K31" s="104"/>
      <c r="L31" s="193"/>
      <c r="M31" s="104"/>
      <c r="N31" s="105"/>
    </row>
    <row r="32" spans="1:14" x14ac:dyDescent="0.25">
      <c r="A32" s="96"/>
      <c r="B32" s="112" t="s">
        <v>135</v>
      </c>
      <c r="C32" s="112"/>
      <c r="D32" s="153" t="s">
        <v>198</v>
      </c>
      <c r="E32" s="101"/>
      <c r="F32" s="101"/>
      <c r="G32" s="101"/>
      <c r="H32" s="101"/>
      <c r="I32" s="104"/>
      <c r="J32" s="104"/>
      <c r="K32" s="104"/>
      <c r="L32" s="193"/>
      <c r="M32" s="104"/>
      <c r="N32" s="105"/>
    </row>
    <row r="33" spans="1:17" x14ac:dyDescent="0.25">
      <c r="A33" s="96"/>
      <c r="B33" s="112" t="s">
        <v>136</v>
      </c>
      <c r="C33" s="112"/>
      <c r="D33" s="153" t="s">
        <v>198</v>
      </c>
      <c r="E33" s="101"/>
      <c r="F33" s="101"/>
      <c r="G33" s="101"/>
      <c r="H33" s="101"/>
      <c r="I33" s="104"/>
      <c r="J33" s="104"/>
      <c r="K33" s="104"/>
      <c r="L33" s="193"/>
      <c r="M33" s="104"/>
      <c r="N33" s="105"/>
    </row>
    <row r="34" spans="1:17" x14ac:dyDescent="0.25">
      <c r="A34" s="96"/>
      <c r="B34" s="101"/>
      <c r="C34" s="101"/>
      <c r="D34" s="188"/>
      <c r="E34" s="101"/>
      <c r="F34" s="101"/>
      <c r="G34" s="101"/>
      <c r="H34" s="101"/>
      <c r="I34" s="104"/>
      <c r="J34" s="104"/>
      <c r="K34" s="104"/>
      <c r="L34" s="193"/>
      <c r="M34" s="104"/>
      <c r="N34" s="105"/>
    </row>
    <row r="35" spans="1:17" x14ac:dyDescent="0.25">
      <c r="A35" s="96"/>
      <c r="B35" s="101"/>
      <c r="C35" s="101"/>
      <c r="D35" s="188"/>
      <c r="E35" s="101"/>
      <c r="F35" s="101"/>
      <c r="G35" s="101"/>
      <c r="H35" s="101"/>
      <c r="I35" s="104"/>
      <c r="J35" s="104"/>
      <c r="K35" s="104"/>
      <c r="L35" s="193"/>
      <c r="M35" s="104"/>
      <c r="N35" s="105"/>
    </row>
    <row r="36" spans="1:17" x14ac:dyDescent="0.25">
      <c r="A36" s="96"/>
      <c r="B36" s="113" t="s">
        <v>137</v>
      </c>
      <c r="C36" s="101"/>
      <c r="D36" s="188"/>
      <c r="E36" s="101"/>
      <c r="F36" s="101"/>
      <c r="G36" s="101"/>
      <c r="H36" s="101"/>
      <c r="I36" s="104"/>
      <c r="J36" s="104"/>
      <c r="K36" s="104"/>
      <c r="L36" s="193"/>
      <c r="M36" s="104"/>
      <c r="N36" s="105"/>
    </row>
    <row r="37" spans="1:17" x14ac:dyDescent="0.25">
      <c r="A37" s="96"/>
      <c r="B37" s="101"/>
      <c r="C37" s="101"/>
      <c r="D37" s="188"/>
      <c r="E37" s="101"/>
      <c r="F37" s="101"/>
      <c r="G37" s="101"/>
      <c r="H37" s="101"/>
      <c r="I37" s="104"/>
      <c r="J37" s="104"/>
      <c r="K37" s="104"/>
      <c r="L37" s="193"/>
      <c r="M37" s="104"/>
      <c r="N37" s="105"/>
    </row>
    <row r="38" spans="1:17" x14ac:dyDescent="0.25">
      <c r="A38" s="96"/>
      <c r="B38" s="101"/>
      <c r="C38" s="101"/>
      <c r="D38" s="188"/>
      <c r="E38" s="101"/>
      <c r="F38" s="101"/>
      <c r="G38" s="101"/>
      <c r="H38" s="101"/>
      <c r="I38" s="104"/>
      <c r="J38" s="104"/>
      <c r="K38" s="104"/>
      <c r="L38" s="193"/>
      <c r="M38" s="104"/>
      <c r="N38" s="105"/>
    </row>
    <row r="39" spans="1:17" x14ac:dyDescent="0.25">
      <c r="A39" s="96"/>
      <c r="B39" s="115" t="s">
        <v>33</v>
      </c>
      <c r="C39" s="115" t="s">
        <v>56</v>
      </c>
      <c r="D39" s="111" t="s">
        <v>50</v>
      </c>
      <c r="E39" s="114" t="s">
        <v>16</v>
      </c>
      <c r="F39" s="101"/>
      <c r="G39" s="101"/>
      <c r="H39" s="101"/>
      <c r="I39" s="104"/>
      <c r="J39" s="104"/>
      <c r="K39" s="104"/>
      <c r="L39" s="193"/>
      <c r="M39" s="104"/>
      <c r="N39" s="105"/>
    </row>
    <row r="40" spans="1:17" ht="28.5" x14ac:dyDescent="0.25">
      <c r="A40" s="96"/>
      <c r="B40" s="102" t="s">
        <v>138</v>
      </c>
      <c r="C40" s="103">
        <v>40</v>
      </c>
      <c r="D40" s="153">
        <v>0</v>
      </c>
      <c r="E40" s="361">
        <f>+D40+D41</f>
        <v>0</v>
      </c>
      <c r="F40" s="101"/>
      <c r="G40" s="101"/>
      <c r="H40" s="101"/>
      <c r="I40" s="104"/>
      <c r="J40" s="104"/>
      <c r="K40" s="104"/>
      <c r="L40" s="193"/>
      <c r="M40" s="104"/>
      <c r="N40" s="105"/>
    </row>
    <row r="41" spans="1:17" ht="42.75" x14ac:dyDescent="0.25">
      <c r="A41" s="96"/>
      <c r="B41" s="102" t="s">
        <v>139</v>
      </c>
      <c r="C41" s="103">
        <v>60</v>
      </c>
      <c r="D41" s="153">
        <f>+F152</f>
        <v>0</v>
      </c>
      <c r="E41" s="362"/>
      <c r="F41" s="101"/>
      <c r="G41" s="101"/>
      <c r="H41" s="101"/>
      <c r="I41" s="104"/>
      <c r="J41" s="104"/>
      <c r="K41" s="104"/>
      <c r="L41" s="193"/>
      <c r="M41" s="104"/>
      <c r="N41" s="105"/>
    </row>
    <row r="42" spans="1:17" x14ac:dyDescent="0.25">
      <c r="A42" s="96"/>
      <c r="C42" s="97"/>
      <c r="D42" s="187"/>
      <c r="E42" s="98"/>
      <c r="F42" s="40"/>
      <c r="G42" s="40"/>
      <c r="H42" s="40"/>
      <c r="I42" s="23"/>
      <c r="J42" s="23"/>
      <c r="K42" s="23"/>
      <c r="L42" s="196"/>
      <c r="M42" s="23"/>
    </row>
    <row r="43" spans="1:17" x14ac:dyDescent="0.25">
      <c r="A43" s="96"/>
      <c r="C43" s="97"/>
      <c r="D43" s="187"/>
      <c r="E43" s="98"/>
      <c r="F43" s="40"/>
      <c r="G43" s="40"/>
      <c r="H43" s="40"/>
      <c r="I43" s="23"/>
      <c r="J43" s="23"/>
      <c r="K43" s="23"/>
      <c r="L43" s="196"/>
      <c r="M43" s="23"/>
    </row>
    <row r="44" spans="1:17" x14ac:dyDescent="0.25">
      <c r="A44" s="96"/>
      <c r="C44" s="97"/>
      <c r="D44" s="187"/>
      <c r="E44" s="98"/>
      <c r="F44" s="40"/>
      <c r="G44" s="40"/>
      <c r="H44" s="40"/>
      <c r="I44" s="23"/>
      <c r="J44" s="23"/>
      <c r="K44" s="23"/>
      <c r="L44" s="196"/>
      <c r="M44" s="23"/>
    </row>
    <row r="45" spans="1:17" ht="15.75" thickBot="1" x14ac:dyDescent="0.3">
      <c r="M45" s="374" t="s">
        <v>35</v>
      </c>
      <c r="N45" s="374"/>
    </row>
    <row r="46" spans="1:17" x14ac:dyDescent="0.25">
      <c r="B46" s="113" t="s">
        <v>30</v>
      </c>
      <c r="M46" s="64"/>
      <c r="N46" s="64"/>
    </row>
    <row r="47" spans="1:17" ht="15.75" thickBot="1" x14ac:dyDescent="0.3">
      <c r="M47" s="64"/>
      <c r="N47" s="64"/>
    </row>
    <row r="48" spans="1:17" s="104" customFormat="1" ht="109.5" customHeight="1" x14ac:dyDescent="0.25">
      <c r="B48" s="110" t="s">
        <v>140</v>
      </c>
      <c r="C48" s="110" t="s">
        <v>141</v>
      </c>
      <c r="D48" s="110" t="s">
        <v>142</v>
      </c>
      <c r="E48" s="110" t="s">
        <v>45</v>
      </c>
      <c r="F48" s="110" t="s">
        <v>22</v>
      </c>
      <c r="G48" s="110" t="s">
        <v>98</v>
      </c>
      <c r="H48" s="110" t="s">
        <v>17</v>
      </c>
      <c r="I48" s="110" t="s">
        <v>10</v>
      </c>
      <c r="J48" s="110" t="s">
        <v>31</v>
      </c>
      <c r="K48" s="110" t="s">
        <v>59</v>
      </c>
      <c r="L48" s="110" t="s">
        <v>20</v>
      </c>
      <c r="M48" s="100" t="s">
        <v>26</v>
      </c>
      <c r="N48" s="110" t="s">
        <v>143</v>
      </c>
      <c r="O48" s="110" t="s">
        <v>36</v>
      </c>
      <c r="P48" s="55" t="s">
        <v>11</v>
      </c>
      <c r="Q48" s="55" t="s">
        <v>19</v>
      </c>
    </row>
    <row r="49" spans="1:26" s="29" customFormat="1" ht="54" customHeight="1" x14ac:dyDescent="0.25">
      <c r="A49" s="46">
        <v>1</v>
      </c>
      <c r="B49" s="107" t="s">
        <v>153</v>
      </c>
      <c r="C49" s="107" t="s">
        <v>154</v>
      </c>
      <c r="D49" s="107" t="s">
        <v>155</v>
      </c>
      <c r="E49" s="155">
        <v>201401</v>
      </c>
      <c r="F49" s="25" t="s">
        <v>132</v>
      </c>
      <c r="G49" s="141">
        <v>0.2</v>
      </c>
      <c r="H49" s="156">
        <v>41940</v>
      </c>
      <c r="I49" s="26">
        <v>41942</v>
      </c>
      <c r="J49" s="26" t="s">
        <v>132</v>
      </c>
      <c r="K49" s="155" t="s">
        <v>351</v>
      </c>
      <c r="L49" s="155" t="s">
        <v>187</v>
      </c>
      <c r="M49" s="99">
        <v>30</v>
      </c>
      <c r="N49" s="99">
        <f>+M49*G49</f>
        <v>6</v>
      </c>
      <c r="O49" s="27">
        <v>2000000</v>
      </c>
      <c r="P49" s="27">
        <v>106</v>
      </c>
      <c r="Q49" s="142" t="s">
        <v>352</v>
      </c>
      <c r="R49" s="28"/>
      <c r="S49" s="28"/>
      <c r="T49" s="28"/>
      <c r="U49" s="28"/>
      <c r="V49" s="28"/>
      <c r="W49" s="28"/>
      <c r="X49" s="28"/>
      <c r="Y49" s="28"/>
      <c r="Z49" s="28"/>
    </row>
    <row r="50" spans="1:26" s="29" customFormat="1" ht="92.25" customHeight="1" x14ac:dyDescent="0.25">
      <c r="A50" s="46">
        <f>+A49+1</f>
        <v>2</v>
      </c>
      <c r="B50" s="107" t="s">
        <v>153</v>
      </c>
      <c r="C50" s="108" t="s">
        <v>154</v>
      </c>
      <c r="D50" s="107" t="s">
        <v>156</v>
      </c>
      <c r="E50" s="155">
        <v>50</v>
      </c>
      <c r="F50" s="25" t="s">
        <v>132</v>
      </c>
      <c r="G50" s="106">
        <v>0.2</v>
      </c>
      <c r="H50" s="156">
        <v>41696</v>
      </c>
      <c r="I50" s="26">
        <v>41704</v>
      </c>
      <c r="J50" s="26" t="s">
        <v>132</v>
      </c>
      <c r="K50" s="155">
        <v>0</v>
      </c>
      <c r="L50" s="155" t="s">
        <v>188</v>
      </c>
      <c r="M50" s="99">
        <v>300</v>
      </c>
      <c r="N50" s="99">
        <v>0</v>
      </c>
      <c r="O50" s="27">
        <v>7000000</v>
      </c>
      <c r="P50" s="27" t="s">
        <v>157</v>
      </c>
      <c r="Q50" s="142" t="s">
        <v>158</v>
      </c>
      <c r="R50" s="28"/>
      <c r="S50" s="28"/>
      <c r="T50" s="28"/>
      <c r="U50" s="28"/>
      <c r="V50" s="28"/>
      <c r="W50" s="28"/>
      <c r="X50" s="28"/>
      <c r="Y50" s="28"/>
      <c r="Z50" s="28"/>
    </row>
    <row r="51" spans="1:26" s="29" customFormat="1" ht="98.25" customHeight="1" x14ac:dyDescent="0.25">
      <c r="A51" s="46">
        <f t="shared" ref="A51:A56" si="0">+A50+1</f>
        <v>3</v>
      </c>
      <c r="B51" s="107" t="s">
        <v>153</v>
      </c>
      <c r="C51" s="108" t="s">
        <v>154</v>
      </c>
      <c r="D51" s="107" t="s">
        <v>159</v>
      </c>
      <c r="E51" s="155">
        <v>8030</v>
      </c>
      <c r="F51" s="25" t="s">
        <v>132</v>
      </c>
      <c r="G51" s="106">
        <v>0.2</v>
      </c>
      <c r="H51" s="156">
        <v>41674</v>
      </c>
      <c r="I51" s="26">
        <v>41695</v>
      </c>
      <c r="J51" s="26" t="s">
        <v>132</v>
      </c>
      <c r="K51" s="155">
        <v>0</v>
      </c>
      <c r="L51" s="155" t="s">
        <v>189</v>
      </c>
      <c r="M51" s="99">
        <v>600</v>
      </c>
      <c r="N51" s="99">
        <v>0</v>
      </c>
      <c r="O51" s="27">
        <v>16000000</v>
      </c>
      <c r="P51" s="27">
        <v>109</v>
      </c>
      <c r="Q51" s="142" t="s">
        <v>158</v>
      </c>
      <c r="R51" s="28"/>
      <c r="S51" s="28"/>
      <c r="T51" s="28"/>
      <c r="U51" s="28"/>
      <c r="V51" s="28"/>
      <c r="W51" s="28"/>
      <c r="X51" s="28"/>
      <c r="Y51" s="28"/>
      <c r="Z51" s="28"/>
    </row>
    <row r="52" spans="1:26" s="29" customFormat="1" ht="101.25" customHeight="1" x14ac:dyDescent="0.25">
      <c r="A52" s="46">
        <f t="shared" si="0"/>
        <v>4</v>
      </c>
      <c r="B52" s="107" t="s">
        <v>153</v>
      </c>
      <c r="C52" s="108" t="s">
        <v>154</v>
      </c>
      <c r="D52" s="107" t="s">
        <v>160</v>
      </c>
      <c r="E52" s="155">
        <v>1250</v>
      </c>
      <c r="F52" s="25" t="s">
        <v>132</v>
      </c>
      <c r="G52" s="106">
        <v>0.2</v>
      </c>
      <c r="H52" s="156">
        <v>41294</v>
      </c>
      <c r="I52" s="26">
        <v>41384</v>
      </c>
      <c r="J52" s="26" t="s">
        <v>132</v>
      </c>
      <c r="K52" s="155">
        <v>0</v>
      </c>
      <c r="L52" s="155">
        <v>3</v>
      </c>
      <c r="M52" s="99">
        <v>145</v>
      </c>
      <c r="N52" s="99">
        <v>0</v>
      </c>
      <c r="O52" s="27">
        <v>41000000</v>
      </c>
      <c r="P52" s="27">
        <v>110</v>
      </c>
      <c r="Q52" s="142" t="s">
        <v>158</v>
      </c>
      <c r="R52" s="28"/>
      <c r="S52" s="28"/>
      <c r="T52" s="28"/>
      <c r="U52" s="28"/>
      <c r="V52" s="28"/>
      <c r="W52" s="28"/>
      <c r="X52" s="28"/>
      <c r="Y52" s="28"/>
      <c r="Z52" s="28"/>
    </row>
    <row r="53" spans="1:26" s="29" customFormat="1" ht="105.75" customHeight="1" x14ac:dyDescent="0.25">
      <c r="A53" s="46">
        <f t="shared" si="0"/>
        <v>5</v>
      </c>
      <c r="B53" s="107" t="s">
        <v>153</v>
      </c>
      <c r="C53" s="108" t="s">
        <v>154</v>
      </c>
      <c r="D53" s="107" t="s">
        <v>166</v>
      </c>
      <c r="E53" s="106" t="s">
        <v>167</v>
      </c>
      <c r="F53" s="25" t="s">
        <v>168</v>
      </c>
      <c r="G53" s="106">
        <v>0.2</v>
      </c>
      <c r="H53" s="156">
        <v>41287</v>
      </c>
      <c r="I53" s="26">
        <v>41416</v>
      </c>
      <c r="J53" s="26" t="s">
        <v>132</v>
      </c>
      <c r="K53" s="155">
        <v>0</v>
      </c>
      <c r="L53" s="155" t="s">
        <v>169</v>
      </c>
      <c r="M53" s="99">
        <v>180</v>
      </c>
      <c r="N53" s="99">
        <v>0</v>
      </c>
      <c r="O53" s="27">
        <v>25000000</v>
      </c>
      <c r="P53" s="27">
        <v>111</v>
      </c>
      <c r="Q53" s="142" t="s">
        <v>158</v>
      </c>
      <c r="R53" s="28"/>
      <c r="S53" s="28"/>
      <c r="T53" s="28"/>
      <c r="U53" s="28"/>
      <c r="V53" s="28"/>
      <c r="W53" s="28"/>
      <c r="X53" s="28"/>
      <c r="Y53" s="28"/>
      <c r="Z53" s="28"/>
    </row>
    <row r="54" spans="1:26" s="29" customFormat="1" ht="218.25" customHeight="1" x14ac:dyDescent="0.25">
      <c r="A54" s="46">
        <f t="shared" si="0"/>
        <v>6</v>
      </c>
      <c r="B54" s="107" t="s">
        <v>153</v>
      </c>
      <c r="C54" s="108" t="s">
        <v>154</v>
      </c>
      <c r="D54" s="288" t="s">
        <v>173</v>
      </c>
      <c r="E54" s="106" t="s">
        <v>174</v>
      </c>
      <c r="F54" s="25" t="s">
        <v>132</v>
      </c>
      <c r="G54" s="106">
        <v>0.2</v>
      </c>
      <c r="H54" s="156">
        <v>39814</v>
      </c>
      <c r="I54" s="26">
        <v>40957</v>
      </c>
      <c r="J54" s="26" t="s">
        <v>132</v>
      </c>
      <c r="K54" s="155">
        <v>0</v>
      </c>
      <c r="L54" s="289" t="s">
        <v>175</v>
      </c>
      <c r="M54" s="99">
        <v>30</v>
      </c>
      <c r="N54" s="99">
        <v>0</v>
      </c>
      <c r="O54" s="27">
        <v>5000000</v>
      </c>
      <c r="P54" s="27">
        <v>112</v>
      </c>
      <c r="Q54" s="290" t="s">
        <v>354</v>
      </c>
      <c r="R54" s="28"/>
      <c r="S54" s="28"/>
      <c r="T54" s="28"/>
      <c r="U54" s="28"/>
      <c r="V54" s="28"/>
      <c r="W54" s="28"/>
      <c r="X54" s="28"/>
      <c r="Y54" s="28"/>
      <c r="Z54" s="28"/>
    </row>
    <row r="55" spans="1:26" s="29" customFormat="1" ht="55.5" customHeight="1" x14ac:dyDescent="0.25">
      <c r="A55" s="46">
        <f t="shared" si="0"/>
        <v>7</v>
      </c>
      <c r="B55" s="107" t="s">
        <v>153</v>
      </c>
      <c r="C55" s="107" t="s">
        <v>176</v>
      </c>
      <c r="D55" s="107" t="s">
        <v>192</v>
      </c>
      <c r="E55" s="155">
        <v>2014083</v>
      </c>
      <c r="F55" s="25" t="s">
        <v>132</v>
      </c>
      <c r="G55" s="106">
        <v>0.8</v>
      </c>
      <c r="H55" s="156">
        <v>41663</v>
      </c>
      <c r="I55" s="26">
        <v>41985</v>
      </c>
      <c r="J55" s="26" t="s">
        <v>132</v>
      </c>
      <c r="K55" s="155">
        <v>0</v>
      </c>
      <c r="L55" s="155" t="s">
        <v>182</v>
      </c>
      <c r="M55" s="99">
        <v>1942</v>
      </c>
      <c r="N55" s="99">
        <v>0</v>
      </c>
      <c r="O55" s="27">
        <v>85000000</v>
      </c>
      <c r="P55" s="27" t="s">
        <v>183</v>
      </c>
      <c r="Q55" s="142" t="s">
        <v>353</v>
      </c>
      <c r="R55" s="28"/>
      <c r="S55" s="28"/>
      <c r="T55" s="28"/>
      <c r="U55" s="28"/>
      <c r="V55" s="28"/>
      <c r="W55" s="28"/>
      <c r="X55" s="28"/>
      <c r="Y55" s="28"/>
      <c r="Z55" s="28"/>
    </row>
    <row r="56" spans="1:26" s="29" customFormat="1" ht="60" customHeight="1" x14ac:dyDescent="0.25">
      <c r="A56" s="46">
        <f t="shared" si="0"/>
        <v>8</v>
      </c>
      <c r="B56" s="107" t="s">
        <v>153</v>
      </c>
      <c r="C56" s="107" t="s">
        <v>176</v>
      </c>
      <c r="D56" s="107" t="s">
        <v>184</v>
      </c>
      <c r="E56" s="155">
        <v>21114072</v>
      </c>
      <c r="F56" s="25" t="s">
        <v>132</v>
      </c>
      <c r="G56" s="106">
        <v>0.8</v>
      </c>
      <c r="H56" s="156">
        <v>41663</v>
      </c>
      <c r="I56" s="26">
        <v>41850</v>
      </c>
      <c r="J56" s="26" t="s">
        <v>132</v>
      </c>
      <c r="K56" s="155">
        <v>0</v>
      </c>
      <c r="L56" s="155" t="s">
        <v>185</v>
      </c>
      <c r="M56" s="99">
        <v>387</v>
      </c>
      <c r="N56" s="99">
        <v>0</v>
      </c>
      <c r="O56" s="27">
        <v>142003746</v>
      </c>
      <c r="P56" s="27" t="s">
        <v>186</v>
      </c>
      <c r="Q56" s="142" t="s">
        <v>353</v>
      </c>
      <c r="R56" s="28"/>
      <c r="S56" s="28"/>
      <c r="T56" s="28"/>
      <c r="U56" s="28"/>
      <c r="V56" s="28"/>
      <c r="W56" s="28"/>
      <c r="X56" s="28"/>
      <c r="Y56" s="28"/>
      <c r="Z56" s="28"/>
    </row>
    <row r="57" spans="1:26" s="29" customFormat="1" x14ac:dyDescent="0.25">
      <c r="A57" s="46"/>
      <c r="B57" s="49" t="s">
        <v>16</v>
      </c>
      <c r="C57" s="108"/>
      <c r="D57" s="107"/>
      <c r="E57" s="106"/>
      <c r="F57" s="25"/>
      <c r="G57" s="25"/>
      <c r="H57" s="25"/>
      <c r="I57" s="26"/>
      <c r="J57" s="26"/>
      <c r="K57" s="109">
        <f t="shared" ref="K57" si="1">SUM(K49:K56)</f>
        <v>0</v>
      </c>
      <c r="L57" s="109">
        <f t="shared" ref="L57:N57" si="2">SUM(L49:L56)</f>
        <v>3</v>
      </c>
      <c r="M57" s="140">
        <f t="shared" si="2"/>
        <v>3614</v>
      </c>
      <c r="N57" s="109">
        <f t="shared" si="2"/>
        <v>6</v>
      </c>
      <c r="O57" s="27"/>
      <c r="P57" s="27"/>
      <c r="Q57" s="143"/>
    </row>
    <row r="58" spans="1:26" s="30" customFormat="1" x14ac:dyDescent="0.25">
      <c r="D58" s="189"/>
      <c r="E58" s="31"/>
      <c r="L58" s="189"/>
    </row>
    <row r="59" spans="1:26" s="30" customFormat="1" x14ac:dyDescent="0.25">
      <c r="B59" s="375" t="s">
        <v>28</v>
      </c>
      <c r="C59" s="375" t="s">
        <v>27</v>
      </c>
      <c r="D59" s="373" t="s">
        <v>34</v>
      </c>
      <c r="E59" s="373"/>
      <c r="L59" s="189"/>
    </row>
    <row r="60" spans="1:26" s="30" customFormat="1" x14ac:dyDescent="0.25">
      <c r="B60" s="376"/>
      <c r="C60" s="376"/>
      <c r="D60" s="190" t="s">
        <v>23</v>
      </c>
      <c r="E60" s="61" t="s">
        <v>24</v>
      </c>
      <c r="L60" s="189"/>
    </row>
    <row r="61" spans="1:26" s="30" customFormat="1" ht="30.6" customHeight="1" x14ac:dyDescent="0.25">
      <c r="B61" s="59" t="s">
        <v>21</v>
      </c>
      <c r="C61" s="60">
        <f>+K57</f>
        <v>0</v>
      </c>
      <c r="D61" s="191"/>
      <c r="E61" s="57" t="s">
        <v>198</v>
      </c>
      <c r="F61" s="32"/>
      <c r="G61" s="32"/>
      <c r="H61" s="32"/>
      <c r="I61" s="32"/>
      <c r="J61" s="32"/>
      <c r="K61" s="32"/>
      <c r="L61" s="197"/>
      <c r="M61" s="32"/>
    </row>
    <row r="62" spans="1:26" s="30" customFormat="1" ht="30" customHeight="1" x14ac:dyDescent="0.25">
      <c r="B62" s="59" t="s">
        <v>25</v>
      </c>
      <c r="C62" s="60">
        <f>+M57</f>
        <v>3614</v>
      </c>
      <c r="D62" s="191"/>
      <c r="E62" s="57" t="s">
        <v>198</v>
      </c>
      <c r="L62" s="189"/>
    </row>
    <row r="63" spans="1:26" s="30" customFormat="1" x14ac:dyDescent="0.25">
      <c r="B63" s="33"/>
      <c r="C63" s="371"/>
      <c r="D63" s="371"/>
      <c r="E63" s="371"/>
      <c r="F63" s="371"/>
      <c r="G63" s="371"/>
      <c r="H63" s="371"/>
      <c r="I63" s="371"/>
      <c r="J63" s="371"/>
      <c r="K63" s="371"/>
      <c r="L63" s="371"/>
      <c r="M63" s="371"/>
      <c r="N63" s="371"/>
    </row>
    <row r="64" spans="1:26" ht="28.15" customHeight="1" thickBot="1" x14ac:dyDescent="0.3"/>
    <row r="65" spans="2:17" ht="27" thickBot="1" x14ac:dyDescent="0.3">
      <c r="B65" s="370" t="s">
        <v>99</v>
      </c>
      <c r="C65" s="370"/>
      <c r="D65" s="370"/>
      <c r="E65" s="370"/>
      <c r="F65" s="370"/>
      <c r="G65" s="370"/>
      <c r="H65" s="370"/>
      <c r="I65" s="370"/>
      <c r="J65" s="370"/>
      <c r="K65" s="370"/>
      <c r="L65" s="370"/>
      <c r="M65" s="370"/>
      <c r="N65" s="370"/>
    </row>
    <row r="68" spans="2:17" ht="109.5" customHeight="1" x14ac:dyDescent="0.25">
      <c r="B68" s="111" t="s">
        <v>144</v>
      </c>
      <c r="C68" s="66" t="s">
        <v>2</v>
      </c>
      <c r="D68" s="66" t="s">
        <v>101</v>
      </c>
      <c r="E68" s="66" t="s">
        <v>100</v>
      </c>
      <c r="F68" s="66" t="s">
        <v>102</v>
      </c>
      <c r="G68" s="66" t="s">
        <v>103</v>
      </c>
      <c r="H68" s="66" t="s">
        <v>104</v>
      </c>
      <c r="I68" s="66" t="s">
        <v>105</v>
      </c>
      <c r="J68" s="66" t="s">
        <v>106</v>
      </c>
      <c r="K68" s="66" t="s">
        <v>107</v>
      </c>
      <c r="L68" s="66" t="s">
        <v>108</v>
      </c>
      <c r="M68" s="93" t="s">
        <v>109</v>
      </c>
      <c r="N68" s="93" t="s">
        <v>110</v>
      </c>
      <c r="O68" s="368" t="s">
        <v>3</v>
      </c>
      <c r="P68" s="369"/>
      <c r="Q68" s="66" t="s">
        <v>18</v>
      </c>
    </row>
    <row r="69" spans="2:17" ht="30" x14ac:dyDescent="0.25">
      <c r="B69" s="3" t="s">
        <v>193</v>
      </c>
      <c r="C69" s="3" t="s">
        <v>193</v>
      </c>
      <c r="D69" s="282" t="s">
        <v>194</v>
      </c>
      <c r="E69" s="5">
        <v>84</v>
      </c>
      <c r="F69" s="4" t="s">
        <v>132</v>
      </c>
      <c r="G69" s="4"/>
      <c r="H69" s="4"/>
      <c r="I69" s="94"/>
      <c r="J69" s="94" t="s">
        <v>131</v>
      </c>
      <c r="K69" s="112" t="s">
        <v>131</v>
      </c>
      <c r="L69" s="67" t="s">
        <v>131</v>
      </c>
      <c r="M69" s="112" t="s">
        <v>131</v>
      </c>
      <c r="N69" s="112" t="s">
        <v>131</v>
      </c>
      <c r="O69" s="355" t="s">
        <v>345</v>
      </c>
      <c r="P69" s="356"/>
      <c r="Q69" s="112" t="s">
        <v>132</v>
      </c>
    </row>
    <row r="70" spans="2:17" ht="30" x14ac:dyDescent="0.25">
      <c r="B70" s="3" t="s">
        <v>193</v>
      </c>
      <c r="C70" s="3" t="s">
        <v>193</v>
      </c>
      <c r="D70" s="95" t="s">
        <v>195</v>
      </c>
      <c r="E70" s="5">
        <v>252</v>
      </c>
      <c r="F70" s="4" t="s">
        <v>132</v>
      </c>
      <c r="G70" s="4"/>
      <c r="H70" s="4"/>
      <c r="I70" s="94"/>
      <c r="J70" s="94" t="s">
        <v>131</v>
      </c>
      <c r="K70" s="112" t="s">
        <v>131</v>
      </c>
      <c r="L70" s="67" t="s">
        <v>131</v>
      </c>
      <c r="M70" s="112" t="s">
        <v>131</v>
      </c>
      <c r="N70" s="112" t="s">
        <v>131</v>
      </c>
      <c r="O70" s="112" t="s">
        <v>345</v>
      </c>
      <c r="P70" s="286"/>
      <c r="Q70" s="112" t="s">
        <v>132</v>
      </c>
    </row>
    <row r="71" spans="2:17" x14ac:dyDescent="0.25">
      <c r="B71" s="3"/>
      <c r="C71" s="3"/>
      <c r="D71" s="95"/>
      <c r="E71" s="5"/>
      <c r="F71" s="4"/>
      <c r="G71" s="4"/>
      <c r="H71" s="4"/>
      <c r="I71" s="94"/>
      <c r="J71" s="94"/>
      <c r="K71" s="112"/>
      <c r="L71" s="67"/>
      <c r="M71" s="112"/>
      <c r="N71" s="112"/>
      <c r="O71" s="383"/>
      <c r="P71" s="384"/>
      <c r="Q71" s="112"/>
    </row>
    <row r="72" spans="2:17" x14ac:dyDescent="0.25">
      <c r="B72" s="3"/>
      <c r="C72" s="3"/>
      <c r="D72" s="95"/>
      <c r="E72" s="5"/>
      <c r="F72" s="4"/>
      <c r="G72" s="4"/>
      <c r="H72" s="4"/>
      <c r="I72" s="94"/>
      <c r="J72" s="94"/>
      <c r="K72" s="112"/>
      <c r="L72" s="67"/>
      <c r="M72" s="112"/>
      <c r="N72" s="112"/>
      <c r="O72" s="383"/>
      <c r="P72" s="384"/>
      <c r="Q72" s="112"/>
    </row>
    <row r="73" spans="2:17" x14ac:dyDescent="0.25">
      <c r="B73" s="3"/>
      <c r="C73" s="3"/>
      <c r="D73" s="95"/>
      <c r="E73" s="5"/>
      <c r="F73" s="4"/>
      <c r="G73" s="4"/>
      <c r="H73" s="4"/>
      <c r="I73" s="94"/>
      <c r="J73" s="94"/>
      <c r="K73" s="112"/>
      <c r="L73" s="67"/>
      <c r="M73" s="112"/>
      <c r="N73" s="112"/>
      <c r="O73" s="383"/>
      <c r="P73" s="384"/>
      <c r="Q73" s="112"/>
    </row>
    <row r="74" spans="2:17" x14ac:dyDescent="0.25">
      <c r="B74" s="3"/>
      <c r="C74" s="3"/>
      <c r="D74" s="95"/>
      <c r="E74" s="5"/>
      <c r="F74" s="4"/>
      <c r="G74" s="4"/>
      <c r="H74" s="4"/>
      <c r="I74" s="94"/>
      <c r="J74" s="94"/>
      <c r="K74" s="112"/>
      <c r="L74" s="67"/>
      <c r="M74" s="112"/>
      <c r="N74" s="112"/>
      <c r="O74" s="383"/>
      <c r="P74" s="384"/>
      <c r="Q74" s="112"/>
    </row>
    <row r="75" spans="2:17" x14ac:dyDescent="0.25">
      <c r="B75" s="112"/>
      <c r="C75" s="112"/>
      <c r="D75" s="67"/>
      <c r="E75" s="112"/>
      <c r="F75" s="112"/>
      <c r="G75" s="112"/>
      <c r="H75" s="112"/>
      <c r="I75" s="112"/>
      <c r="J75" s="112"/>
      <c r="K75" s="112"/>
      <c r="L75" s="67"/>
      <c r="M75" s="112"/>
      <c r="N75" s="112"/>
      <c r="O75" s="383"/>
      <c r="P75" s="384"/>
      <c r="Q75" s="112"/>
    </row>
    <row r="76" spans="2:17" x14ac:dyDescent="0.25">
      <c r="B76" s="9" t="s">
        <v>1</v>
      </c>
    </row>
    <row r="77" spans="2:17" x14ac:dyDescent="0.25">
      <c r="B77" s="9" t="s">
        <v>37</v>
      </c>
    </row>
    <row r="78" spans="2:17" x14ac:dyDescent="0.25">
      <c r="B78" s="9" t="s">
        <v>60</v>
      </c>
    </row>
    <row r="80" spans="2:17" ht="15.75" thickBot="1" x14ac:dyDescent="0.3"/>
    <row r="81" spans="2:17" ht="27" thickBot="1" x14ac:dyDescent="0.3">
      <c r="B81" s="365" t="s">
        <v>38</v>
      </c>
      <c r="C81" s="366"/>
      <c r="D81" s="366"/>
      <c r="E81" s="366"/>
      <c r="F81" s="366"/>
      <c r="G81" s="366"/>
      <c r="H81" s="366"/>
      <c r="I81" s="366"/>
      <c r="J81" s="366"/>
      <c r="K81" s="366"/>
      <c r="L81" s="366"/>
      <c r="M81" s="366"/>
      <c r="N81" s="367"/>
    </row>
    <row r="85" spans="2:17" x14ac:dyDescent="0.25">
      <c r="B85" s="95"/>
    </row>
    <row r="86" spans="2:17" ht="76.5" customHeight="1" x14ac:dyDescent="0.25">
      <c r="B86" s="111" t="s">
        <v>0</v>
      </c>
      <c r="C86" s="111" t="s">
        <v>39</v>
      </c>
      <c r="D86" s="111" t="s">
        <v>40</v>
      </c>
      <c r="E86" s="111" t="s">
        <v>111</v>
      </c>
      <c r="F86" s="111" t="s">
        <v>113</v>
      </c>
      <c r="G86" s="111" t="s">
        <v>114</v>
      </c>
      <c r="H86" s="111" t="s">
        <v>115</v>
      </c>
      <c r="I86" s="111" t="s">
        <v>112</v>
      </c>
      <c r="J86" s="368" t="s">
        <v>116</v>
      </c>
      <c r="K86" s="385"/>
      <c r="L86" s="369"/>
      <c r="M86" s="111" t="s">
        <v>117</v>
      </c>
      <c r="N86" s="111" t="s">
        <v>41</v>
      </c>
      <c r="O86" s="111" t="s">
        <v>42</v>
      </c>
      <c r="P86" s="368" t="s">
        <v>3</v>
      </c>
      <c r="Q86" s="369"/>
    </row>
    <row r="87" spans="2:17" s="30" customFormat="1" ht="33.6" customHeight="1" x14ac:dyDescent="0.25">
      <c r="B87" s="95" t="s">
        <v>43</v>
      </c>
      <c r="C87" s="95">
        <f>(252)/200+454/300</f>
        <v>2.7733333333333334</v>
      </c>
      <c r="D87" s="95" t="s">
        <v>205</v>
      </c>
      <c r="E87" s="94">
        <v>27315176</v>
      </c>
      <c r="F87" s="94" t="s">
        <v>181</v>
      </c>
      <c r="G87" s="95" t="s">
        <v>206</v>
      </c>
      <c r="H87" s="213">
        <v>39374</v>
      </c>
      <c r="I87" s="279" t="s">
        <v>132</v>
      </c>
      <c r="J87" s="95" t="s">
        <v>209</v>
      </c>
      <c r="K87" s="95" t="s">
        <v>210</v>
      </c>
      <c r="L87" s="95" t="s">
        <v>208</v>
      </c>
      <c r="M87" s="58" t="s">
        <v>131</v>
      </c>
      <c r="N87" s="58"/>
      <c r="O87" s="58"/>
      <c r="P87" s="215" t="s">
        <v>362</v>
      </c>
      <c r="Q87" s="57"/>
    </row>
    <row r="88" spans="2:17" ht="33.6" customHeight="1" x14ac:dyDescent="0.25">
      <c r="B88" s="283" t="s">
        <v>43</v>
      </c>
      <c r="C88" s="95">
        <f>(252)/200+454/300</f>
        <v>2.7733333333333334</v>
      </c>
      <c r="D88" s="283" t="s">
        <v>205</v>
      </c>
      <c r="E88" s="3">
        <v>27315176</v>
      </c>
      <c r="F88" s="3" t="s">
        <v>181</v>
      </c>
      <c r="G88" s="283" t="s">
        <v>206</v>
      </c>
      <c r="H88" s="178">
        <v>39374</v>
      </c>
      <c r="I88" s="279" t="s">
        <v>132</v>
      </c>
      <c r="J88" s="283" t="s">
        <v>211</v>
      </c>
      <c r="K88" s="95" t="s">
        <v>212</v>
      </c>
      <c r="L88" s="95" t="s">
        <v>213</v>
      </c>
      <c r="M88" s="112" t="s">
        <v>131</v>
      </c>
      <c r="N88" s="112"/>
      <c r="O88" s="58"/>
      <c r="P88" s="215" t="s">
        <v>362</v>
      </c>
      <c r="Q88" s="182"/>
    </row>
    <row r="89" spans="2:17" ht="33.6" customHeight="1" x14ac:dyDescent="0.25">
      <c r="B89" s="283" t="s">
        <v>44</v>
      </c>
      <c r="C89" s="95">
        <f>(252)/200+454/300*2</f>
        <v>4.2866666666666671</v>
      </c>
      <c r="D89" s="283" t="s">
        <v>215</v>
      </c>
      <c r="E89" s="3">
        <v>59822961</v>
      </c>
      <c r="F89" s="283" t="s">
        <v>216</v>
      </c>
      <c r="G89" s="3" t="s">
        <v>217</v>
      </c>
      <c r="H89" s="178">
        <v>41532</v>
      </c>
      <c r="I89" s="214" t="s">
        <v>131</v>
      </c>
      <c r="J89" s="3" t="s">
        <v>218</v>
      </c>
      <c r="K89" s="94" t="s">
        <v>219</v>
      </c>
      <c r="L89" s="95" t="s">
        <v>220</v>
      </c>
      <c r="M89" s="112" t="s">
        <v>131</v>
      </c>
      <c r="N89" s="112"/>
      <c r="O89" s="58"/>
      <c r="P89" s="215" t="s">
        <v>362</v>
      </c>
      <c r="Q89" s="182"/>
    </row>
    <row r="90" spans="2:17" ht="33.6" customHeight="1" x14ac:dyDescent="0.25">
      <c r="B90" s="283" t="s">
        <v>44</v>
      </c>
      <c r="C90" s="95">
        <f t="shared" ref="C90:C92" si="3">(252)/200+454/300*2</f>
        <v>4.2866666666666671</v>
      </c>
      <c r="D90" s="283" t="s">
        <v>163</v>
      </c>
      <c r="E90" s="3">
        <v>37081459</v>
      </c>
      <c r="F90" s="3" t="s">
        <v>161</v>
      </c>
      <c r="G90" s="3" t="s">
        <v>162</v>
      </c>
      <c r="H90" s="178">
        <v>41629</v>
      </c>
      <c r="I90" s="179"/>
      <c r="J90" s="200" t="s">
        <v>201</v>
      </c>
      <c r="K90" s="95" t="s">
        <v>202</v>
      </c>
      <c r="L90" s="95" t="s">
        <v>180</v>
      </c>
      <c r="M90" s="112" t="s">
        <v>131</v>
      </c>
      <c r="N90" s="112"/>
      <c r="O90" s="58"/>
      <c r="P90" s="215" t="s">
        <v>362</v>
      </c>
      <c r="Q90" s="286"/>
    </row>
    <row r="91" spans="2:17" ht="33.6" customHeight="1" x14ac:dyDescent="0.25">
      <c r="B91" s="283" t="s">
        <v>44</v>
      </c>
      <c r="C91" s="95">
        <f t="shared" si="3"/>
        <v>4.2866666666666671</v>
      </c>
      <c r="D91" s="283" t="s">
        <v>163</v>
      </c>
      <c r="E91" s="3">
        <v>37081459</v>
      </c>
      <c r="F91" s="3" t="s">
        <v>161</v>
      </c>
      <c r="G91" s="3" t="s">
        <v>162</v>
      </c>
      <c r="H91" s="178">
        <v>41629</v>
      </c>
      <c r="I91" s="179"/>
      <c r="J91" s="1" t="s">
        <v>221</v>
      </c>
      <c r="K91" s="94" t="s">
        <v>222</v>
      </c>
      <c r="L91" s="95" t="s">
        <v>213</v>
      </c>
      <c r="M91" s="112" t="s">
        <v>132</v>
      </c>
      <c r="N91" s="112"/>
      <c r="O91" s="58"/>
      <c r="P91" s="215" t="s">
        <v>362</v>
      </c>
      <c r="Q91" s="286"/>
    </row>
    <row r="92" spans="2:17" ht="33.6" customHeight="1" x14ac:dyDescent="0.25">
      <c r="B92" s="283" t="s">
        <v>44</v>
      </c>
      <c r="C92" s="95">
        <f t="shared" si="3"/>
        <v>4.2866666666666671</v>
      </c>
      <c r="D92" s="283" t="s">
        <v>163</v>
      </c>
      <c r="E92" s="3">
        <v>37081459</v>
      </c>
      <c r="F92" s="3" t="s">
        <v>161</v>
      </c>
      <c r="G92" s="3" t="s">
        <v>162</v>
      </c>
      <c r="H92" s="178">
        <v>41629</v>
      </c>
      <c r="I92" s="179"/>
      <c r="J92" s="1" t="s">
        <v>223</v>
      </c>
      <c r="K92" s="94" t="s">
        <v>224</v>
      </c>
      <c r="L92" s="95" t="s">
        <v>225</v>
      </c>
      <c r="M92" s="112" t="s">
        <v>132</v>
      </c>
      <c r="N92" s="112"/>
      <c r="O92" s="58"/>
      <c r="P92" s="215" t="s">
        <v>362</v>
      </c>
      <c r="Q92" s="286"/>
    </row>
    <row r="93" spans="2:17" ht="42.75" customHeight="1" x14ac:dyDescent="0.25">
      <c r="B93" s="283" t="s">
        <v>43</v>
      </c>
      <c r="C93" s="95">
        <f>(252)/200+454/300</f>
        <v>2.7733333333333334</v>
      </c>
      <c r="D93" s="283" t="s">
        <v>203</v>
      </c>
      <c r="E93" s="3">
        <v>13072146</v>
      </c>
      <c r="F93" s="3" t="s">
        <v>181</v>
      </c>
      <c r="G93" s="3" t="s">
        <v>204</v>
      </c>
      <c r="H93" s="199"/>
      <c r="I93" s="5" t="s">
        <v>131</v>
      </c>
      <c r="J93" s="1" t="s">
        <v>207</v>
      </c>
      <c r="K93" s="94"/>
      <c r="L93" s="95"/>
      <c r="M93" s="112" t="s">
        <v>131</v>
      </c>
      <c r="N93" s="112"/>
      <c r="O93" s="58"/>
      <c r="P93" s="215" t="s">
        <v>362</v>
      </c>
      <c r="Q93" s="286"/>
    </row>
    <row r="94" spans="2:17" ht="33.6" customHeight="1" x14ac:dyDescent="0.25">
      <c r="B94" s="172"/>
      <c r="C94" s="172"/>
      <c r="D94" s="172"/>
      <c r="E94" s="173"/>
      <c r="F94" s="173"/>
      <c r="G94" s="173"/>
      <c r="H94" s="173"/>
      <c r="I94" s="174"/>
      <c r="J94" s="175"/>
      <c r="K94" s="176"/>
      <c r="L94" s="198"/>
      <c r="M94" s="10"/>
      <c r="N94" s="10"/>
      <c r="O94" s="10"/>
      <c r="P94" s="177"/>
      <c r="Q94" s="177"/>
    </row>
    <row r="95" spans="2:17" x14ac:dyDescent="0.25">
      <c r="B95" s="30"/>
      <c r="C95" s="30"/>
      <c r="D95" s="189"/>
      <c r="E95" s="31"/>
      <c r="F95" s="30"/>
      <c r="G95" s="30"/>
      <c r="H95" s="30"/>
      <c r="I95" s="30"/>
      <c r="J95" s="30"/>
      <c r="K95" s="30"/>
      <c r="L95" s="189"/>
      <c r="M95" s="30"/>
      <c r="N95" s="30"/>
      <c r="O95" s="30"/>
      <c r="P95" s="30"/>
    </row>
    <row r="96" spans="2:17" ht="18.75" x14ac:dyDescent="0.25">
      <c r="B96" s="59" t="s">
        <v>32</v>
      </c>
      <c r="C96" s="71" t="e">
        <f>+#REF!</f>
        <v>#REF!</v>
      </c>
      <c r="H96" s="32"/>
      <c r="I96" s="32"/>
      <c r="J96" s="32"/>
      <c r="K96" s="32"/>
      <c r="L96" s="197"/>
      <c r="M96" s="32"/>
      <c r="N96" s="30"/>
      <c r="O96" s="30"/>
      <c r="P96" s="30"/>
    </row>
    <row r="97" spans="1:17" ht="19.5" thickBot="1" x14ac:dyDescent="0.3">
      <c r="B97" s="225"/>
      <c r="C97" s="226"/>
      <c r="H97" s="32"/>
      <c r="I97" s="32"/>
      <c r="J97" s="32"/>
      <c r="K97" s="32"/>
      <c r="L97" s="197"/>
      <c r="M97" s="32"/>
      <c r="N97" s="30"/>
      <c r="O97" s="30"/>
      <c r="P97" s="30"/>
    </row>
    <row r="98" spans="1:17" ht="27" thickBot="1" x14ac:dyDescent="0.3">
      <c r="B98" s="227" t="s">
        <v>46</v>
      </c>
      <c r="C98" s="228"/>
      <c r="D98" s="229"/>
      <c r="E98" s="229"/>
      <c r="F98" s="229"/>
      <c r="G98" s="229"/>
      <c r="H98" s="284"/>
      <c r="I98" s="284"/>
      <c r="J98" s="284"/>
      <c r="K98" s="284"/>
      <c r="L98" s="284"/>
      <c r="M98" s="284"/>
      <c r="N98" s="230"/>
      <c r="O98" s="30"/>
      <c r="P98" s="30"/>
    </row>
    <row r="99" spans="1:17" x14ac:dyDescent="0.25">
      <c r="B99" s="221"/>
      <c r="C99" s="231"/>
      <c r="D99" s="9"/>
      <c r="H99" s="221"/>
      <c r="I99" s="221"/>
      <c r="J99" s="221"/>
      <c r="K99" s="221"/>
      <c r="L99" s="221"/>
      <c r="M99" s="221"/>
      <c r="N99" s="30"/>
      <c r="O99" s="30"/>
      <c r="P99" s="30"/>
    </row>
    <row r="100" spans="1:17" x14ac:dyDescent="0.25">
      <c r="B100" s="221"/>
      <c r="C100" s="231"/>
      <c r="D100" s="9"/>
      <c r="H100" s="221"/>
      <c r="I100" s="221"/>
      <c r="J100" s="221"/>
      <c r="K100" s="221"/>
      <c r="L100" s="221"/>
      <c r="M100" s="221"/>
      <c r="N100" s="30"/>
      <c r="O100" s="30"/>
      <c r="P100" s="30"/>
    </row>
    <row r="101" spans="1:17" ht="30" x14ac:dyDescent="0.25">
      <c r="B101" s="232" t="s">
        <v>33</v>
      </c>
      <c r="C101" s="233" t="s">
        <v>231</v>
      </c>
      <c r="D101" s="181" t="s">
        <v>3</v>
      </c>
      <c r="E101" s="217"/>
      <c r="H101" s="221"/>
      <c r="I101" s="221"/>
      <c r="J101" s="221"/>
      <c r="K101" s="221"/>
      <c r="L101" s="221"/>
      <c r="M101" s="221"/>
      <c r="N101" s="30"/>
      <c r="O101" s="30"/>
      <c r="P101" s="30"/>
    </row>
    <row r="102" spans="1:17" ht="409.5" x14ac:dyDescent="0.25">
      <c r="B102" s="220" t="s">
        <v>118</v>
      </c>
      <c r="C102" s="234" t="s">
        <v>132</v>
      </c>
      <c r="D102" s="267" t="s">
        <v>245</v>
      </c>
      <c r="E102" s="153"/>
      <c r="H102" s="221"/>
      <c r="I102" s="221"/>
      <c r="J102" s="221"/>
      <c r="K102" s="221"/>
      <c r="L102" s="221"/>
      <c r="M102" s="221"/>
      <c r="N102" s="30"/>
      <c r="O102" s="30"/>
      <c r="P102" s="30"/>
    </row>
    <row r="103" spans="1:17" ht="18.75" x14ac:dyDescent="0.25">
      <c r="B103" s="225"/>
      <c r="C103" s="226"/>
      <c r="H103" s="32"/>
      <c r="I103" s="32"/>
      <c r="J103" s="32"/>
      <c r="K103" s="32"/>
      <c r="L103" s="197"/>
      <c r="M103" s="32"/>
      <c r="N103" s="30"/>
      <c r="O103" s="30"/>
      <c r="P103" s="30"/>
    </row>
    <row r="104" spans="1:17" ht="18.75" x14ac:dyDescent="0.25">
      <c r="B104" s="225"/>
      <c r="C104" s="226"/>
      <c r="H104" s="32"/>
      <c r="I104" s="32"/>
      <c r="J104" s="32"/>
      <c r="K104" s="32"/>
      <c r="L104" s="197"/>
      <c r="M104" s="32"/>
      <c r="N104" s="30"/>
      <c r="O104" s="30"/>
      <c r="P104" s="30"/>
    </row>
    <row r="105" spans="1:17" ht="26.25" x14ac:dyDescent="0.25">
      <c r="B105" s="235" t="s">
        <v>243</v>
      </c>
      <c r="C105" s="226"/>
      <c r="H105" s="32"/>
      <c r="I105" s="32"/>
      <c r="J105" s="32"/>
      <c r="K105" s="32"/>
      <c r="L105" s="197"/>
      <c r="M105" s="32"/>
      <c r="N105" s="30"/>
      <c r="O105" s="30"/>
      <c r="P105" s="30"/>
    </row>
    <row r="106" spans="1:17" x14ac:dyDescent="0.25">
      <c r="B106" s="236"/>
      <c r="C106" s="231"/>
      <c r="D106" s="9"/>
      <c r="H106" s="236"/>
      <c r="I106" s="236"/>
      <c r="J106" s="236"/>
      <c r="K106" s="236"/>
      <c r="L106" s="236"/>
      <c r="M106" s="236"/>
      <c r="N106" s="30"/>
      <c r="O106" s="30"/>
      <c r="P106" s="30"/>
    </row>
    <row r="107" spans="1:17" ht="15.75" thickBot="1" x14ac:dyDescent="0.3">
      <c r="B107" s="236"/>
      <c r="C107" s="231"/>
      <c r="D107" s="9"/>
      <c r="H107" s="236"/>
      <c r="I107" s="236"/>
      <c r="J107" s="236"/>
      <c r="K107" s="236"/>
      <c r="L107" s="236"/>
      <c r="M107" s="236"/>
      <c r="N107" s="30"/>
      <c r="O107" s="30"/>
      <c r="P107" s="30"/>
    </row>
    <row r="108" spans="1:17" ht="27" thickBot="1" x14ac:dyDescent="0.3">
      <c r="B108" s="227" t="s">
        <v>244</v>
      </c>
      <c r="C108" s="226"/>
      <c r="H108" s="32"/>
      <c r="I108" s="32"/>
      <c r="J108" s="32"/>
      <c r="K108" s="32"/>
      <c r="L108" s="197"/>
      <c r="M108" s="32"/>
      <c r="N108" s="30"/>
      <c r="O108" s="30"/>
      <c r="P108" s="30"/>
    </row>
    <row r="109" spans="1:17" x14ac:dyDescent="0.25">
      <c r="B109" s="236"/>
      <c r="C109" s="231"/>
      <c r="D109" s="9"/>
      <c r="H109" s="236"/>
      <c r="I109" s="236"/>
      <c r="J109" s="236"/>
      <c r="K109" s="236"/>
      <c r="L109" s="236"/>
      <c r="M109" s="236"/>
      <c r="N109" s="30"/>
      <c r="O109" s="30"/>
      <c r="P109" s="30"/>
    </row>
    <row r="110" spans="1:17" ht="19.5" thickBot="1" x14ac:dyDescent="0.3">
      <c r="B110" s="236"/>
      <c r="C110" s="231"/>
      <c r="D110" s="9"/>
      <c r="H110" s="236"/>
      <c r="I110" s="236"/>
      <c r="J110" s="236"/>
      <c r="K110" s="236"/>
      <c r="L110" s="236"/>
      <c r="M110" s="237"/>
      <c r="N110" s="238"/>
      <c r="O110" s="30"/>
      <c r="P110" s="30"/>
    </row>
    <row r="111" spans="1:17" s="393" customFormat="1" ht="75" x14ac:dyDescent="0.25">
      <c r="B111" s="388" t="s">
        <v>140</v>
      </c>
      <c r="C111" s="389" t="s">
        <v>141</v>
      </c>
      <c r="D111" s="388" t="s">
        <v>142</v>
      </c>
      <c r="E111" s="388" t="s">
        <v>45</v>
      </c>
      <c r="F111" s="388" t="s">
        <v>22</v>
      </c>
      <c r="G111" s="388" t="s">
        <v>98</v>
      </c>
      <c r="H111" s="390" t="s">
        <v>17</v>
      </c>
      <c r="I111" s="390" t="s">
        <v>10</v>
      </c>
      <c r="J111" s="390" t="s">
        <v>31</v>
      </c>
      <c r="K111" s="390" t="s">
        <v>59</v>
      </c>
      <c r="L111" s="390" t="s">
        <v>20</v>
      </c>
      <c r="M111" s="391" t="s">
        <v>26</v>
      </c>
      <c r="N111" s="388" t="s">
        <v>143</v>
      </c>
      <c r="O111" s="388" t="s">
        <v>36</v>
      </c>
      <c r="P111" s="392" t="s">
        <v>11</v>
      </c>
      <c r="Q111" s="392" t="s">
        <v>19</v>
      </c>
    </row>
    <row r="112" spans="1:17" s="239" customFormat="1" x14ac:dyDescent="0.25">
      <c r="A112" s="240">
        <v>1</v>
      </c>
      <c r="B112" s="241"/>
      <c r="C112" s="242"/>
      <c r="D112" s="243"/>
      <c r="E112" s="244"/>
      <c r="F112" s="245"/>
      <c r="G112" s="246"/>
      <c r="H112" s="247"/>
      <c r="I112" s="248"/>
      <c r="J112" s="248"/>
      <c r="K112" s="248"/>
      <c r="L112" s="248"/>
      <c r="M112" s="249"/>
      <c r="N112" s="249">
        <f>+M112*G112</f>
        <v>0</v>
      </c>
      <c r="O112" s="250"/>
      <c r="P112" s="250"/>
      <c r="Q112" s="240"/>
    </row>
    <row r="113" spans="1:17" s="239" customFormat="1" x14ac:dyDescent="0.25">
      <c r="A113" s="240">
        <f t="shared" ref="A113:A119" si="4">+A112+1</f>
        <v>2</v>
      </c>
      <c r="B113" s="241"/>
      <c r="C113" s="242"/>
      <c r="D113" s="243"/>
      <c r="E113" s="244"/>
      <c r="F113" s="245"/>
      <c r="G113" s="245"/>
      <c r="H113" s="251"/>
      <c r="I113" s="248"/>
      <c r="J113" s="248"/>
      <c r="K113" s="248"/>
      <c r="L113" s="248"/>
      <c r="M113" s="249"/>
      <c r="N113" s="249"/>
      <c r="O113" s="250"/>
      <c r="P113" s="250"/>
      <c r="Q113" s="240"/>
    </row>
    <row r="114" spans="1:17" s="239" customFormat="1" x14ac:dyDescent="0.25">
      <c r="A114" s="240">
        <f t="shared" si="4"/>
        <v>3</v>
      </c>
      <c r="B114" s="241"/>
      <c r="C114" s="242"/>
      <c r="D114" s="243"/>
      <c r="E114" s="244"/>
      <c r="F114" s="245"/>
      <c r="G114" s="245"/>
      <c r="H114" s="251"/>
      <c r="I114" s="248"/>
      <c r="J114" s="248"/>
      <c r="K114" s="248"/>
      <c r="L114" s="248"/>
      <c r="M114" s="249"/>
      <c r="N114" s="249"/>
      <c r="O114" s="250"/>
      <c r="P114" s="250"/>
      <c r="Q114" s="240"/>
    </row>
    <row r="115" spans="1:17" s="239" customFormat="1" x14ac:dyDescent="0.25">
      <c r="A115" s="240">
        <f t="shared" si="4"/>
        <v>4</v>
      </c>
      <c r="B115" s="241"/>
      <c r="C115" s="242"/>
      <c r="D115" s="243"/>
      <c r="E115" s="244"/>
      <c r="F115" s="245"/>
      <c r="G115" s="245"/>
      <c r="H115" s="251"/>
      <c r="I115" s="248"/>
      <c r="J115" s="248"/>
      <c r="K115" s="248"/>
      <c r="L115" s="248"/>
      <c r="M115" s="249"/>
      <c r="N115" s="249"/>
      <c r="O115" s="250"/>
      <c r="P115" s="250"/>
      <c r="Q115" s="240"/>
    </row>
    <row r="116" spans="1:17" s="239" customFormat="1" x14ac:dyDescent="0.25">
      <c r="A116" s="240">
        <f t="shared" si="4"/>
        <v>5</v>
      </c>
      <c r="B116" s="241"/>
      <c r="C116" s="242"/>
      <c r="D116" s="243"/>
      <c r="E116" s="244"/>
      <c r="F116" s="245"/>
      <c r="G116" s="245"/>
      <c r="H116" s="251"/>
      <c r="I116" s="248"/>
      <c r="J116" s="248"/>
      <c r="K116" s="248"/>
      <c r="L116" s="248"/>
      <c r="M116" s="249"/>
      <c r="N116" s="249"/>
      <c r="O116" s="250"/>
      <c r="P116" s="250"/>
      <c r="Q116" s="240"/>
    </row>
    <row r="117" spans="1:17" s="239" customFormat="1" x14ac:dyDescent="0.25">
      <c r="A117" s="240">
        <f t="shared" si="4"/>
        <v>6</v>
      </c>
      <c r="B117" s="241"/>
      <c r="C117" s="242"/>
      <c r="D117" s="243"/>
      <c r="E117" s="244"/>
      <c r="F117" s="245"/>
      <c r="G117" s="245"/>
      <c r="H117" s="251"/>
      <c r="I117" s="248"/>
      <c r="J117" s="248"/>
      <c r="K117" s="248"/>
      <c r="L117" s="248"/>
      <c r="M117" s="249"/>
      <c r="N117" s="249"/>
      <c r="O117" s="250"/>
      <c r="P117" s="250"/>
      <c r="Q117" s="240"/>
    </row>
    <row r="118" spans="1:17" s="239" customFormat="1" x14ac:dyDescent="0.25">
      <c r="A118" s="240">
        <f t="shared" si="4"/>
        <v>7</v>
      </c>
      <c r="B118" s="241"/>
      <c r="C118" s="242"/>
      <c r="D118" s="243"/>
      <c r="E118" s="244"/>
      <c r="F118" s="245"/>
      <c r="G118" s="245"/>
      <c r="H118" s="251"/>
      <c r="I118" s="248"/>
      <c r="J118" s="248"/>
      <c r="K118" s="248"/>
      <c r="L118" s="248"/>
      <c r="M118" s="249"/>
      <c r="N118" s="249"/>
      <c r="O118" s="250"/>
      <c r="P118" s="250"/>
      <c r="Q118" s="240"/>
    </row>
    <row r="119" spans="1:17" s="239" customFormat="1" x14ac:dyDescent="0.25">
      <c r="A119" s="240">
        <f t="shared" si="4"/>
        <v>8</v>
      </c>
      <c r="B119" s="241"/>
      <c r="C119" s="242"/>
      <c r="D119" s="243"/>
      <c r="E119" s="244"/>
      <c r="F119" s="245"/>
      <c r="G119" s="245"/>
      <c r="H119" s="251"/>
      <c r="I119" s="248"/>
      <c r="J119" s="248"/>
      <c r="K119" s="248"/>
      <c r="L119" s="248"/>
      <c r="M119" s="249"/>
      <c r="N119" s="249"/>
      <c r="O119" s="250"/>
      <c r="P119" s="250"/>
      <c r="Q119" s="240"/>
    </row>
    <row r="120" spans="1:17" s="239" customFormat="1" x14ac:dyDescent="0.25">
      <c r="A120" s="240"/>
      <c r="B120" s="241" t="s">
        <v>16</v>
      </c>
      <c r="C120" s="242"/>
      <c r="D120" s="243"/>
      <c r="E120" s="244"/>
      <c r="F120" s="245"/>
      <c r="G120" s="245"/>
      <c r="H120" s="251"/>
      <c r="I120" s="248"/>
      <c r="J120" s="248"/>
      <c r="K120" s="252">
        <f>SUM(K112:K119)</f>
        <v>0</v>
      </c>
      <c r="L120" s="252">
        <f>SUM(L112:L119)</f>
        <v>0</v>
      </c>
      <c r="M120" s="253">
        <f>SUM(M112:M119)</f>
        <v>0</v>
      </c>
      <c r="N120" s="252">
        <f>SUM(N112:N119)</f>
        <v>0</v>
      </c>
      <c r="O120" s="250"/>
      <c r="P120" s="250"/>
      <c r="Q120" s="240"/>
    </row>
    <row r="121" spans="1:17" x14ac:dyDescent="0.25">
      <c r="B121" s="236"/>
      <c r="C121" s="231"/>
      <c r="D121" s="9"/>
      <c r="E121" s="254"/>
      <c r="H121" s="236"/>
      <c r="I121" s="236"/>
      <c r="J121" s="236"/>
      <c r="K121" s="236"/>
      <c r="L121" s="236"/>
      <c r="M121" s="236"/>
      <c r="N121" s="30"/>
      <c r="O121" s="30"/>
      <c r="P121" s="30"/>
    </row>
    <row r="122" spans="1:17" ht="18.75" x14ac:dyDescent="0.25">
      <c r="B122" s="59" t="s">
        <v>32</v>
      </c>
      <c r="C122" s="71">
        <f>+K120</f>
        <v>0</v>
      </c>
      <c r="D122" s="9"/>
      <c r="H122" s="32"/>
      <c r="I122" s="32"/>
      <c r="J122" s="32"/>
      <c r="K122" s="32"/>
      <c r="L122" s="32"/>
      <c r="M122" s="32"/>
      <c r="N122" s="30"/>
      <c r="O122" s="30"/>
      <c r="P122" s="30"/>
    </row>
    <row r="123" spans="1:17" x14ac:dyDescent="0.25">
      <c r="B123" s="236"/>
      <c r="C123" s="231"/>
      <c r="D123" s="9"/>
      <c r="H123" s="236"/>
      <c r="I123" s="236"/>
      <c r="J123" s="236"/>
      <c r="K123" s="236"/>
      <c r="L123" s="236"/>
      <c r="M123" s="236"/>
      <c r="N123" s="30"/>
      <c r="O123" s="30"/>
      <c r="P123" s="30"/>
    </row>
    <row r="124" spans="1:17" ht="15.75" thickBot="1" x14ac:dyDescent="0.3">
      <c r="B124" s="236"/>
      <c r="C124" s="231"/>
      <c r="D124" s="9"/>
      <c r="H124" s="236"/>
      <c r="I124" s="236"/>
      <c r="J124" s="236"/>
      <c r="K124" s="236"/>
      <c r="L124" s="236"/>
      <c r="M124" s="236"/>
      <c r="N124" s="30"/>
      <c r="O124" s="30"/>
      <c r="P124" s="30"/>
    </row>
    <row r="125" spans="1:17" ht="30.75" thickBot="1" x14ac:dyDescent="0.3">
      <c r="B125" s="259" t="s">
        <v>48</v>
      </c>
      <c r="C125" s="255" t="s">
        <v>49</v>
      </c>
      <c r="D125" s="256" t="s">
        <v>50</v>
      </c>
      <c r="E125" s="261" t="s">
        <v>53</v>
      </c>
      <c r="H125" s="236"/>
      <c r="I125" s="236"/>
      <c r="J125" s="236"/>
      <c r="K125" s="236"/>
      <c r="L125" s="236"/>
      <c r="M125" s="236"/>
      <c r="N125" s="30"/>
      <c r="O125" s="30"/>
      <c r="P125" s="30"/>
    </row>
    <row r="126" spans="1:17" x14ac:dyDescent="0.25">
      <c r="B126" s="266" t="s">
        <v>119</v>
      </c>
      <c r="C126" s="257">
        <v>20</v>
      </c>
      <c r="D126" s="68"/>
      <c r="E126" s="262">
        <f>+D126+D127+D128</f>
        <v>0</v>
      </c>
      <c r="H126" s="236"/>
      <c r="I126" s="236"/>
      <c r="J126" s="236"/>
      <c r="K126" s="236"/>
      <c r="L126" s="236"/>
      <c r="M126" s="236"/>
      <c r="N126" s="30"/>
      <c r="O126" s="30"/>
      <c r="P126" s="30"/>
    </row>
    <row r="127" spans="1:17" x14ac:dyDescent="0.25">
      <c r="B127" s="260" t="s">
        <v>120</v>
      </c>
      <c r="C127" s="234">
        <v>30</v>
      </c>
      <c r="D127" s="287">
        <v>0</v>
      </c>
      <c r="E127" s="263"/>
      <c r="H127" s="236"/>
      <c r="I127" s="236"/>
      <c r="J127" s="236"/>
      <c r="K127" s="236"/>
      <c r="L127" s="236"/>
      <c r="M127" s="236"/>
      <c r="N127" s="30"/>
      <c r="O127" s="30"/>
      <c r="P127" s="30"/>
    </row>
    <row r="128" spans="1:17" ht="15.75" thickBot="1" x14ac:dyDescent="0.3">
      <c r="B128" s="264" t="s">
        <v>121</v>
      </c>
      <c r="C128" s="258">
        <v>40</v>
      </c>
      <c r="D128" s="70">
        <v>0</v>
      </c>
      <c r="E128" s="265"/>
      <c r="H128" s="236"/>
      <c r="I128" s="236"/>
      <c r="J128" s="236"/>
      <c r="K128" s="236"/>
      <c r="L128" s="236"/>
      <c r="M128" s="236"/>
      <c r="N128" s="30"/>
      <c r="O128" s="30"/>
      <c r="P128" s="30"/>
    </row>
    <row r="129" spans="2:17" ht="18.75" x14ac:dyDescent="0.25">
      <c r="B129" s="225"/>
      <c r="C129" s="226"/>
      <c r="H129" s="32"/>
      <c r="I129" s="32"/>
      <c r="J129" s="32"/>
      <c r="K129" s="32"/>
      <c r="L129" s="197"/>
      <c r="M129" s="32"/>
      <c r="N129" s="30"/>
      <c r="O129" s="30"/>
      <c r="P129" s="30"/>
    </row>
    <row r="131" spans="2:17" ht="15.75" thickBot="1" x14ac:dyDescent="0.3"/>
    <row r="132" spans="2:17" ht="27" thickBot="1" x14ac:dyDescent="0.3">
      <c r="B132" s="365" t="s">
        <v>51</v>
      </c>
      <c r="C132" s="366"/>
      <c r="D132" s="366"/>
      <c r="E132" s="366"/>
      <c r="F132" s="366"/>
      <c r="G132" s="366"/>
      <c r="H132" s="366"/>
      <c r="I132" s="366"/>
      <c r="J132" s="366"/>
      <c r="K132" s="366"/>
      <c r="L132" s="366"/>
      <c r="M132" s="366"/>
      <c r="N132" s="367"/>
    </row>
    <row r="134" spans="2:17" ht="76.5" customHeight="1" x14ac:dyDescent="0.25">
      <c r="B134" s="111" t="s">
        <v>0</v>
      </c>
      <c r="C134" s="111" t="s">
        <v>39</v>
      </c>
      <c r="D134" s="111" t="s">
        <v>40</v>
      </c>
      <c r="E134" s="111" t="s">
        <v>111</v>
      </c>
      <c r="F134" s="111" t="s">
        <v>113</v>
      </c>
      <c r="G134" s="111" t="s">
        <v>114</v>
      </c>
      <c r="H134" s="111" t="s">
        <v>115</v>
      </c>
      <c r="I134" s="111" t="s">
        <v>112</v>
      </c>
      <c r="J134" s="368" t="s">
        <v>116</v>
      </c>
      <c r="K134" s="385"/>
      <c r="L134" s="369"/>
      <c r="M134" s="111" t="s">
        <v>117</v>
      </c>
      <c r="N134" s="111" t="s">
        <v>41</v>
      </c>
      <c r="O134" s="111" t="s">
        <v>42</v>
      </c>
      <c r="P134" s="368" t="s">
        <v>3</v>
      </c>
      <c r="Q134" s="369"/>
    </row>
    <row r="135" spans="2:17" ht="60.75" customHeight="1" x14ac:dyDescent="0.25">
      <c r="B135" s="283"/>
      <c r="C135" s="283"/>
      <c r="D135" s="283"/>
      <c r="E135" s="3"/>
      <c r="F135" s="3"/>
      <c r="G135" s="3"/>
      <c r="H135" s="3"/>
      <c r="I135" s="5"/>
      <c r="J135" s="1"/>
      <c r="K135" s="169"/>
      <c r="L135" s="95"/>
      <c r="M135" s="112"/>
      <c r="N135" s="112"/>
      <c r="O135" s="112"/>
      <c r="P135" s="386"/>
      <c r="Q135" s="386"/>
    </row>
    <row r="136" spans="2:17" ht="60.75" customHeight="1" x14ac:dyDescent="0.25">
      <c r="B136" s="283" t="s">
        <v>125</v>
      </c>
      <c r="C136" s="283"/>
      <c r="D136" s="283"/>
      <c r="E136" s="3"/>
      <c r="F136" s="3"/>
      <c r="G136" s="3"/>
      <c r="H136" s="3"/>
      <c r="I136" s="5"/>
      <c r="J136" s="1"/>
      <c r="K136" s="95"/>
      <c r="L136" s="95"/>
      <c r="M136" s="112"/>
      <c r="N136" s="112"/>
      <c r="O136" s="112"/>
      <c r="P136" s="287"/>
      <c r="Q136" s="287"/>
    </row>
    <row r="137" spans="2:17" ht="33.6" customHeight="1" x14ac:dyDescent="0.25">
      <c r="B137" s="283" t="s">
        <v>126</v>
      </c>
      <c r="C137" s="283"/>
      <c r="D137" s="283"/>
      <c r="E137" s="3"/>
      <c r="F137" s="3"/>
      <c r="G137" s="3"/>
      <c r="H137" s="3"/>
      <c r="I137" s="5"/>
      <c r="J137" s="1"/>
      <c r="K137" s="94"/>
      <c r="L137" s="95"/>
      <c r="M137" s="112"/>
      <c r="N137" s="112"/>
      <c r="O137" s="112"/>
      <c r="P137" s="386"/>
      <c r="Q137" s="386"/>
    </row>
    <row r="140" spans="2:17" ht="15.75" thickBot="1" x14ac:dyDescent="0.3"/>
    <row r="141" spans="2:17" ht="54" customHeight="1" x14ac:dyDescent="0.25">
      <c r="B141" s="114" t="s">
        <v>33</v>
      </c>
      <c r="C141" s="114" t="s">
        <v>48</v>
      </c>
      <c r="D141" s="111" t="s">
        <v>49</v>
      </c>
      <c r="E141" s="114" t="s">
        <v>50</v>
      </c>
      <c r="F141" s="73" t="s">
        <v>54</v>
      </c>
      <c r="G141" s="91"/>
    </row>
    <row r="142" spans="2:17" ht="120.75" customHeight="1" x14ac:dyDescent="0.2">
      <c r="B142" s="357" t="s">
        <v>52</v>
      </c>
      <c r="C142" s="6" t="s">
        <v>122</v>
      </c>
      <c r="D142" s="153">
        <v>25</v>
      </c>
      <c r="E142" s="287">
        <v>0</v>
      </c>
      <c r="F142" s="358">
        <f>+E142+E143+E144</f>
        <v>0</v>
      </c>
      <c r="G142" s="92"/>
    </row>
    <row r="143" spans="2:17" ht="76.150000000000006" customHeight="1" x14ac:dyDescent="0.2">
      <c r="B143" s="357"/>
      <c r="C143" s="6" t="s">
        <v>123</v>
      </c>
      <c r="D143" s="153">
        <v>25</v>
      </c>
      <c r="E143" s="287">
        <v>0</v>
      </c>
      <c r="F143" s="359"/>
      <c r="G143" s="92"/>
    </row>
    <row r="144" spans="2:17" ht="69" customHeight="1" x14ac:dyDescent="0.2">
      <c r="B144" s="357"/>
      <c r="C144" s="6" t="s">
        <v>124</v>
      </c>
      <c r="D144" s="153">
        <v>10</v>
      </c>
      <c r="E144" s="287">
        <v>0</v>
      </c>
      <c r="F144" s="360"/>
      <c r="G144" s="92"/>
    </row>
    <row r="145" spans="2:5" x14ac:dyDescent="0.25">
      <c r="C145" s="101"/>
    </row>
    <row r="148" spans="2:5" x14ac:dyDescent="0.25">
      <c r="B148" s="113" t="s">
        <v>55</v>
      </c>
    </row>
    <row r="151" spans="2:5" x14ac:dyDescent="0.25">
      <c r="B151" s="115" t="s">
        <v>33</v>
      </c>
      <c r="C151" s="115" t="s">
        <v>56</v>
      </c>
      <c r="D151" s="111" t="s">
        <v>50</v>
      </c>
      <c r="E151" s="114" t="s">
        <v>16</v>
      </c>
    </row>
    <row r="152" spans="2:5" ht="28.5" x14ac:dyDescent="0.25">
      <c r="B152" s="102" t="s">
        <v>57</v>
      </c>
      <c r="C152" s="103">
        <v>40</v>
      </c>
      <c r="D152" s="153">
        <v>0</v>
      </c>
      <c r="E152" s="361">
        <f>+D152+D153</f>
        <v>0</v>
      </c>
    </row>
    <row r="153" spans="2:5" ht="42.75" x14ac:dyDescent="0.25">
      <c r="B153" s="102" t="s">
        <v>58</v>
      </c>
      <c r="C153" s="103">
        <v>60</v>
      </c>
      <c r="D153" s="153">
        <f>+F142</f>
        <v>0</v>
      </c>
      <c r="E153" s="362"/>
    </row>
  </sheetData>
  <mergeCells count="34">
    <mergeCell ref="C9:N9"/>
    <mergeCell ref="B2:P2"/>
    <mergeCell ref="B4:P4"/>
    <mergeCell ref="C6:N6"/>
    <mergeCell ref="C7:N7"/>
    <mergeCell ref="C8:N8"/>
    <mergeCell ref="O72:P72"/>
    <mergeCell ref="C10:E10"/>
    <mergeCell ref="B14:C21"/>
    <mergeCell ref="B22:C22"/>
    <mergeCell ref="E40:E41"/>
    <mergeCell ref="M45:N45"/>
    <mergeCell ref="B59:B60"/>
    <mergeCell ref="C59:C60"/>
    <mergeCell ref="D59:E59"/>
    <mergeCell ref="C63:N63"/>
    <mergeCell ref="B65:N65"/>
    <mergeCell ref="O68:P68"/>
    <mergeCell ref="O69:P69"/>
    <mergeCell ref="O71:P71"/>
    <mergeCell ref="O73:P73"/>
    <mergeCell ref="O74:P74"/>
    <mergeCell ref="O75:P75"/>
    <mergeCell ref="B81:N81"/>
    <mergeCell ref="J86:L86"/>
    <mergeCell ref="P86:Q86"/>
    <mergeCell ref="E152:E153"/>
    <mergeCell ref="B132:N132"/>
    <mergeCell ref="J134:L134"/>
    <mergeCell ref="P134:Q134"/>
    <mergeCell ref="P135:Q135"/>
    <mergeCell ref="P137:Q137"/>
    <mergeCell ref="B142:B144"/>
    <mergeCell ref="F142:F144"/>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C45" sqref="C45"/>
    </sheetView>
  </sheetViews>
  <sheetFormatPr baseColWidth="10" defaultRowHeight="15.75" x14ac:dyDescent="0.25"/>
  <cols>
    <col min="1" max="1" width="4.28515625" style="138" customWidth="1"/>
    <col min="2" max="2" width="55.5703125" style="138" customWidth="1"/>
    <col min="3" max="3" width="41.28515625" style="138" customWidth="1"/>
    <col min="4" max="4" width="29.42578125" style="138" customWidth="1"/>
    <col min="5" max="5" width="11.5703125" style="138" customWidth="1"/>
    <col min="6" max="16384" width="11.42578125" style="101"/>
  </cols>
  <sheetData>
    <row r="1" spans="1:7" x14ac:dyDescent="0.25">
      <c r="A1" s="344" t="s">
        <v>87</v>
      </c>
      <c r="B1" s="345"/>
      <c r="C1" s="345"/>
      <c r="D1" s="345"/>
      <c r="E1" s="117"/>
    </row>
    <row r="2" spans="1:7" ht="27.75" customHeight="1" x14ac:dyDescent="0.25">
      <c r="A2" s="118"/>
      <c r="B2" s="346" t="s">
        <v>73</v>
      </c>
      <c r="C2" s="346"/>
      <c r="D2" s="346"/>
      <c r="E2" s="119"/>
    </row>
    <row r="3" spans="1:7" ht="21" customHeight="1" x14ac:dyDescent="0.25">
      <c r="A3" s="120"/>
      <c r="B3" s="346" t="s">
        <v>145</v>
      </c>
      <c r="C3" s="346"/>
      <c r="D3" s="346"/>
      <c r="E3" s="121"/>
    </row>
    <row r="4" spans="1:7" thickBot="1" x14ac:dyDescent="0.3">
      <c r="A4" s="122"/>
      <c r="B4" s="123"/>
      <c r="C4" s="123"/>
      <c r="D4" s="123"/>
      <c r="E4" s="124"/>
    </row>
    <row r="5" spans="1:7" ht="26.25" customHeight="1" thickBot="1" x14ac:dyDescent="0.3">
      <c r="A5" s="122"/>
      <c r="B5" s="125" t="s">
        <v>74</v>
      </c>
      <c r="C5" s="347" t="s">
        <v>170</v>
      </c>
      <c r="D5" s="348"/>
      <c r="E5" s="124"/>
    </row>
    <row r="6" spans="1:7" ht="27.75" customHeight="1" thickBot="1" x14ac:dyDescent="0.3">
      <c r="A6" s="122"/>
      <c r="B6" s="144" t="s">
        <v>75</v>
      </c>
      <c r="C6" s="349" t="s">
        <v>172</v>
      </c>
      <c r="D6" s="350"/>
      <c r="E6" s="124"/>
    </row>
    <row r="7" spans="1:7" ht="29.25" customHeight="1" thickBot="1" x14ac:dyDescent="0.3">
      <c r="A7" s="122"/>
      <c r="B7" s="144" t="s">
        <v>146</v>
      </c>
      <c r="C7" s="353" t="s">
        <v>147</v>
      </c>
      <c r="D7" s="354"/>
      <c r="E7" s="124"/>
    </row>
    <row r="8" spans="1:7" ht="16.5" thickBot="1" x14ac:dyDescent="0.3">
      <c r="A8" s="122"/>
      <c r="B8" s="145">
        <v>1</v>
      </c>
      <c r="C8" s="351">
        <v>1898582560</v>
      </c>
      <c r="D8" s="352"/>
      <c r="E8" s="124"/>
    </row>
    <row r="9" spans="1:7" ht="23.25" customHeight="1" thickBot="1" x14ac:dyDescent="0.3">
      <c r="A9" s="122"/>
      <c r="B9" s="145">
        <v>4</v>
      </c>
      <c r="C9" s="351">
        <v>908402235</v>
      </c>
      <c r="D9" s="352"/>
      <c r="E9" s="124"/>
    </row>
    <row r="10" spans="1:7" ht="26.25" customHeight="1" thickBot="1" x14ac:dyDescent="0.3">
      <c r="A10" s="122"/>
      <c r="B10" s="145">
        <v>25</v>
      </c>
      <c r="C10" s="351">
        <v>1762951852</v>
      </c>
      <c r="D10" s="352"/>
      <c r="E10" s="124"/>
    </row>
    <row r="11" spans="1:7" ht="21.75" customHeight="1" thickBot="1" x14ac:dyDescent="0.3">
      <c r="A11" s="122"/>
      <c r="B11" s="145">
        <v>26</v>
      </c>
      <c r="C11" s="351">
        <v>1551109698</v>
      </c>
      <c r="D11" s="352"/>
      <c r="E11" s="124"/>
    </row>
    <row r="12" spans="1:7" ht="21.75" customHeight="1" thickBot="1" x14ac:dyDescent="0.3">
      <c r="A12" s="122"/>
      <c r="B12" s="145">
        <v>32</v>
      </c>
      <c r="C12" s="151"/>
      <c r="D12" s="152">
        <v>1475612178</v>
      </c>
      <c r="E12" s="124"/>
    </row>
    <row r="13" spans="1:7" ht="21.75" customHeight="1" thickBot="1" x14ac:dyDescent="0.3">
      <c r="A13" s="122"/>
      <c r="B13" s="145">
        <v>35</v>
      </c>
      <c r="C13" s="151"/>
      <c r="D13" s="152">
        <v>1633705550</v>
      </c>
      <c r="E13" s="124"/>
    </row>
    <row r="14" spans="1:7" ht="32.25" thickBot="1" x14ac:dyDescent="0.3">
      <c r="A14" s="122"/>
      <c r="B14" s="146" t="s">
        <v>148</v>
      </c>
      <c r="C14" s="351">
        <f>SUM(C8:D13)</f>
        <v>9230364073</v>
      </c>
      <c r="D14" s="352"/>
      <c r="E14" s="124"/>
    </row>
    <row r="15" spans="1:7" ht="26.25" customHeight="1" thickBot="1" x14ac:dyDescent="0.3">
      <c r="A15" s="122"/>
      <c r="B15" s="146" t="s">
        <v>149</v>
      </c>
      <c r="C15" s="351">
        <f>+C14/616000</f>
        <v>14984.357261363637</v>
      </c>
      <c r="D15" s="352"/>
      <c r="E15" s="124"/>
      <c r="G15" s="167"/>
    </row>
    <row r="16" spans="1:7" ht="24.75" customHeight="1" x14ac:dyDescent="0.25">
      <c r="A16" s="122"/>
      <c r="B16" s="123"/>
      <c r="C16" s="127"/>
      <c r="D16" s="128"/>
      <c r="E16" s="124"/>
    </row>
    <row r="17" spans="1:9" ht="28.5" customHeight="1" thickBot="1" x14ac:dyDescent="0.3">
      <c r="A17" s="122"/>
      <c r="B17" s="123" t="s">
        <v>150</v>
      </c>
      <c r="C17" s="127" t="s">
        <v>154</v>
      </c>
      <c r="D17" s="128" t="s">
        <v>164</v>
      </c>
      <c r="E17" s="124"/>
    </row>
    <row r="18" spans="1:9" ht="27" customHeight="1" x14ac:dyDescent="0.25">
      <c r="A18" s="122"/>
      <c r="B18" s="129" t="s">
        <v>76</v>
      </c>
      <c r="C18" s="157">
        <v>400000000</v>
      </c>
      <c r="D18" s="160">
        <v>19085100</v>
      </c>
      <c r="E18" s="124"/>
      <c r="H18" s="165"/>
      <c r="I18" s="166"/>
    </row>
    <row r="19" spans="1:9" ht="28.5" customHeight="1" x14ac:dyDescent="0.25">
      <c r="A19" s="122"/>
      <c r="B19" s="122" t="s">
        <v>77</v>
      </c>
      <c r="C19" s="158">
        <v>428604000</v>
      </c>
      <c r="D19" s="161">
        <v>69085100</v>
      </c>
      <c r="E19" s="124"/>
      <c r="H19" s="165"/>
    </row>
    <row r="20" spans="1:9" ht="15" x14ac:dyDescent="0.25">
      <c r="A20" s="122"/>
      <c r="B20" s="122" t="s">
        <v>78</v>
      </c>
      <c r="C20" s="158">
        <v>30000000</v>
      </c>
      <c r="D20" s="161">
        <v>1865000</v>
      </c>
      <c r="E20" s="124"/>
    </row>
    <row r="21" spans="1:9" ht="27" customHeight="1" thickBot="1" x14ac:dyDescent="0.3">
      <c r="A21" s="122"/>
      <c r="B21" s="130" t="s">
        <v>79</v>
      </c>
      <c r="C21" s="159">
        <v>30000000</v>
      </c>
      <c r="D21" s="162">
        <v>1865000</v>
      </c>
      <c r="E21" s="124"/>
    </row>
    <row r="22" spans="1:9" ht="27" customHeight="1" thickBot="1" x14ac:dyDescent="0.3">
      <c r="A22" s="122"/>
      <c r="B22" s="335" t="s">
        <v>80</v>
      </c>
      <c r="C22" s="336"/>
      <c r="D22" s="337"/>
      <c r="E22" s="124"/>
    </row>
    <row r="23" spans="1:9" ht="16.5" thickBot="1" x14ac:dyDescent="0.3">
      <c r="A23" s="122"/>
      <c r="B23" s="335" t="s">
        <v>81</v>
      </c>
      <c r="C23" s="336"/>
      <c r="D23" s="337"/>
      <c r="E23" s="124"/>
    </row>
    <row r="24" spans="1:9" ht="16.5" thickBot="1" x14ac:dyDescent="0.3">
      <c r="A24" s="122"/>
      <c r="B24" s="132" t="s">
        <v>151</v>
      </c>
      <c r="C24" s="163">
        <f>+(C18+D18)/(C20+D20)</f>
        <v>13.151893927506668</v>
      </c>
      <c r="D24" s="133" t="s">
        <v>66</v>
      </c>
      <c r="E24" s="124"/>
    </row>
    <row r="25" spans="1:9" ht="16.5" thickBot="1" x14ac:dyDescent="0.3">
      <c r="A25" s="122"/>
      <c r="B25" s="126" t="s">
        <v>82</v>
      </c>
      <c r="C25" s="164">
        <f>+((C21+D21)/(C19+D19))</f>
        <v>6.4025914973826023E-2</v>
      </c>
      <c r="D25" s="133" t="s">
        <v>66</v>
      </c>
      <c r="E25" s="124"/>
    </row>
    <row r="26" spans="1:9" ht="16.5" thickBot="1" x14ac:dyDescent="0.3">
      <c r="A26" s="122"/>
      <c r="B26" s="134"/>
      <c r="C26" s="135"/>
      <c r="D26" s="123"/>
      <c r="E26" s="136"/>
    </row>
    <row r="27" spans="1:9" x14ac:dyDescent="0.25">
      <c r="A27" s="338"/>
      <c r="B27" s="339" t="s">
        <v>83</v>
      </c>
      <c r="C27" s="341" t="s">
        <v>165</v>
      </c>
      <c r="D27" s="342"/>
      <c r="E27" s="343"/>
      <c r="F27" s="332"/>
    </row>
    <row r="28" spans="1:9" ht="16.5" thickBot="1" x14ac:dyDescent="0.3">
      <c r="A28" s="338"/>
      <c r="B28" s="340"/>
      <c r="C28" s="333" t="s">
        <v>84</v>
      </c>
      <c r="D28" s="334"/>
      <c r="E28" s="343"/>
      <c r="F28" s="332"/>
    </row>
    <row r="29" spans="1:9" thickBot="1" x14ac:dyDescent="0.3">
      <c r="A29" s="130"/>
      <c r="B29" s="137"/>
      <c r="C29" s="137"/>
      <c r="D29" s="137"/>
      <c r="E29" s="131"/>
      <c r="F29" s="116"/>
    </row>
    <row r="30" spans="1:9" x14ac:dyDescent="0.25">
      <c r="B30" s="139" t="s">
        <v>152</v>
      </c>
    </row>
    <row r="31" spans="1:9" x14ac:dyDescent="0.25">
      <c r="B31" s="138" t="s">
        <v>171</v>
      </c>
    </row>
    <row r="32" spans="1:9" x14ac:dyDescent="0.25">
      <c r="B32" s="138" t="s">
        <v>343</v>
      </c>
    </row>
    <row r="33" spans="2:4" x14ac:dyDescent="0.25">
      <c r="B33" s="138" t="s">
        <v>344</v>
      </c>
    </row>
    <row r="37" spans="2:4" ht="30.75" x14ac:dyDescent="0.25">
      <c r="B37" s="168" t="s">
        <v>177</v>
      </c>
      <c r="C37" s="138" t="s">
        <v>178</v>
      </c>
      <c r="D37" s="138" t="s">
        <v>179</v>
      </c>
    </row>
  </sheetData>
  <customSheetViews>
    <customSheetView guid="{5ECAD17E-85C7-40BC-8DDD-B21D69B7AB13}">
      <selection activeCell="C9" sqref="C9:D9"/>
      <pageMargins left="0.7" right="0.7" top="0.75" bottom="0.75" header="0.3" footer="0.3"/>
      <pageSetup orientation="portrait" horizontalDpi="4294967295" verticalDpi="4294967295" r:id="rId1"/>
    </customSheetView>
    <customSheetView guid="{B50369F1-95E6-4681-BE01-8A74BBA7C87D}">
      <selection activeCell="C9" sqref="C9:D9"/>
      <pageMargins left="0.7" right="0.7" top="0.75" bottom="0.75" header="0.3" footer="0.3"/>
      <pageSetup orientation="portrait" horizontalDpi="4294967295" verticalDpi="4294967295" r:id="rId2"/>
    </customSheetView>
    <customSheetView guid="{AF8F5158-CED0-490F-9C51-6D972AD4C7E8}">
      <selection activeCell="C9" sqref="C9:D9"/>
      <pageMargins left="0.7" right="0.7" top="0.75" bottom="0.75" header="0.3" footer="0.3"/>
      <pageSetup orientation="portrait" horizontalDpi="4294967295" verticalDpi="4294967295" r:id="rId3"/>
    </customSheetView>
    <customSheetView guid="{8809A896-5583-49E7-AABD-AB1B5EC32A12}" showPageBreaks="1" printArea="1">
      <selection activeCell="B33" sqref="B33:D33"/>
      <pageMargins left="0.70866141732283472" right="0.70866141732283472" top="0.74803149606299213" bottom="0.74803149606299213" header="0.31496062992125984" footer="0.31496062992125984"/>
      <pageSetup scale="65" orientation="landscape" horizontalDpi="300" verticalDpi="300" r:id="rId4"/>
    </customSheetView>
    <customSheetView guid="{26BF549F-11EC-4EEF-AF19-4DB3BC62B722}" topLeftCell="A7">
      <selection activeCell="A33" sqref="A33:XFD33"/>
      <pageMargins left="0.7" right="0.7" top="0.75" bottom="0.75" header="0.3" footer="0.3"/>
      <pageSetup orientation="portrait" horizontalDpi="4294967295" verticalDpi="4294967295" r:id="rId5"/>
    </customSheetView>
    <customSheetView guid="{1866C94F-F4D3-4245-A628-EB5B01532659}" showPageBreaks="1" topLeftCell="A25">
      <selection activeCell="B33" sqref="B33"/>
      <pageMargins left="0.7" right="0.7" top="0.75" bottom="0.75" header="0.3" footer="0.3"/>
      <pageSetup orientation="portrait" horizontalDpi="4294967295" verticalDpi="4294967295" r:id="rId6"/>
    </customSheetView>
    <customSheetView guid="{87D17AD6-9F1A-4386-AD3B-DF0DEAAD53B8}" topLeftCell="A7">
      <selection activeCell="A33" sqref="A33:XFD33"/>
      <pageMargins left="0.7" right="0.7" top="0.75" bottom="0.75" header="0.3" footer="0.3"/>
      <pageSetup orientation="portrait" horizontalDpi="4294967295" verticalDpi="4294967295" r:id="rId7"/>
    </customSheetView>
  </customSheetViews>
  <mergeCells count="20">
    <mergeCell ref="C15:D15"/>
    <mergeCell ref="B22:D22"/>
    <mergeCell ref="C8:D8"/>
    <mergeCell ref="C7:D7"/>
    <mergeCell ref="C9:D9"/>
    <mergeCell ref="C10:D10"/>
    <mergeCell ref="C11:D11"/>
    <mergeCell ref="C14:D14"/>
    <mergeCell ref="A1:D1"/>
    <mergeCell ref="B2:D2"/>
    <mergeCell ref="B3:D3"/>
    <mergeCell ref="C5:D5"/>
    <mergeCell ref="C6:D6"/>
    <mergeCell ref="F27:F28"/>
    <mergeCell ref="C28:D28"/>
    <mergeCell ref="B23:D23"/>
    <mergeCell ref="A27:A28"/>
    <mergeCell ref="B27:B28"/>
    <mergeCell ref="C27:D27"/>
    <mergeCell ref="E27:E28"/>
  </mergeCells>
  <pageMargins left="0.70866141732283472" right="0.70866141732283472" top="0.74803149606299213" bottom="0.74803149606299213" header="0.31496062992125984" footer="0.31496062992125984"/>
  <pageSetup scale="60" orientation="portrait" horizontalDpi="4294967295" verticalDpi="4294967295"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(1)</vt:lpstr>
      <vt:lpstr>TECNICA (4)</vt:lpstr>
      <vt:lpstr>TECNICA (25)</vt:lpstr>
      <vt:lpstr>TECNICA (26)</vt:lpstr>
      <vt:lpstr>TECNICA (32)</vt:lpstr>
      <vt:lpstr>TECNICA (35)</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2014-12-03T00:30:12Z</cp:lastPrinted>
  <dcterms:created xsi:type="dcterms:W3CDTF">2014-10-22T15:49:24Z</dcterms:created>
  <dcterms:modified xsi:type="dcterms:W3CDTF">2014-12-04T19:06:19Z</dcterms:modified>
</cp:coreProperties>
</file>