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02_FUNDACION UN MUNDO SIN FRONTERAS\"/>
    </mc:Choice>
  </mc:AlternateContent>
  <bookViews>
    <workbookView xWindow="0" yWindow="0" windowWidth="28800" windowHeight="12435"/>
  </bookViews>
  <sheets>
    <sheet name="JURIDICA" sheetId="9" r:id="rId1"/>
    <sheet name="TECNICA (5)" sheetId="11" r:id="rId2"/>
    <sheet name="TECNICA (18)" sheetId="8" r:id="rId3"/>
    <sheet name="FINANCIERA" sheetId="10" r:id="rId4"/>
  </sheets>
  <definedNames>
    <definedName name="_xlnm.Print_Area" localSheetId="3">FINANCIERA!$A$1:$E$34</definedName>
  </definedNames>
  <calcPr calcId="152511"/>
</workbook>
</file>

<file path=xl/calcChain.xml><?xml version="1.0" encoding="utf-8"?>
<calcChain xmlns="http://schemas.openxmlformats.org/spreadsheetml/2006/main">
  <c r="D41" i="8" l="1"/>
  <c r="D40" i="8"/>
  <c r="C138" i="8" l="1"/>
  <c r="C135" i="8"/>
  <c r="C136" i="8"/>
  <c r="C137" i="8"/>
  <c r="C134" i="8"/>
  <c r="C95" i="8"/>
  <c r="C96" i="8"/>
  <c r="C97" i="8"/>
  <c r="C98" i="8"/>
  <c r="C99" i="8"/>
  <c r="C100" i="8"/>
  <c r="C101" i="8"/>
  <c r="C102" i="8"/>
  <c r="C94" i="8"/>
  <c r="C93" i="8"/>
  <c r="C91" i="8"/>
  <c r="C92" i="8"/>
  <c r="C90" i="8"/>
  <c r="C89" i="8"/>
  <c r="C88" i="8"/>
  <c r="C87" i="8"/>
  <c r="C144" i="11"/>
  <c r="C143" i="11"/>
  <c r="C140" i="11"/>
  <c r="C141" i="11"/>
  <c r="C142" i="11"/>
  <c r="C139" i="11"/>
  <c r="C95" i="11"/>
  <c r="C96" i="11"/>
  <c r="C97" i="11"/>
  <c r="C98" i="11"/>
  <c r="C99" i="11"/>
  <c r="C100" i="11"/>
  <c r="C94" i="11"/>
  <c r="C88" i="11"/>
  <c r="C89" i="11"/>
  <c r="C90" i="11"/>
  <c r="C91" i="11"/>
  <c r="C92" i="11"/>
  <c r="C93" i="11"/>
  <c r="C85" i="11"/>
  <c r="C86" i="11"/>
  <c r="C87" i="11"/>
  <c r="N50" i="8" l="1"/>
  <c r="N49" i="11"/>
  <c r="E24" i="8"/>
  <c r="F15" i="8"/>
  <c r="C24" i="8" s="1"/>
  <c r="E24" i="11"/>
  <c r="F15" i="11"/>
  <c r="C24" i="11" s="1"/>
  <c r="F149" i="11" l="1"/>
  <c r="D160" i="11" s="1"/>
  <c r="E131" i="11"/>
  <c r="D159" i="11" s="1"/>
  <c r="M125" i="11"/>
  <c r="L125" i="11"/>
  <c r="C127" i="11"/>
  <c r="A118" i="11"/>
  <c r="A119" i="11" s="1"/>
  <c r="A120" i="11" s="1"/>
  <c r="A121" i="11" s="1"/>
  <c r="A122" i="11" s="1"/>
  <c r="A123" i="11" s="1"/>
  <c r="A124" i="11" s="1"/>
  <c r="N125" i="11"/>
  <c r="C62" i="11"/>
  <c r="L57" i="11"/>
  <c r="C61" i="11"/>
  <c r="A50" i="11"/>
  <c r="A51" i="11" s="1"/>
  <c r="A52" i="11" s="1"/>
  <c r="A53" i="11" s="1"/>
  <c r="A54" i="11" s="1"/>
  <c r="A55" i="11" s="1"/>
  <c r="A56" i="11" s="1"/>
  <c r="E40" i="11"/>
  <c r="E159" i="11" l="1"/>
  <c r="C23" i="10"/>
  <c r="C22" i="10"/>
  <c r="C12" i="10" l="1"/>
  <c r="C13" i="10" s="1"/>
  <c r="M120" i="8"/>
  <c r="L120" i="8"/>
  <c r="A113" i="8"/>
  <c r="A114" i="8" s="1"/>
  <c r="A115" i="8" s="1"/>
  <c r="A116" i="8" s="1"/>
  <c r="A117" i="8" s="1"/>
  <c r="A118" i="8" s="1"/>
  <c r="A119" i="8" s="1"/>
  <c r="N120" i="8"/>
  <c r="N49" i="8"/>
  <c r="E40" i="8"/>
  <c r="E126" i="8" l="1"/>
  <c r="D153" i="8" s="1"/>
  <c r="F143" i="8"/>
  <c r="D154" i="8" s="1"/>
  <c r="E153" i="8" l="1"/>
  <c r="C122" i="8" l="1"/>
  <c r="C62" i="8"/>
  <c r="L57" i="8"/>
  <c r="C61" i="8"/>
  <c r="A50" i="8"/>
  <c r="A51" i="8" s="1"/>
  <c r="A52" i="8" s="1"/>
  <c r="A53" i="8" s="1"/>
  <c r="A54" i="8" s="1"/>
  <c r="A55" i="8" s="1"/>
  <c r="A56" i="8" s="1"/>
</calcChain>
</file>

<file path=xl/sharedStrings.xml><?xml version="1.0" encoding="utf-8"?>
<sst xmlns="http://schemas.openxmlformats.org/spreadsheetml/2006/main" count="1025" uniqueCount="389">
  <si>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</si>
  <si>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</si>
  <si>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</si>
  <si>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</si>
  <si>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</si>
  <si>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</si>
  <si>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</si>
  <si>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</si>
  <si>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</si>
  <si>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</si>
  <si>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</si>
  <si>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</si>
  <si>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</si>
  <si>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</si>
  <si>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</si>
  <si>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</si>
  <si>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</si>
  <si>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</si>
  <si>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</si>
  <si>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</si>
  <si>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</si>
  <si>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</si>
  <si>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</si>
  <si>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</si>
  <si>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</si>
  <si>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</si>
  <si>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</si>
  <si>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</si>
  <si>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</si>
  <si>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</si>
  <si>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</si>
  <si>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</si>
  <si>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</si>
  <si>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</si>
  <si>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</si>
  <si>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</si>
  <si>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</si>
  <si>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</si>
  <si>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</si>
  <si>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</si>
  <si>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</si>
  <si>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</si>
  <si>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</si>
  <si>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</si>
  <si>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</si>
  <si>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</si>
  <si>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</si>
  <si>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</si>
  <si>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</si>
  <si>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</si>
  <si>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</si>
  <si>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</si>
  <si>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</si>
  <si>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</si>
  <si>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</si>
  <si>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</si>
  <si>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</si>
  <si>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</si>
  <si>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</si>
  <si>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</si>
  <si>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</si>
  <si>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</si>
  <si>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</si>
  <si>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</si>
  <si>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</si>
  <si>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</si>
  <si>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</si>
  <si>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</si>
  <si>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</si>
  <si>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</si>
  <si>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</si>
  <si>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</si>
  <si>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</si>
  <si>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</si>
  <si>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</si>
  <si>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</si>
  <si>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</si>
  <si>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</si>
  <si>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</si>
  <si>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</si>
  <si>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</si>
  <si>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</si>
  <si>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</si>
  <si>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</si>
  <si>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</si>
  <si>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</si>
  <si>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</si>
  <si>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</si>
  <si>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</si>
  <si>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</si>
  <si>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</si>
  <si>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</si>
  <si>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</si>
  <si>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</si>
  <si>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</si>
  <si>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</si>
  <si>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</si>
  <si>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</si>
  <si>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</si>
  <si>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</si>
  <si>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</si>
  <si>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</si>
  <si>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</si>
  <si>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</si>
  <si>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</si>
  <si>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</si>
  <si>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</si>
  <si>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</si>
  <si>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</si>
  <si>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</si>
  <si>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</si>
  <si>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</si>
  <si>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</si>
  <si>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</si>
  <si>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</si>
  <si>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</si>
  <si>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</si>
  <si>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</si>
  <si>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</si>
  <si>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</si>
  <si>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</si>
  <si>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</si>
  <si>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</si>
  <si>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</si>
  <si>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</si>
  <si>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</si>
  <si>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</si>
  <si>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</si>
  <si>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</si>
  <si>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</si>
  <si>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</si>
  <si>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</si>
  <si>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</si>
  <si>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</si>
  <si>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</si>
  <si>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</si>
  <si>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</si>
  <si>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</si>
  <si>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</si>
  <si>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</si>
  <si>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</si>
  <si>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</si>
  <si>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</si>
  <si>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</si>
  <si>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</si>
  <si>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</si>
  <si>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</si>
  <si>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</si>
  <si>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</si>
  <si>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</si>
  <si>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</si>
  <si>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</si>
  <si>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</si>
  <si>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</si>
  <si>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</si>
  <si>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</si>
  <si>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</si>
  <si>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</si>
  <si>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</si>
  <si>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Fundacion un mundo sin Fronteras</t>
  </si>
  <si>
    <t>900365588-1</t>
  </si>
  <si>
    <t>Revisor Fiscal</t>
  </si>
  <si>
    <t>Eduardo Portilla Enrriquez</t>
  </si>
  <si>
    <t>Valor del presupuesto oficial Rango SMMLV</t>
  </si>
  <si>
    <t>IDL</t>
  </si>
  <si>
    <t>NDE</t>
  </si>
  <si>
    <t>De 3001 hasta 3500</t>
  </si>
  <si>
    <t>EL PROPONENTE CUMPLE ___X___ NO CUMPLE _______</t>
  </si>
  <si>
    <r>
      <rPr>
        <b/>
        <u/>
        <sz val="11"/>
        <color theme="1"/>
        <rFont val="Calibri"/>
        <family val="2"/>
        <scheme val="minor"/>
      </rPr>
      <t>SUBSANAR</t>
    </r>
    <r>
      <rPr>
        <b/>
        <sz val="11"/>
        <color theme="1"/>
        <rFont val="Calibri"/>
        <family val="2"/>
        <scheme val="minor"/>
      </rPr>
      <t xml:space="preserve">
MODALIDAD INSTITUCIONAL</t>
    </r>
    <r>
      <rPr>
        <sz val="11"/>
        <color theme="1"/>
        <rFont val="Calibri"/>
        <family val="2"/>
        <scheme val="minor"/>
      </rPr>
      <t xml:space="preserve">
COMPONENTE SALUD Y NUTRICION. No describe las actividades a desarrollar en la ejecucion del Plan de Saneamiento Basico.
No se precisa como ofrecera el servicio de alimentacion a la poblacion que se pretende atender.
</t>
    </r>
    <r>
      <rPr>
        <b/>
        <sz val="11"/>
        <color theme="1"/>
        <rFont val="Calibri"/>
        <family val="2"/>
        <scheme val="minor"/>
      </rPr>
      <t/>
    </r>
  </si>
  <si>
    <t>CDI - INSTITUCIONAL SIN ARRIENDO</t>
  </si>
  <si>
    <t>CDI-LOS PITUFOS</t>
  </si>
  <si>
    <t>MOSQUERA BARRIO EL CARMEN</t>
  </si>
  <si>
    <t>X</t>
  </si>
  <si>
    <t>FUNDACION UN MUNDO SIN FRONTERAS</t>
  </si>
  <si>
    <t>46-64</t>
  </si>
  <si>
    <t>UNION TEMPORAL PROFESA</t>
  </si>
  <si>
    <t>18 meses</t>
  </si>
  <si>
    <t>ALCALDIA MUNICIPAL DE EL CHARCO</t>
  </si>
  <si>
    <t>ALCALDIA MUNICIPAL DE LA TOLA</t>
  </si>
  <si>
    <t>65-68</t>
  </si>
  <si>
    <t>-</t>
  </si>
  <si>
    <t>6 días</t>
  </si>
  <si>
    <t>11 meses y 11 días</t>
  </si>
  <si>
    <t>ALCALDIA MUNICIPAL DE MAGUI PAYAN</t>
  </si>
  <si>
    <t>085-2012</t>
  </si>
  <si>
    <t>10 meses</t>
  </si>
  <si>
    <t>69-78</t>
  </si>
  <si>
    <t>854</t>
  </si>
  <si>
    <t>28 meses y 6 días</t>
  </si>
  <si>
    <t>029-2013</t>
  </si>
  <si>
    <t>81-90</t>
  </si>
  <si>
    <t>11 meses y 16 días</t>
  </si>
  <si>
    <t>FUNDACION COLEGIO GENERAL JOSE MARIA CORDOBA</t>
  </si>
  <si>
    <t>006-2014</t>
  </si>
  <si>
    <t>91-97</t>
  </si>
  <si>
    <t>5 meses y 20 días</t>
  </si>
  <si>
    <t>17 meses y 6 días</t>
  </si>
  <si>
    <t>M.P. 1002</t>
  </si>
  <si>
    <t>46-60</t>
  </si>
  <si>
    <t>ALCALDIA MUNICIPAL DE ROBERTO PAYAN</t>
  </si>
  <si>
    <t>4 días</t>
  </si>
  <si>
    <t>17 meses y 26 días</t>
  </si>
  <si>
    <t>61-75</t>
  </si>
  <si>
    <t>11 meses y 19 días</t>
  </si>
  <si>
    <t>76-81</t>
  </si>
  <si>
    <t>29 meses y 23 días</t>
  </si>
  <si>
    <t>665</t>
  </si>
  <si>
    <t>85-90</t>
  </si>
  <si>
    <t>11 meses y 18 días</t>
  </si>
  <si>
    <t>0023-2014</t>
  </si>
  <si>
    <t>4 meses</t>
  </si>
  <si>
    <t>91-96</t>
  </si>
  <si>
    <t>15 meses y 18 días</t>
  </si>
  <si>
    <t>COORDINADORA</t>
  </si>
  <si>
    <t>UNIVERSIDAD DE NARIÑO</t>
  </si>
  <si>
    <t>ECONOMISTA</t>
  </si>
  <si>
    <t>ANA LUCIA CHAMORRO</t>
  </si>
  <si>
    <t>LICENCIADA EN EDUCACION BASICA</t>
  </si>
  <si>
    <t>COLEGIO BILINGIE DEL PACIFICO</t>
  </si>
  <si>
    <t>DOCENTE</t>
  </si>
  <si>
    <t>01/2010  06/2012</t>
  </si>
  <si>
    <t>UNIVERISDAD NARIÑO</t>
  </si>
  <si>
    <t>15/11/2012  12/12/2012 20/02/2013 31/03/2013</t>
  </si>
  <si>
    <t>DESARROLLO S DE LA ESTRATEGICA DE ACCESO PARA LA APROPIACIN PEDAGOGICA DE LS TIC</t>
  </si>
  <si>
    <t>PROFESA</t>
  </si>
  <si>
    <t>08/2011  12/2012</t>
  </si>
  <si>
    <t>ANA ROSA ORTEGA BENAVIDES</t>
  </si>
  <si>
    <t>TRABAJADORA SOCIAL</t>
  </si>
  <si>
    <t>UNIVERSIDAD MARIANA</t>
  </si>
  <si>
    <t>13/04/2007  31/12/2007</t>
  </si>
  <si>
    <t>CAPACITADORA  PARA LA PRIEMRA INFANCIA</t>
  </si>
  <si>
    <t>CORFUTURO</t>
  </si>
  <si>
    <t xml:space="preserve">ASESORA PSICOSOCIAL </t>
  </si>
  <si>
    <t>3/03/2013 15/20/13</t>
  </si>
  <si>
    <t>INSTITUTO COLOMBIANOBIENESTAR FAMILIAR</t>
  </si>
  <si>
    <t>ASOCIACION VOLUNTORIADO EL &lt;SEMBRADOR</t>
  </si>
  <si>
    <t>26/02/20008  31/08/2008  03/02/2008/ 28/02/2009</t>
  </si>
  <si>
    <t>CAROLINA DELGADO BENABVIDES</t>
  </si>
  <si>
    <t>18/6809</t>
  </si>
  <si>
    <t>INSTITUCION UNOVERSITARIA CEWS</t>
  </si>
  <si>
    <t>LICENCIADA EN EDUCACION P</t>
  </si>
  <si>
    <t>CENTRO EDUCATIVO EL SECRETO DE LOS NIÑOS</t>
  </si>
  <si>
    <t>25/02/2008  24/08/ 2009</t>
  </si>
  <si>
    <t>GENARO ANDRES GOMEZ</t>
  </si>
  <si>
    <t>LICENCIADA EN EDUCACION FISICA RECREACION Y DEPORTE</t>
  </si>
  <si>
    <t>INSTITUCION UNIVERSITARIA CESMAG</t>
  </si>
  <si>
    <t>CAPACITADOR A AGENTES EDUCATIVOS DE PRIEMRA INFANCIA</t>
  </si>
  <si>
    <t>01/2013  12/2013</t>
  </si>
  <si>
    <t>ADRIANA STAEFANIA GRANDA RUALES</t>
  </si>
  <si>
    <t>PSICOLOGA</t>
  </si>
  <si>
    <t>FUNDACION EL ARBOL ES VIDA</t>
  </si>
  <si>
    <t>ANA KAREN CEBALLOS MORA</t>
  </si>
  <si>
    <t>UNION TEMPORAL UN MUNDO SIN FRONTERAS</t>
  </si>
  <si>
    <t>01/2013  06/2014</t>
  </si>
  <si>
    <t>CARMEN ALICIA CHAVEZ AGREDA</t>
  </si>
  <si>
    <t>UNAD</t>
  </si>
  <si>
    <t>FUNDACION SEMILLA DE TRABAJO Y PAZ</t>
  </si>
  <si>
    <t>05/15/2005  09/123/2207</t>
  </si>
  <si>
    <t>CAPACITACITAR A INTEGRANTES DE LA ORGANIZACIÓN</t>
  </si>
  <si>
    <t>CEPRAES</t>
  </si>
  <si>
    <t>AGENTE EDUCATIVO</t>
  </si>
  <si>
    <t>06/05/2013  27/12/2013</t>
  </si>
  <si>
    <t>DIANA MARCELA DE LA CRUZ</t>
  </si>
  <si>
    <t>CORPORACION UNIVERSITARIA REMINGTON</t>
  </si>
  <si>
    <t>INGRIT PATRICIA OBREGON ESTUPIÑAN</t>
  </si>
  <si>
    <t>FUNDANCIN UN MUNDO SIN FRONTERA</t>
  </si>
  <si>
    <t>APOYO EN AREAS DE PSICOLOGIA</t>
  </si>
  <si>
    <t>05/2014  12/2014</t>
  </si>
  <si>
    <t>NANCY DEL ROSARIO CORAL</t>
  </si>
  <si>
    <t>GLADIS ANDREA MONTENEGRO VALLEJOS</t>
  </si>
  <si>
    <t>SOCIOLOGA</t>
  </si>
  <si>
    <t>UNIVERSIDAD NARIÑO</t>
  </si>
  <si>
    <t>FUNDACION UN MUNDO SIN FRONTERA</t>
  </si>
  <si>
    <t>COORDINADORA PEDAGOGICA</t>
  </si>
  <si>
    <t>ADRIANA  MARIA PITA SATISABAL</t>
  </si>
  <si>
    <t>UNIVERSIDAD PEDAGOGICA NACIONA</t>
  </si>
  <si>
    <t>FINANCIERO  POR CADA CINCO MIL CUPOS OFERTADOS O FRACIÓN INFERIOR</t>
  </si>
  <si>
    <t>COLEGIO JUAN LUIS LONDOÑO</t>
  </si>
  <si>
    <t>17/02/2012  05/11/2012</t>
  </si>
  <si>
    <t>01/01/2011  01 /02/2003</t>
  </si>
  <si>
    <t>UNION TEMP'RAL GESTION POSITIVA</t>
  </si>
  <si>
    <t>31/08/2009  31/12/2011</t>
  </si>
  <si>
    <t>CORPORACION CENTRO CULTURAL DE DESARROOLLO COMUNITARIO</t>
  </si>
  <si>
    <t>02/05/2008  14/11/2008</t>
  </si>
  <si>
    <t>JENNY MARCELA BOCUK PABON</t>
  </si>
  <si>
    <t>CONTADORA</t>
  </si>
  <si>
    <t>SECRETARIA MUNICIPAL DE PASTO</t>
  </si>
  <si>
    <t>ADMINISTRATIVA</t>
  </si>
  <si>
    <t>03/06/1998  06/03/2000</t>
  </si>
  <si>
    <t>COMFAMILIAR DE NARIÑO</t>
  </si>
  <si>
    <t>AUDITORIA INTERNA</t>
  </si>
  <si>
    <t>17/05/2004  16/05/2005</t>
  </si>
  <si>
    <t xml:space="preserve">CARLOS GABRIEL TEERAN </t>
  </si>
  <si>
    <t>LICENCIADO EN EDUCACION FISICA</t>
  </si>
  <si>
    <t>COLEGIO SAN FELIPE NERY</t>
  </si>
  <si>
    <t>12/04/2009 18/12/2009</t>
  </si>
  <si>
    <t>10/09/2008 10/02/2010</t>
  </si>
  <si>
    <t>COORDINADOR PEDAGOGICO PARA PRIMERA INFANCIA</t>
  </si>
  <si>
    <t>01/201 12/2010</t>
  </si>
  <si>
    <t>LUZ MARGARITA TOVAR MORA</t>
  </si>
  <si>
    <t>LICENCIADA EN LENGUA CASTELLANA Y LITERATURA</t>
  </si>
  <si>
    <t>SOMAYRA CASTILLO</t>
  </si>
  <si>
    <t>01/2012 01/2013</t>
  </si>
  <si>
    <t>COOPERATIVA MULTIACTIVA LA NUEVA ESPERANZA</t>
  </si>
  <si>
    <t>01/11/2013 31/06/2014</t>
  </si>
  <si>
    <t>GLORIA XIMENA PATIÑO BOLAÑOS</t>
  </si>
  <si>
    <t>LICENCIADA EN EDUCACIÓN BASICA</t>
  </si>
  <si>
    <t>FUNDACIÓN SOL DE INVIERNO</t>
  </si>
  <si>
    <t>01/02/2012  30/12/2012</t>
  </si>
  <si>
    <t>DECIMO SEMESTRE DE TRABAJO SOCAIL</t>
  </si>
  <si>
    <t>VICTOR ANDRES LUNA LAZO</t>
  </si>
  <si>
    <t>CORPORACIÓN UNIVERSITARIA REMINGTON</t>
  </si>
  <si>
    <t>PSICOLOGO</t>
  </si>
  <si>
    <t xml:space="preserve">JANETH ALEJANDRA CASTILLO </t>
  </si>
  <si>
    <t>20/08/2013  20/06/2014</t>
  </si>
  <si>
    <t>PROMOTOR REGIONAL ESTRATEGIA MAMBRU</t>
  </si>
  <si>
    <t xml:space="preserve">FUNDACIÓN UN MUNDO SIN FRONTERAS </t>
  </si>
  <si>
    <t>01/02/2014  30/08/2014</t>
  </si>
  <si>
    <t>CORPORACIÓN FUTURO DE COLOMBIA CORFUTURO</t>
  </si>
  <si>
    <t>CHRISTIAN CAMILO BURBANO FOLLECO</t>
  </si>
  <si>
    <t>APOYO EN EL AREA PSICOSOCIAL</t>
  </si>
  <si>
    <t>01/06/2013  30/06/2014</t>
  </si>
  <si>
    <t>NO PRESENTA TARJETA PROFESIONAL</t>
  </si>
  <si>
    <t>CAROL MILENA RUIZ LOPEZ</t>
  </si>
  <si>
    <t>FUNDACIÓN SEMILLAS PARA LA PROSPERIDAD</t>
  </si>
  <si>
    <t>01/06/2014  31/10/2014</t>
  </si>
  <si>
    <t>APOYO PSICOSOCIAL</t>
  </si>
  <si>
    <t>LILIANA MARCELA RODRIGUEZ BOLAÑOS</t>
  </si>
  <si>
    <t>NO PRESENTA TITULO PROFESIONAL</t>
  </si>
  <si>
    <t>FUNDACIÓN QUIERO DESARROLLO HUMANO</t>
  </si>
  <si>
    <t>01/01/2011  30/09/2013</t>
  </si>
  <si>
    <t>MILENA YORLANDY  VILLARREAL TORRES</t>
  </si>
  <si>
    <t>CENTRO HOSPITAL GUAITARILLA</t>
  </si>
  <si>
    <t>02/01/2014  30/06/2014</t>
  </si>
  <si>
    <t>NEZEIDA IRENE BENAVIDES  GALINDEZ</t>
  </si>
  <si>
    <t xml:space="preserve">CORPORACIÓN ESCUELA GALAN </t>
  </si>
  <si>
    <t xml:space="preserve">GESTOR PSICOSOCIAL </t>
  </si>
  <si>
    <t>07/05/2013  31/07/2013</t>
  </si>
  <si>
    <t>FUCOLDE</t>
  </si>
  <si>
    <t>19/07/2012  30/12/2012</t>
  </si>
  <si>
    <t>ACESOR PSICOSOCIAL</t>
  </si>
  <si>
    <t>ELIANA DEL CARMEN CERON GARZON</t>
  </si>
  <si>
    <t>LICENCIADA EN EDUCACIÓN PRIMARIA</t>
  </si>
  <si>
    <t>UNIVERSIDAD SAN BUENAVENTURA</t>
  </si>
  <si>
    <t>COORDINADORA PEDAGOGICA DE PRIMERA INFANCIA</t>
  </si>
  <si>
    <t>01/01/2010  30/12/2011</t>
  </si>
  <si>
    <t>10/01/2012  18/06/2012</t>
  </si>
  <si>
    <t xml:space="preserve">GIMNASIO BOLIVARIANO </t>
  </si>
  <si>
    <t>PSICILOGA</t>
  </si>
  <si>
    <t xml:space="preserve">OLGA LUCIA MUÑOZ GUERRERO </t>
  </si>
  <si>
    <t>18/07/2013  30/10/2013</t>
  </si>
  <si>
    <t>FUNDACIÓN INTERNACIONAL DE PEDAGOGIA CONCEPTUAL ALBERTO MERANI</t>
  </si>
  <si>
    <t>COORDINADOR METODOLOGICO</t>
  </si>
  <si>
    <t>FUNDACIÓN SURGIR</t>
  </si>
  <si>
    <t>COORDINADORA DE DESARROLLO HUMANO</t>
  </si>
  <si>
    <t>01/09/204  30/12/2007</t>
  </si>
  <si>
    <t>MARIO FERNANDO JURADO DUARTE</t>
  </si>
  <si>
    <t>FUNDACIÓN UN MUNDO SIN FRONTERAS</t>
  </si>
  <si>
    <t>01/02/2011  30/08/2013</t>
  </si>
  <si>
    <t>ACESOR EMPRESARIAL</t>
  </si>
  <si>
    <t>1,2,3</t>
  </si>
  <si>
    <t>22,23,24</t>
  </si>
  <si>
    <t>7,8,9</t>
  </si>
  <si>
    <t>4,5,6</t>
  </si>
  <si>
    <t>N/A</t>
  </si>
  <si>
    <t>12 al 16</t>
  </si>
  <si>
    <t xml:space="preserve">PROPONENTE No. 2. FUNDACION UN MUNDO SIN FRONTERA (NO HABILITADO) </t>
  </si>
  <si>
    <t>Mayor o igual a 1,2</t>
  </si>
  <si>
    <t>Menor o igual al 65%</t>
  </si>
  <si>
    <t>Camara de comercio  Folio 9</t>
  </si>
  <si>
    <t>En las fundaciones no se habla de utilidades, se hace referencia a excedentes. Se solicita dar claridad porque utilizan este concepto, si la naturaleza de la entidad no le permite utilizar estos terminos, son entidades sin animo de lucro.</t>
  </si>
  <si>
    <t>CONVOCATORIA PÚBLICA DE APORTE No 003 DE 2014</t>
  </si>
  <si>
    <t xml:space="preserve"> Resolucion 02566 del 25 de noviembre de 2014</t>
  </si>
  <si>
    <t>Presenta libreta militar folio 26</t>
  </si>
  <si>
    <t>Folio 27 Grupo 18 
Folio 27 Grupo 5 Cada uno en folio 27 en su respectiva carpeta</t>
  </si>
  <si>
    <r>
      <rPr>
        <b/>
        <sz val="9"/>
        <color theme="1"/>
        <rFont val="Arial Narrow"/>
        <family val="2"/>
      </rPr>
      <t>SUB</t>
    </r>
    <r>
      <rPr>
        <sz val="9"/>
        <color theme="1"/>
        <rFont val="Arial Narrow"/>
        <family val="2"/>
      </rPr>
      <t>. El acta 002 de la Asamblea omite la autorizacion para conttatar al representante legal</t>
    </r>
  </si>
  <si>
    <t>NO PRESENTA INFORMACION EN FORMATO 8</t>
  </si>
  <si>
    <t>NO PRESENTA CERTIFICACION LABORAL</t>
  </si>
  <si>
    <t>NO PRESENTA CERTIFICACION DE PRACTICA UNIVERSITARIA</t>
  </si>
  <si>
    <t xml:space="preserve">NO PRESENTA CERTIFICACION DE EXPERIENCIA LABORAL </t>
  </si>
  <si>
    <t>CARITAS FELICES</t>
  </si>
  <si>
    <t>CORREGIMIENTO LAS MESAS</t>
  </si>
  <si>
    <t>MIS AMIGOS</t>
  </si>
  <si>
    <t>MIS ANGELITOS</t>
  </si>
  <si>
    <t>PRIMERAS TRAVESURAS</t>
  </si>
  <si>
    <t>casco urbano</t>
  </si>
  <si>
    <t>VEREDA SAN RAFAEL</t>
  </si>
  <si>
    <t>Barrio El Jardin</t>
  </si>
  <si>
    <t>Barrio sur alban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</si>
</sst>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8"/>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1" xfId="0" applyFont="1" applyFill="1" applyBorder="1" applyAlignment="1">
      <alignment vertical="center"/>
    </xf>
    <xf numFmtId="0" fontId="28" fillId="6" borderId="22" xfId="0" applyFont="1" applyFill="1" applyBorder="1" applyAlignment="1">
      <alignment horizontal="center" vertical="center" wrapText="1"/>
    </xf>
    <xf numFmtId="0" fontId="29" fillId="0" borderId="23" xfId="0" applyFont="1" applyBorder="1" applyAlignment="1">
      <alignment vertical="center" wrapText="1"/>
    </xf>
    <xf numFmtId="0" fontId="29" fillId="0" borderId="22" xfId="0" applyFont="1" applyBorder="1" applyAlignment="1">
      <alignment vertical="center"/>
    </xf>
    <xf numFmtId="0" fontId="28" fillId="6" borderId="23" xfId="0" applyFont="1" applyFill="1" applyBorder="1" applyAlignment="1">
      <alignment vertical="center"/>
    </xf>
    <xf numFmtId="0" fontId="29" fillId="6" borderId="22" xfId="0" applyFont="1" applyFill="1" applyBorder="1" applyAlignment="1">
      <alignment vertical="center"/>
    </xf>
    <xf numFmtId="0" fontId="29" fillId="6" borderId="0" xfId="0" applyFont="1" applyFill="1" applyAlignment="1">
      <alignment vertical="center"/>
    </xf>
    <xf numFmtId="0" fontId="29" fillId="6" borderId="23" xfId="0" applyFont="1" applyFill="1" applyBorder="1" applyAlignment="1">
      <alignment vertical="center"/>
    </xf>
    <xf numFmtId="0" fontId="28" fillId="6" borderId="24" xfId="0" applyFont="1" applyFill="1" applyBorder="1" applyAlignment="1">
      <alignment vertical="center"/>
    </xf>
    <xf numFmtId="0" fontId="28" fillId="6" borderId="26" xfId="0" applyFont="1" applyFill="1" applyBorder="1" applyAlignment="1">
      <alignment vertical="center"/>
    </xf>
    <xf numFmtId="0" fontId="28" fillId="6" borderId="0" xfId="0" applyFont="1" applyFill="1" applyAlignment="1">
      <alignment horizontal="center" vertical="center"/>
    </xf>
    <xf numFmtId="0" fontId="29" fillId="6" borderId="19" xfId="0" applyFont="1" applyFill="1" applyBorder="1" applyAlignment="1">
      <alignment vertical="center"/>
    </xf>
    <xf numFmtId="0" fontId="29" fillId="6" borderId="26" xfId="0" applyFont="1" applyFill="1" applyBorder="1" applyAlignment="1">
      <alignment vertical="center"/>
    </xf>
    <xf numFmtId="0" fontId="29" fillId="6" borderId="29" xfId="0" applyFont="1" applyFill="1" applyBorder="1" applyAlignment="1">
      <alignment vertical="center"/>
    </xf>
    <xf numFmtId="0" fontId="28" fillId="6" borderId="22" xfId="0" applyFont="1" applyFill="1" applyBorder="1" applyAlignment="1">
      <alignment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3" xfId="0" applyFont="1" applyBorder="1" applyAlignment="1">
      <alignment vertical="center"/>
    </xf>
    <xf numFmtId="0" fontId="29" fillId="6" borderId="28"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26" xfId="0" applyFont="1" applyFill="1" applyBorder="1" applyAlignment="1">
      <alignment vertical="center"/>
    </xf>
    <xf numFmtId="0" fontId="35" fillId="6" borderId="26" xfId="0" applyFont="1" applyFill="1" applyBorder="1" applyAlignment="1">
      <alignment horizontal="center" vertical="center"/>
    </xf>
    <xf numFmtId="0" fontId="35" fillId="6" borderId="26" xfId="0" applyFont="1" applyFill="1" applyBorder="1" applyAlignment="1">
      <alignment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3" fontId="29" fillId="7" borderId="20" xfId="1" applyFont="1" applyFill="1" applyBorder="1" applyAlignment="1">
      <alignment vertical="center"/>
    </xf>
    <xf numFmtId="43" fontId="29" fillId="7" borderId="0" xfId="1" applyFont="1" applyFill="1" applyAlignment="1">
      <alignment vertical="center"/>
    </xf>
    <xf numFmtId="43" fontId="29" fillId="7" borderId="28" xfId="1" applyFont="1" applyFill="1" applyBorder="1" applyAlignment="1">
      <alignment vertical="center"/>
    </xf>
    <xf numFmtId="43" fontId="29" fillId="7" borderId="0" xfId="0" applyNumberFormat="1" applyFont="1" applyFill="1" applyAlignment="1">
      <alignment vertical="center"/>
    </xf>
    <xf numFmtId="9" fontId="29" fillId="7" borderId="28" xfId="4" applyFont="1" applyFill="1" applyBorder="1" applyAlignment="1">
      <alignment horizontal="right" vertical="center"/>
    </xf>
    <xf numFmtId="0" fontId="30" fillId="0" borderId="0" xfId="0" applyFont="1" applyAlignment="1">
      <alignment wrapText="1"/>
    </xf>
    <xf numFmtId="49" fontId="14"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3" fontId="0" fillId="3" borderId="1" xfId="0" applyNumberFormat="1" applyFill="1" applyBorder="1" applyAlignment="1">
      <alignment horizontal="right" vertic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2" fontId="0" fillId="0" borderId="1" xfId="0" applyNumberFormat="1" applyBorder="1" applyAlignment="1">
      <alignment wrapText="1"/>
    </xf>
    <xf numFmtId="0" fontId="14" fillId="0" borderId="1" xfId="0" applyFont="1" applyBorder="1" applyAlignment="1"/>
    <xf numFmtId="14" fontId="0" fillId="0" borderId="1" xfId="0" applyNumberFormat="1" applyBorder="1" applyAlignment="1"/>
    <xf numFmtId="14" fontId="0" fillId="0" borderId="1" xfId="0" applyNumberFormat="1" applyFill="1" applyBorder="1" applyAlignment="1">
      <alignment wrapText="1"/>
    </xf>
    <xf numFmtId="0" fontId="0" fillId="0" borderId="0" xfId="0" applyAlignment="1">
      <alignment horizontal="center"/>
    </xf>
    <xf numFmtId="0" fontId="29" fillId="6" borderId="31" xfId="0" applyFont="1" applyFill="1" applyBorder="1" applyAlignment="1">
      <alignment vertical="center"/>
    </xf>
    <xf numFmtId="0" fontId="28" fillId="6" borderId="0" xfId="0" applyFont="1" applyFill="1" applyBorder="1" applyAlignment="1">
      <alignment horizontal="center" vertical="center"/>
    </xf>
    <xf numFmtId="0" fontId="29" fillId="6" borderId="20" xfId="0" applyFont="1" applyFill="1" applyBorder="1" applyAlignment="1">
      <alignment vertical="center"/>
    </xf>
    <xf numFmtId="0" fontId="29" fillId="6" borderId="0" xfId="0" applyFont="1" applyFill="1" applyBorder="1" applyAlignment="1">
      <alignment vertical="center"/>
    </xf>
    <xf numFmtId="0" fontId="29" fillId="6" borderId="28" xfId="0" applyFont="1" applyFill="1" applyBorder="1" applyAlignment="1">
      <alignment vertical="center"/>
    </xf>
    <xf numFmtId="0" fontId="28" fillId="6" borderId="28" xfId="0" applyFont="1" applyFill="1" applyBorder="1" applyAlignment="1">
      <alignment horizontal="center" vertical="center"/>
    </xf>
    <xf numFmtId="0" fontId="29" fillId="6" borderId="35" xfId="0" applyFont="1" applyFill="1" applyBorder="1" applyAlignment="1">
      <alignment vertical="center"/>
    </xf>
    <xf numFmtId="0" fontId="28" fillId="6" borderId="34" xfId="0" applyFont="1" applyFill="1" applyBorder="1" applyAlignment="1">
      <alignment horizontal="center" vertical="center"/>
    </xf>
    <xf numFmtId="0" fontId="38" fillId="6" borderId="31" xfId="0" applyFont="1" applyFill="1" applyBorder="1" applyAlignment="1">
      <alignment horizontal="justify" vertical="justify" wrapText="1"/>
    </xf>
    <xf numFmtId="0" fontId="0" fillId="0" borderId="1" xfId="0" applyBorder="1" applyAlignment="1">
      <alignment horizontal="center" vertical="center"/>
    </xf>
    <xf numFmtId="0" fontId="0" fillId="0" borderId="1" xfId="0" applyBorder="1" applyAlignment="1">
      <alignment horizontal="right" vertical="center"/>
    </xf>
    <xf numFmtId="1" fontId="14"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25" fillId="5" borderId="1" xfId="0" applyFont="1" applyFill="1" applyBorder="1" applyAlignment="1">
      <alignment horizontal="center" vertical="center" wrapText="1"/>
    </xf>
    <xf numFmtId="0" fontId="0" fillId="0" borderId="1" xfId="0" applyBorder="1" applyAlignment="1">
      <alignment horizontal="center"/>
    </xf>
    <xf numFmtId="3" fontId="11" fillId="0" borderId="1" xfId="0" applyNumberFormat="1" applyFont="1" applyFill="1" applyBorder="1" applyAlignment="1">
      <alignment horizontal="right" vertical="center" wrapText="1"/>
    </xf>
    <xf numFmtId="166" fontId="0" fillId="0" borderId="1" xfId="0" applyNumberFormat="1" applyFill="1" applyBorder="1" applyAlignment="1" applyProtection="1">
      <alignment vertical="center"/>
      <protection locked="0"/>
    </xf>
    <xf numFmtId="0" fontId="0" fillId="0" borderId="1" xfId="0" applyBorder="1" applyAlignment="1">
      <alignment horizontal="center"/>
    </xf>
    <xf numFmtId="0" fontId="0" fillId="0" borderId="5" xfId="0" applyBorder="1" applyAlignment="1">
      <alignment horizontal="center"/>
    </xf>
    <xf numFmtId="0" fontId="0" fillId="0" borderId="33" xfId="0" applyBorder="1" applyAlignment="1">
      <alignment horizontal="center"/>
    </xf>
    <xf numFmtId="0" fontId="0" fillId="0" borderId="14" xfId="0" applyBorder="1" applyAlignment="1">
      <alignment horizontal="center"/>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0" borderId="1" xfId="0" applyFont="1" applyBorder="1" applyAlignment="1">
      <alignment horizontal="center"/>
    </xf>
    <xf numFmtId="0" fontId="26" fillId="0" borderId="1" xfId="0" applyFont="1" applyBorder="1" applyAlignment="1">
      <alignment horizont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3"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2" xfId="0" applyFont="1"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Fill="1" applyBorder="1" applyAlignment="1">
      <alignment horizontal="center" vertical="center"/>
    </xf>
    <xf numFmtId="0" fontId="0" fillId="0" borderId="12" xfId="0" applyFill="1" applyBorder="1" applyAlignment="1">
      <alignment horizontal="center" vertical="center"/>
    </xf>
    <xf numFmtId="0" fontId="0" fillId="0" borderId="17" xfId="0"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44" fontId="36" fillId="6" borderId="25" xfId="3" applyFont="1" applyFill="1" applyBorder="1" applyAlignment="1">
      <alignment horizontal="center" vertical="center" wrapText="1"/>
    </xf>
    <xf numFmtId="0" fontId="28" fillId="8" borderId="24" xfId="0" applyFont="1" applyFill="1" applyBorder="1" applyAlignment="1">
      <alignment horizontal="center" vertical="center"/>
    </xf>
    <xf numFmtId="0" fontId="28" fillId="8" borderId="25" xfId="0" applyFont="1" applyFill="1" applyBorder="1" applyAlignment="1">
      <alignment horizontal="center" vertical="center"/>
    </xf>
    <xf numFmtId="0" fontId="35" fillId="6" borderId="25" xfId="0" applyFont="1" applyFill="1" applyBorder="1" applyAlignment="1">
      <alignment horizontal="center" vertical="center" wrapText="1"/>
    </xf>
    <xf numFmtId="0" fontId="28" fillId="6" borderId="19" xfId="0" applyFont="1" applyFill="1" applyBorder="1" applyAlignment="1">
      <alignment horizontal="center" vertical="center" wrapText="1"/>
    </xf>
    <xf numFmtId="0" fontId="28" fillId="6" borderId="20"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25" xfId="0" applyFont="1" applyFill="1" applyBorder="1" applyAlignment="1">
      <alignment horizontal="center" vertical="center" wrapText="1"/>
    </xf>
    <xf numFmtId="0" fontId="36" fillId="6" borderId="25" xfId="0" applyFont="1" applyFill="1" applyBorder="1" applyAlignment="1">
      <alignment horizontal="center" vertical="center" wrapText="1"/>
    </xf>
    <xf numFmtId="0" fontId="0" fillId="0" borderId="22" xfId="0" applyBorder="1"/>
    <xf numFmtId="0" fontId="28" fillId="6" borderId="28" xfId="0" applyFont="1" applyFill="1" applyBorder="1" applyAlignment="1">
      <alignment vertical="center" wrapText="1"/>
    </xf>
    <xf numFmtId="0" fontId="28" fillId="6" borderId="27" xfId="0" applyFont="1" applyFill="1" applyBorder="1" applyAlignment="1">
      <alignment vertical="center" wrapText="1"/>
    </xf>
    <xf numFmtId="0" fontId="29" fillId="6" borderId="31" xfId="0" applyFont="1" applyFill="1" applyBorder="1" applyAlignment="1">
      <alignment vertical="center"/>
    </xf>
    <xf numFmtId="0" fontId="28" fillId="6" borderId="19" xfId="0" applyFont="1" applyFill="1" applyBorder="1" applyAlignment="1">
      <alignment vertical="center"/>
    </xf>
    <xf numFmtId="0" fontId="28" fillId="6" borderId="26" xfId="0" applyFont="1" applyFill="1" applyBorder="1" applyAlignment="1">
      <alignment vertical="center"/>
    </xf>
    <xf numFmtId="0" fontId="28" fillId="6" borderId="20" xfId="0" applyFont="1" applyFill="1" applyBorder="1" applyAlignment="1">
      <alignment vertical="center" wrapText="1"/>
    </xf>
    <xf numFmtId="0" fontId="28" fillId="6" borderId="30" xfId="0" applyFont="1" applyFill="1" applyBorder="1" applyAlignment="1">
      <alignment vertical="center" wrapText="1"/>
    </xf>
    <xf numFmtId="0" fontId="29" fillId="6" borderId="32" xfId="0" applyFont="1" applyFill="1" applyBorder="1" applyAlignment="1">
      <alignment vertical="center"/>
    </xf>
    <xf numFmtId="0" fontId="33" fillId="9" borderId="0" xfId="0" applyFont="1" applyFill="1" applyAlignment="1">
      <alignment horizontal="center" wrapText="1"/>
    </xf>
    <xf numFmtId="0" fontId="26" fillId="6" borderId="1" xfId="0" applyFont="1" applyFill="1" applyBorder="1" applyAlignment="1">
      <alignment horizontal="left" vertical="justify" wrapText="1"/>
    </xf>
    <xf numFmtId="0" fontId="26" fillId="6" borderId="1" xfId="0" applyFont="1" applyFill="1" applyBorder="1" applyAlignment="1">
      <alignment horizontal="center" vertical="center" wrapText="1"/>
    </xf>
    <xf numFmtId="0" fontId="26" fillId="0" borderId="1" xfId="0" applyFont="1" applyBorder="1" applyAlignment="1">
      <alignment horizontal="left" vertical="justify" wrapText="1"/>
    </xf>
    <xf numFmtId="0" fontId="26" fillId="0" borderId="1" xfId="0" applyFont="1" applyBorder="1" applyAlignment="1">
      <alignment horizontal="center" vertical="center" wrapText="1"/>
    </xf>
    <xf numFmtId="0" fontId="26" fillId="6" borderId="1" xfId="0" applyFont="1" applyFill="1" applyBorder="1" applyAlignment="1">
      <alignment horizontal="center" vertical="justify" wrapText="1"/>
    </xf>
    <xf numFmtId="0" fontId="26" fillId="6" borderId="1" xfId="0" applyFont="1" applyFill="1" applyBorder="1" applyAlignment="1">
      <alignment horizontal="justify" vertical="center" wrapText="1"/>
    </xf>
    <xf numFmtId="0" fontId="25" fillId="0" borderId="1" xfId="0" applyFont="1" applyBorder="1" applyAlignment="1">
      <alignment horizontal="lef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tabSelected="1" workbookViewId="0">
      <selection activeCell="A15" sqref="A15"/>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54" t="s">
        <v>90</v>
      </c>
      <c r="B2" s="254"/>
      <c r="C2" s="254"/>
      <c r="D2" s="254"/>
      <c r="E2" s="254"/>
      <c r="F2" s="254"/>
      <c r="G2" s="254"/>
      <c r="H2" s="254"/>
      <c r="I2" s="254"/>
      <c r="J2" s="254"/>
      <c r="K2" s="254"/>
      <c r="L2" s="254"/>
    </row>
    <row r="4" spans="1:12" ht="16.5" x14ac:dyDescent="0.25">
      <c r="A4" s="195" t="s">
        <v>65</v>
      </c>
      <c r="B4" s="195"/>
      <c r="C4" s="195"/>
      <c r="D4" s="195"/>
      <c r="E4" s="195"/>
      <c r="F4" s="195"/>
      <c r="G4" s="195"/>
      <c r="H4" s="195"/>
      <c r="I4" s="195"/>
      <c r="J4" s="195"/>
      <c r="K4" s="195"/>
      <c r="L4" s="195"/>
    </row>
    <row r="5" spans="1:12" ht="16.5" x14ac:dyDescent="0.25">
      <c r="A5" s="78"/>
    </row>
    <row r="6" spans="1:12" ht="16.5" x14ac:dyDescent="0.25">
      <c r="A6" s="195" t="s">
        <v>371</v>
      </c>
      <c r="B6" s="195"/>
      <c r="C6" s="195"/>
      <c r="D6" s="195"/>
      <c r="E6" s="195"/>
      <c r="F6" s="195"/>
      <c r="G6" s="195"/>
      <c r="H6" s="195"/>
      <c r="I6" s="195"/>
      <c r="J6" s="195"/>
      <c r="K6" s="195"/>
      <c r="L6" s="195"/>
    </row>
    <row r="7" spans="1:12" ht="16.5" x14ac:dyDescent="0.25">
      <c r="A7" s="79"/>
    </row>
    <row r="8" spans="1:12" ht="109.5" customHeight="1" x14ac:dyDescent="0.25">
      <c r="A8" s="196" t="s">
        <v>132</v>
      </c>
      <c r="B8" s="196"/>
      <c r="C8" s="196"/>
      <c r="D8" s="196"/>
      <c r="E8" s="196"/>
      <c r="F8" s="196"/>
      <c r="G8" s="196"/>
      <c r="H8" s="196"/>
      <c r="I8" s="196"/>
      <c r="J8" s="196"/>
      <c r="K8" s="196"/>
      <c r="L8" s="196"/>
    </row>
    <row r="9" spans="1:12" ht="45.75" customHeight="1" x14ac:dyDescent="0.25">
      <c r="A9" s="196"/>
      <c r="B9" s="196"/>
      <c r="C9" s="196"/>
      <c r="D9" s="196"/>
      <c r="E9" s="196"/>
      <c r="F9" s="196"/>
      <c r="G9" s="196"/>
      <c r="H9" s="196"/>
      <c r="I9" s="196"/>
      <c r="J9" s="196"/>
      <c r="K9" s="196"/>
      <c r="L9" s="196"/>
    </row>
    <row r="10" spans="1:12" ht="28.5" customHeight="1" x14ac:dyDescent="0.25">
      <c r="A10" s="196" t="s">
        <v>93</v>
      </c>
      <c r="B10" s="196"/>
      <c r="C10" s="196"/>
      <c r="D10" s="196"/>
      <c r="E10" s="196"/>
      <c r="F10" s="196"/>
      <c r="G10" s="196"/>
      <c r="H10" s="196"/>
      <c r="I10" s="196"/>
      <c r="J10" s="196"/>
      <c r="K10" s="196"/>
      <c r="L10" s="196"/>
    </row>
    <row r="11" spans="1:12" ht="28.5" customHeight="1" x14ac:dyDescent="0.25">
      <c r="A11" s="196"/>
      <c r="B11" s="196"/>
      <c r="C11" s="196"/>
      <c r="D11" s="196"/>
      <c r="E11" s="196"/>
      <c r="F11" s="196"/>
      <c r="G11" s="196"/>
      <c r="H11" s="196"/>
      <c r="I11" s="196"/>
      <c r="J11" s="196"/>
      <c r="K11" s="196"/>
      <c r="L11" s="196"/>
    </row>
    <row r="12" spans="1:12" ht="15.75" thickBot="1" x14ac:dyDescent="0.3"/>
    <row r="13" spans="1:12" ht="15.75" thickBot="1" x14ac:dyDescent="0.3">
      <c r="A13" s="80" t="s">
        <v>66</v>
      </c>
      <c r="B13" s="197" t="s">
        <v>89</v>
      </c>
      <c r="C13" s="198"/>
      <c r="D13" s="198"/>
      <c r="E13" s="198"/>
      <c r="F13" s="198"/>
      <c r="G13" s="198"/>
      <c r="H13" s="198"/>
      <c r="I13" s="198"/>
      <c r="J13" s="198"/>
      <c r="K13" s="198"/>
      <c r="L13" s="198"/>
    </row>
    <row r="14" spans="1:12" ht="15.75" thickBot="1" x14ac:dyDescent="0.3">
      <c r="A14" s="81">
        <v>2</v>
      </c>
      <c r="B14" s="261" t="s">
        <v>272</v>
      </c>
      <c r="C14" s="261"/>
      <c r="D14" s="261"/>
      <c r="E14" s="261"/>
      <c r="F14" s="261"/>
      <c r="G14" s="261"/>
      <c r="H14" s="261"/>
      <c r="I14" s="261"/>
      <c r="J14" s="261"/>
      <c r="K14" s="261"/>
      <c r="L14" s="261"/>
    </row>
    <row r="15" spans="1:12" x14ac:dyDescent="0.25">
      <c r="A15" s="82"/>
      <c r="B15" s="82"/>
      <c r="C15" s="82"/>
      <c r="D15" s="82"/>
      <c r="E15" s="82"/>
      <c r="F15" s="82"/>
      <c r="G15" s="82"/>
      <c r="H15" s="82"/>
      <c r="I15" s="82"/>
      <c r="J15" s="82"/>
      <c r="K15" s="82"/>
      <c r="L15" s="82"/>
    </row>
    <row r="16" spans="1:12" x14ac:dyDescent="0.25">
      <c r="A16" s="83"/>
      <c r="B16" s="82"/>
      <c r="C16" s="82"/>
      <c r="D16" s="82"/>
      <c r="E16" s="82"/>
      <c r="F16" s="82"/>
      <c r="G16" s="82"/>
      <c r="H16" s="82"/>
      <c r="I16" s="82"/>
      <c r="J16" s="82"/>
      <c r="K16" s="82"/>
      <c r="L16" s="82"/>
    </row>
    <row r="17" spans="1:12" x14ac:dyDescent="0.25">
      <c r="A17" s="191" t="s">
        <v>366</v>
      </c>
      <c r="B17" s="191"/>
      <c r="C17" s="191"/>
      <c r="D17" s="191"/>
      <c r="E17" s="191"/>
      <c r="F17" s="191"/>
      <c r="G17" s="191"/>
      <c r="H17" s="191"/>
      <c r="I17" s="191"/>
      <c r="J17" s="191"/>
      <c r="K17" s="191"/>
      <c r="L17" s="191"/>
    </row>
    <row r="19" spans="1:12" ht="27" customHeight="1" x14ac:dyDescent="0.25">
      <c r="A19" s="192" t="s">
        <v>67</v>
      </c>
      <c r="B19" s="192"/>
      <c r="C19" s="192"/>
      <c r="D19" s="192"/>
      <c r="E19" s="183" t="s">
        <v>68</v>
      </c>
      <c r="F19" s="183" t="s">
        <v>69</v>
      </c>
      <c r="G19" s="183" t="s">
        <v>70</v>
      </c>
      <c r="H19" s="192" t="s">
        <v>3</v>
      </c>
      <c r="I19" s="192"/>
      <c r="J19" s="192"/>
      <c r="K19" s="192"/>
      <c r="L19" s="192"/>
    </row>
    <row r="20" spans="1:12" ht="30.75" customHeight="1" x14ac:dyDescent="0.25">
      <c r="A20" s="255" t="s">
        <v>96</v>
      </c>
      <c r="B20" s="255"/>
      <c r="C20" s="255"/>
      <c r="D20" s="255"/>
      <c r="E20" s="256" t="s">
        <v>360</v>
      </c>
      <c r="F20" s="184" t="s">
        <v>172</v>
      </c>
      <c r="G20" s="1"/>
      <c r="H20" s="193"/>
      <c r="I20" s="193"/>
      <c r="J20" s="193"/>
      <c r="K20" s="193"/>
      <c r="L20" s="193"/>
    </row>
    <row r="21" spans="1:12" ht="35.25" customHeight="1" x14ac:dyDescent="0.25">
      <c r="A21" s="255" t="s">
        <v>97</v>
      </c>
      <c r="B21" s="255"/>
      <c r="C21" s="255"/>
      <c r="D21" s="255"/>
      <c r="E21" s="256" t="s">
        <v>361</v>
      </c>
      <c r="F21" s="184" t="s">
        <v>172</v>
      </c>
      <c r="G21" s="1"/>
      <c r="H21" s="193"/>
      <c r="I21" s="193"/>
      <c r="J21" s="193"/>
      <c r="K21" s="193"/>
      <c r="L21" s="193"/>
    </row>
    <row r="22" spans="1:12" ht="24.75" customHeight="1" x14ac:dyDescent="0.25">
      <c r="A22" s="255" t="s">
        <v>133</v>
      </c>
      <c r="B22" s="255"/>
      <c r="C22" s="255"/>
      <c r="D22" s="255"/>
      <c r="E22" s="256">
        <v>27</v>
      </c>
      <c r="F22" s="184" t="s">
        <v>172</v>
      </c>
      <c r="G22" s="1"/>
      <c r="H22" s="194" t="s">
        <v>374</v>
      </c>
      <c r="I22" s="193"/>
      <c r="J22" s="193"/>
      <c r="K22" s="193"/>
      <c r="L22" s="193"/>
    </row>
    <row r="23" spans="1:12" ht="27" customHeight="1" x14ac:dyDescent="0.25">
      <c r="A23" s="257" t="s">
        <v>71</v>
      </c>
      <c r="B23" s="257"/>
      <c r="C23" s="257"/>
      <c r="D23" s="257"/>
      <c r="E23" s="258" t="s">
        <v>362</v>
      </c>
      <c r="F23" s="184" t="s">
        <v>172</v>
      </c>
      <c r="G23" s="1"/>
      <c r="H23" s="193"/>
      <c r="I23" s="193"/>
      <c r="J23" s="193"/>
      <c r="K23" s="193"/>
      <c r="L23" s="193"/>
    </row>
    <row r="24" spans="1:12" ht="20.25" customHeight="1" x14ac:dyDescent="0.25">
      <c r="A24" s="257" t="s">
        <v>92</v>
      </c>
      <c r="B24" s="257"/>
      <c r="C24" s="257"/>
      <c r="D24" s="257"/>
      <c r="E24" s="258"/>
      <c r="F24" s="184"/>
      <c r="G24" s="1"/>
      <c r="H24" s="193" t="s">
        <v>364</v>
      </c>
      <c r="I24" s="193"/>
      <c r="J24" s="193"/>
      <c r="K24" s="193"/>
      <c r="L24" s="193"/>
    </row>
    <row r="25" spans="1:12" ht="28.5" customHeight="1" x14ac:dyDescent="0.25">
      <c r="A25" s="257" t="s">
        <v>134</v>
      </c>
      <c r="B25" s="257"/>
      <c r="C25" s="257"/>
      <c r="D25" s="257"/>
      <c r="E25" s="258"/>
      <c r="F25" s="184"/>
      <c r="G25" s="1"/>
      <c r="H25" s="193" t="s">
        <v>375</v>
      </c>
      <c r="I25" s="193"/>
      <c r="J25" s="193"/>
      <c r="K25" s="193"/>
      <c r="L25" s="193"/>
    </row>
    <row r="26" spans="1:12" ht="28.5" customHeight="1" x14ac:dyDescent="0.25">
      <c r="A26" s="257" t="s">
        <v>95</v>
      </c>
      <c r="B26" s="257"/>
      <c r="C26" s="257"/>
      <c r="D26" s="257"/>
      <c r="E26" s="258"/>
      <c r="F26" s="184"/>
      <c r="G26" s="1"/>
      <c r="H26" s="193" t="s">
        <v>364</v>
      </c>
      <c r="I26" s="193"/>
      <c r="J26" s="193"/>
      <c r="K26" s="193"/>
      <c r="L26" s="193"/>
    </row>
    <row r="27" spans="1:12" ht="15.75" customHeight="1" x14ac:dyDescent="0.25">
      <c r="A27" s="255" t="s">
        <v>72</v>
      </c>
      <c r="B27" s="255"/>
      <c r="C27" s="255"/>
      <c r="D27" s="255"/>
      <c r="E27" s="256" t="s">
        <v>365</v>
      </c>
      <c r="F27" s="184" t="s">
        <v>172</v>
      </c>
      <c r="G27" s="1"/>
      <c r="H27" s="193"/>
      <c r="I27" s="193"/>
      <c r="J27" s="193"/>
      <c r="K27" s="193"/>
      <c r="L27" s="193"/>
    </row>
    <row r="28" spans="1:12" ht="19.5" customHeight="1" x14ac:dyDescent="0.25">
      <c r="A28" s="255" t="s">
        <v>73</v>
      </c>
      <c r="B28" s="255"/>
      <c r="C28" s="255"/>
      <c r="D28" s="255"/>
      <c r="E28" s="256">
        <v>25</v>
      </c>
      <c r="F28" s="184" t="s">
        <v>172</v>
      </c>
      <c r="G28" s="1"/>
      <c r="H28" s="193" t="s">
        <v>373</v>
      </c>
      <c r="I28" s="187"/>
      <c r="J28" s="187"/>
      <c r="K28" s="187"/>
      <c r="L28" s="187"/>
    </row>
    <row r="29" spans="1:12" ht="27.75" customHeight="1" x14ac:dyDescent="0.25">
      <c r="A29" s="255" t="s">
        <v>74</v>
      </c>
      <c r="B29" s="255"/>
      <c r="C29" s="255"/>
      <c r="D29" s="255"/>
      <c r="E29" s="256">
        <v>20.21</v>
      </c>
      <c r="F29" s="184" t="s">
        <v>172</v>
      </c>
      <c r="G29" s="1"/>
      <c r="H29" s="188"/>
      <c r="I29" s="189"/>
      <c r="J29" s="189"/>
      <c r="K29" s="189"/>
      <c r="L29" s="190"/>
    </row>
    <row r="30" spans="1:12" ht="61.5" customHeight="1" x14ac:dyDescent="0.25">
      <c r="A30" s="255" t="s">
        <v>75</v>
      </c>
      <c r="B30" s="255"/>
      <c r="C30" s="255"/>
      <c r="D30" s="255"/>
      <c r="E30" s="256">
        <v>18.190000000000001</v>
      </c>
      <c r="F30" s="184" t="s">
        <v>172</v>
      </c>
      <c r="G30" s="1"/>
      <c r="H30" s="187"/>
      <c r="I30" s="187"/>
      <c r="J30" s="187"/>
      <c r="K30" s="187"/>
      <c r="L30" s="187"/>
    </row>
    <row r="31" spans="1:12" ht="17.25" customHeight="1" x14ac:dyDescent="0.25">
      <c r="A31" s="255" t="s">
        <v>76</v>
      </c>
      <c r="B31" s="255"/>
      <c r="C31" s="255"/>
      <c r="D31" s="255"/>
      <c r="E31" s="256">
        <v>17</v>
      </c>
      <c r="F31" s="184" t="s">
        <v>172</v>
      </c>
      <c r="G31" s="1"/>
      <c r="H31" s="193"/>
      <c r="I31" s="193"/>
      <c r="J31" s="193"/>
      <c r="K31" s="193"/>
      <c r="L31" s="193"/>
    </row>
    <row r="32" spans="1:12" ht="24" customHeight="1" x14ac:dyDescent="0.25">
      <c r="A32" s="259" t="s">
        <v>94</v>
      </c>
      <c r="B32" s="259"/>
      <c r="C32" s="259"/>
      <c r="D32" s="259"/>
      <c r="E32" s="256" t="s">
        <v>363</v>
      </c>
      <c r="F32" s="184" t="s">
        <v>172</v>
      </c>
      <c r="G32" s="1"/>
      <c r="H32" s="193" t="s">
        <v>372</v>
      </c>
      <c r="I32" s="193"/>
      <c r="J32" s="193"/>
      <c r="K32" s="193"/>
      <c r="L32" s="193"/>
    </row>
    <row r="33" spans="1:12" ht="24" customHeight="1" x14ac:dyDescent="0.25">
      <c r="A33" s="255" t="s">
        <v>98</v>
      </c>
      <c r="B33" s="255"/>
      <c r="C33" s="255"/>
      <c r="D33" s="255"/>
      <c r="E33" s="256">
        <v>44.44</v>
      </c>
      <c r="F33" s="184" t="s">
        <v>172</v>
      </c>
      <c r="G33" s="1"/>
      <c r="H33" s="193"/>
      <c r="I33" s="193"/>
      <c r="J33" s="193"/>
      <c r="K33" s="193"/>
      <c r="L33" s="193"/>
    </row>
    <row r="34" spans="1:12" ht="28.5" customHeight="1" x14ac:dyDescent="0.25">
      <c r="A34" s="255" t="s">
        <v>99</v>
      </c>
      <c r="B34" s="255"/>
      <c r="C34" s="255"/>
      <c r="D34" s="255"/>
      <c r="E34" s="260"/>
      <c r="F34" s="184"/>
      <c r="G34" s="1"/>
      <c r="H34" s="193" t="s">
        <v>364</v>
      </c>
      <c r="I34" s="193"/>
      <c r="J34" s="193"/>
      <c r="K34" s="193"/>
      <c r="L34" s="193"/>
    </row>
    <row r="35" spans="1:12" x14ac:dyDescent="0.25">
      <c r="F35" s="168"/>
    </row>
  </sheetData>
  <mergeCells count="40">
    <mergeCell ref="A4:L4"/>
    <mergeCell ref="A6:L6"/>
    <mergeCell ref="A8:L9"/>
    <mergeCell ref="A10:L11"/>
    <mergeCell ref="B13:L13"/>
    <mergeCell ref="A20:D20"/>
    <mergeCell ref="A21:D21"/>
    <mergeCell ref="A22:D22"/>
    <mergeCell ref="H20:L20"/>
    <mergeCell ref="A23:D23"/>
    <mergeCell ref="A24:D24"/>
    <mergeCell ref="H24:L24"/>
    <mergeCell ref="H21:L21"/>
    <mergeCell ref="H22:L22"/>
    <mergeCell ref="H23:L23"/>
    <mergeCell ref="A19:D19"/>
    <mergeCell ref="H34:L34"/>
    <mergeCell ref="A2:L2"/>
    <mergeCell ref="A17:L17"/>
    <mergeCell ref="H25:L25"/>
    <mergeCell ref="H27:L27"/>
    <mergeCell ref="H28:L28"/>
    <mergeCell ref="H30:L30"/>
    <mergeCell ref="H31:L31"/>
    <mergeCell ref="A28:D28"/>
    <mergeCell ref="A29:D29"/>
    <mergeCell ref="A30:D30"/>
    <mergeCell ref="A31:D31"/>
    <mergeCell ref="A34:D34"/>
    <mergeCell ref="H19:L19"/>
    <mergeCell ref="A25:D25"/>
    <mergeCell ref="B14:L14"/>
    <mergeCell ref="H32:L32"/>
    <mergeCell ref="A32:D32"/>
    <mergeCell ref="A33:D33"/>
    <mergeCell ref="A26:D26"/>
    <mergeCell ref="H26:L26"/>
    <mergeCell ref="A27:D27"/>
    <mergeCell ref="H29:L29"/>
    <mergeCell ref="H33:L3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0"/>
  <sheetViews>
    <sheetView zoomScale="70" zoomScaleNormal="70" workbookViewId="0">
      <selection activeCell="B24" sqref="B24"/>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48" style="9" customWidth="1"/>
    <col min="11" max="11" width="14.7109375" style="9" bestFit="1" customWidth="1"/>
    <col min="12" max="12" width="41.7109375" style="9" customWidth="1"/>
    <col min="13" max="13" width="18.7109375" style="9" customWidth="1"/>
    <col min="14" max="14" width="22.140625" style="9" customWidth="1"/>
    <col min="15" max="15" width="26.140625" style="9" customWidth="1"/>
    <col min="16" max="16" width="69" style="9" customWidth="1"/>
    <col min="17" max="17" width="26.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01" t="s">
        <v>63</v>
      </c>
      <c r="C2" s="202"/>
      <c r="D2" s="202"/>
      <c r="E2" s="202"/>
      <c r="F2" s="202"/>
      <c r="G2" s="202"/>
      <c r="H2" s="202"/>
      <c r="I2" s="202"/>
      <c r="J2" s="202"/>
      <c r="K2" s="202"/>
      <c r="L2" s="202"/>
      <c r="M2" s="202"/>
      <c r="N2" s="202"/>
      <c r="O2" s="202"/>
      <c r="P2" s="202"/>
    </row>
    <row r="4" spans="2:16" ht="26.25" x14ac:dyDescent="0.25">
      <c r="B4" s="201" t="s">
        <v>48</v>
      </c>
      <c r="C4" s="202"/>
      <c r="D4" s="202"/>
      <c r="E4" s="202"/>
      <c r="F4" s="202"/>
      <c r="G4" s="202"/>
      <c r="H4" s="202"/>
      <c r="I4" s="202"/>
      <c r="J4" s="202"/>
      <c r="K4" s="202"/>
      <c r="L4" s="202"/>
      <c r="M4" s="202"/>
      <c r="N4" s="202"/>
      <c r="O4" s="202"/>
      <c r="P4" s="202"/>
    </row>
    <row r="5" spans="2:16" ht="15.75" thickBot="1" x14ac:dyDescent="0.3"/>
    <row r="6" spans="2:16" ht="21.75" thickBot="1" x14ac:dyDescent="0.3">
      <c r="B6" s="11" t="s">
        <v>4</v>
      </c>
      <c r="C6" s="199" t="s">
        <v>173</v>
      </c>
      <c r="D6" s="199"/>
      <c r="E6" s="199"/>
      <c r="F6" s="199"/>
      <c r="G6" s="199"/>
      <c r="H6" s="199"/>
      <c r="I6" s="199"/>
      <c r="J6" s="199"/>
      <c r="K6" s="199"/>
      <c r="L6" s="199"/>
      <c r="M6" s="199"/>
      <c r="N6" s="200"/>
    </row>
    <row r="7" spans="2:16" ht="16.5" thickBot="1" x14ac:dyDescent="0.3">
      <c r="B7" s="12" t="s">
        <v>5</v>
      </c>
      <c r="C7" s="199"/>
      <c r="D7" s="199"/>
      <c r="E7" s="199"/>
      <c r="F7" s="199"/>
      <c r="G7" s="199"/>
      <c r="H7" s="199"/>
      <c r="I7" s="199"/>
      <c r="J7" s="199"/>
      <c r="K7" s="199"/>
      <c r="L7" s="199"/>
      <c r="M7" s="199"/>
      <c r="N7" s="200"/>
    </row>
    <row r="8" spans="2:16" ht="16.5" thickBot="1" x14ac:dyDescent="0.3">
      <c r="B8" s="12" t="s">
        <v>6</v>
      </c>
      <c r="C8" s="199"/>
      <c r="D8" s="199"/>
      <c r="E8" s="199"/>
      <c r="F8" s="199"/>
      <c r="G8" s="199"/>
      <c r="H8" s="199"/>
      <c r="I8" s="199"/>
      <c r="J8" s="199"/>
      <c r="K8" s="199"/>
      <c r="L8" s="199"/>
      <c r="M8" s="199"/>
      <c r="N8" s="200"/>
    </row>
    <row r="9" spans="2:16" ht="16.5" thickBot="1" x14ac:dyDescent="0.3">
      <c r="B9" s="12" t="s">
        <v>7</v>
      </c>
      <c r="C9" s="199"/>
      <c r="D9" s="199"/>
      <c r="E9" s="199"/>
      <c r="F9" s="199"/>
      <c r="G9" s="199"/>
      <c r="H9" s="199"/>
      <c r="I9" s="199"/>
      <c r="J9" s="199"/>
      <c r="K9" s="199"/>
      <c r="L9" s="199"/>
      <c r="M9" s="199"/>
      <c r="N9" s="200"/>
    </row>
    <row r="10" spans="2:16" ht="16.5" thickBot="1" x14ac:dyDescent="0.3">
      <c r="B10" s="12" t="s">
        <v>8</v>
      </c>
      <c r="C10" s="205"/>
      <c r="D10" s="205"/>
      <c r="E10" s="206"/>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0"/>
      <c r="J12" s="100"/>
      <c r="K12" s="100"/>
      <c r="L12" s="100"/>
      <c r="M12" s="100"/>
      <c r="N12" s="19"/>
    </row>
    <row r="13" spans="2:16" x14ac:dyDescent="0.25">
      <c r="I13" s="100"/>
      <c r="J13" s="100"/>
      <c r="K13" s="100"/>
      <c r="L13" s="100"/>
      <c r="M13" s="100"/>
      <c r="N13" s="101"/>
    </row>
    <row r="14" spans="2:16" ht="45.75" customHeight="1" x14ac:dyDescent="0.25">
      <c r="B14" s="207" t="s">
        <v>100</v>
      </c>
      <c r="C14" s="207"/>
      <c r="D14" s="149" t="s">
        <v>12</v>
      </c>
      <c r="E14" s="149" t="s">
        <v>13</v>
      </c>
      <c r="F14" s="149" t="s">
        <v>29</v>
      </c>
      <c r="G14" s="85"/>
      <c r="I14" s="38"/>
      <c r="J14" s="38"/>
      <c r="K14" s="38"/>
      <c r="L14" s="38"/>
      <c r="M14" s="38"/>
      <c r="N14" s="101"/>
    </row>
    <row r="15" spans="2:16" x14ac:dyDescent="0.25">
      <c r="B15" s="207"/>
      <c r="C15" s="207"/>
      <c r="D15" s="149">
        <v>5</v>
      </c>
      <c r="E15" s="36">
        <v>1866829382</v>
      </c>
      <c r="F15" s="159">
        <f>550+264</f>
        <v>814</v>
      </c>
      <c r="G15" s="86"/>
      <c r="I15" s="39"/>
      <c r="J15" s="39"/>
      <c r="K15" s="39"/>
      <c r="L15" s="39"/>
      <c r="M15" s="39"/>
      <c r="N15" s="101"/>
    </row>
    <row r="16" spans="2:16" x14ac:dyDescent="0.25">
      <c r="B16" s="207"/>
      <c r="C16" s="207"/>
      <c r="D16" s="149"/>
      <c r="E16" s="36"/>
      <c r="F16" s="36"/>
      <c r="G16" s="86"/>
      <c r="I16" s="39"/>
      <c r="J16" s="39"/>
      <c r="K16" s="39"/>
      <c r="L16" s="39"/>
      <c r="M16" s="39"/>
      <c r="N16" s="101"/>
    </row>
    <row r="17" spans="1:14" x14ac:dyDescent="0.25">
      <c r="B17" s="207"/>
      <c r="C17" s="207"/>
      <c r="D17" s="149"/>
      <c r="E17" s="36"/>
      <c r="F17" s="36"/>
      <c r="G17" s="86"/>
      <c r="I17" s="39"/>
      <c r="J17" s="39"/>
      <c r="K17" s="39"/>
      <c r="L17" s="39"/>
      <c r="M17" s="39"/>
      <c r="N17" s="101"/>
    </row>
    <row r="18" spans="1:14" x14ac:dyDescent="0.25">
      <c r="B18" s="207"/>
      <c r="C18" s="207"/>
      <c r="D18" s="149"/>
      <c r="E18" s="37"/>
      <c r="F18" s="36"/>
      <c r="G18" s="86"/>
      <c r="H18" s="22"/>
      <c r="I18" s="39"/>
      <c r="J18" s="39"/>
      <c r="K18" s="39"/>
      <c r="L18" s="39"/>
      <c r="M18" s="39"/>
      <c r="N18" s="20"/>
    </row>
    <row r="19" spans="1:14" x14ac:dyDescent="0.25">
      <c r="B19" s="207"/>
      <c r="C19" s="207"/>
      <c r="D19" s="149"/>
      <c r="E19" s="37"/>
      <c r="F19" s="36"/>
      <c r="G19" s="86"/>
      <c r="H19" s="22"/>
      <c r="I19" s="41"/>
      <c r="J19" s="41"/>
      <c r="K19" s="41"/>
      <c r="L19" s="41"/>
      <c r="M19" s="41"/>
      <c r="N19" s="20"/>
    </row>
    <row r="20" spans="1:14" x14ac:dyDescent="0.25">
      <c r="B20" s="207"/>
      <c r="C20" s="207"/>
      <c r="D20" s="149"/>
      <c r="E20" s="37"/>
      <c r="F20" s="36"/>
      <c r="G20" s="86"/>
      <c r="H20" s="22"/>
      <c r="I20" s="100"/>
      <c r="J20" s="100"/>
      <c r="K20" s="100"/>
      <c r="L20" s="100"/>
      <c r="M20" s="100"/>
      <c r="N20" s="20"/>
    </row>
    <row r="21" spans="1:14" x14ac:dyDescent="0.25">
      <c r="B21" s="207"/>
      <c r="C21" s="207"/>
      <c r="D21" s="149"/>
      <c r="E21" s="37"/>
      <c r="F21" s="36"/>
      <c r="G21" s="86"/>
      <c r="H21" s="22"/>
      <c r="I21" s="100"/>
      <c r="J21" s="100"/>
      <c r="K21" s="100"/>
      <c r="L21" s="100"/>
      <c r="M21" s="100"/>
      <c r="N21" s="20"/>
    </row>
    <row r="22" spans="1:14" ht="15.75" thickBot="1" x14ac:dyDescent="0.3">
      <c r="B22" s="208" t="s">
        <v>14</v>
      </c>
      <c r="C22" s="209"/>
      <c r="D22" s="149"/>
      <c r="E22" s="63"/>
      <c r="F22" s="36"/>
      <c r="G22" s="86"/>
      <c r="H22" s="22"/>
      <c r="I22" s="100"/>
      <c r="J22" s="100"/>
      <c r="K22" s="100"/>
      <c r="L22" s="100"/>
      <c r="M22" s="100"/>
      <c r="N22" s="20"/>
    </row>
    <row r="23" spans="1:14" ht="45.75" thickBot="1" x14ac:dyDescent="0.3">
      <c r="A23" s="43"/>
      <c r="B23" s="52" t="s">
        <v>15</v>
      </c>
      <c r="C23" s="52" t="s">
        <v>101</v>
      </c>
      <c r="E23" s="38"/>
      <c r="F23" s="38"/>
      <c r="G23" s="38"/>
      <c r="H23" s="38"/>
      <c r="I23" s="10"/>
      <c r="J23" s="10"/>
      <c r="K23" s="10"/>
      <c r="L23" s="10"/>
      <c r="M23" s="10"/>
    </row>
    <row r="24" spans="1:14" ht="15.75" thickBot="1" x14ac:dyDescent="0.3">
      <c r="A24" s="44">
        <v>1</v>
      </c>
      <c r="C24" s="185">
        <f>F15*80%</f>
        <v>651.20000000000005</v>
      </c>
      <c r="D24" s="42"/>
      <c r="E24" s="186">
        <f>E15</f>
        <v>1866829382</v>
      </c>
      <c r="F24" s="40"/>
      <c r="G24" s="40"/>
      <c r="H24" s="40"/>
      <c r="I24" s="23"/>
      <c r="J24" s="23"/>
      <c r="K24" s="23"/>
      <c r="L24" s="23"/>
      <c r="M24" s="23"/>
    </row>
    <row r="25" spans="1:14" x14ac:dyDescent="0.25">
      <c r="A25" s="92"/>
      <c r="C25" s="93"/>
      <c r="D25" s="39"/>
      <c r="E25" s="94"/>
      <c r="F25" s="40"/>
      <c r="G25" s="40"/>
      <c r="H25" s="40"/>
      <c r="I25" s="23"/>
      <c r="J25" s="23"/>
      <c r="K25" s="23"/>
      <c r="L25" s="23"/>
      <c r="M25" s="23"/>
    </row>
    <row r="26" spans="1:14" x14ac:dyDescent="0.25">
      <c r="A26" s="92"/>
      <c r="C26" s="93"/>
      <c r="D26" s="39"/>
      <c r="E26" s="94"/>
      <c r="F26" s="40"/>
      <c r="G26" s="40"/>
      <c r="H26" s="40"/>
      <c r="I26" s="23"/>
      <c r="J26" s="23"/>
      <c r="K26" s="23"/>
      <c r="L26" s="23"/>
      <c r="M26" s="23"/>
    </row>
    <row r="27" spans="1:14" x14ac:dyDescent="0.25">
      <c r="A27" s="92"/>
      <c r="B27" s="115" t="s">
        <v>135</v>
      </c>
      <c r="C27" s="97"/>
      <c r="D27" s="97"/>
      <c r="E27" s="97"/>
      <c r="F27" s="97"/>
      <c r="G27" s="97"/>
      <c r="H27" s="97"/>
      <c r="I27" s="100"/>
      <c r="J27" s="100"/>
      <c r="K27" s="100"/>
      <c r="L27" s="100"/>
      <c r="M27" s="100"/>
      <c r="N27" s="101"/>
    </row>
    <row r="28" spans="1:14" x14ac:dyDescent="0.25">
      <c r="A28" s="92"/>
      <c r="B28" s="97"/>
      <c r="C28" s="97"/>
      <c r="D28" s="97"/>
      <c r="E28" s="97"/>
      <c r="F28" s="97"/>
      <c r="G28" s="97"/>
      <c r="H28" s="97"/>
      <c r="I28" s="100"/>
      <c r="J28" s="100"/>
      <c r="K28" s="100"/>
      <c r="L28" s="100"/>
      <c r="M28" s="100"/>
      <c r="N28" s="101"/>
    </row>
    <row r="29" spans="1:14" x14ac:dyDescent="0.25">
      <c r="A29" s="92"/>
      <c r="B29" s="118" t="s">
        <v>33</v>
      </c>
      <c r="C29" s="118" t="s">
        <v>136</v>
      </c>
      <c r="D29" s="118" t="s">
        <v>137</v>
      </c>
      <c r="E29" s="97"/>
      <c r="F29" s="97"/>
      <c r="G29" s="97"/>
      <c r="H29" s="97"/>
      <c r="I29" s="100"/>
      <c r="J29" s="100"/>
      <c r="K29" s="100"/>
      <c r="L29" s="100"/>
      <c r="M29" s="100"/>
      <c r="N29" s="101"/>
    </row>
    <row r="30" spans="1:14" x14ac:dyDescent="0.25">
      <c r="A30" s="92"/>
      <c r="B30" s="114" t="s">
        <v>138</v>
      </c>
      <c r="C30" s="158" t="s">
        <v>172</v>
      </c>
      <c r="D30" s="181"/>
      <c r="E30" s="97"/>
      <c r="F30" s="97"/>
      <c r="G30" s="97"/>
      <c r="H30" s="97"/>
      <c r="I30" s="100"/>
      <c r="J30" s="100"/>
      <c r="K30" s="100"/>
      <c r="L30" s="100"/>
      <c r="M30" s="100"/>
      <c r="N30" s="101"/>
    </row>
    <row r="31" spans="1:14" x14ac:dyDescent="0.25">
      <c r="A31" s="92"/>
      <c r="B31" s="114" t="s">
        <v>139</v>
      </c>
      <c r="C31" s="158" t="s">
        <v>172</v>
      </c>
      <c r="D31" s="181"/>
      <c r="E31" s="97"/>
      <c r="F31" s="97"/>
      <c r="G31" s="97"/>
      <c r="H31" s="97"/>
      <c r="I31" s="100"/>
      <c r="J31" s="100"/>
      <c r="K31" s="100"/>
      <c r="L31" s="100"/>
      <c r="M31" s="100"/>
      <c r="N31" s="101"/>
    </row>
    <row r="32" spans="1:14" x14ac:dyDescent="0.25">
      <c r="A32" s="92"/>
      <c r="B32" s="114" t="s">
        <v>140</v>
      </c>
      <c r="C32" s="114"/>
      <c r="D32" s="181" t="s">
        <v>172</v>
      </c>
      <c r="E32" s="97"/>
      <c r="F32" s="97"/>
      <c r="G32" s="97"/>
      <c r="H32" s="97"/>
      <c r="I32" s="100"/>
      <c r="J32" s="100"/>
      <c r="K32" s="100"/>
      <c r="L32" s="100"/>
      <c r="M32" s="100"/>
      <c r="N32" s="101"/>
    </row>
    <row r="33" spans="1:17" x14ac:dyDescent="0.25">
      <c r="A33" s="92"/>
      <c r="B33" s="114" t="s">
        <v>141</v>
      </c>
      <c r="C33" s="114"/>
      <c r="D33" s="181" t="s">
        <v>172</v>
      </c>
      <c r="E33" s="97"/>
      <c r="F33" s="97"/>
      <c r="G33" s="97"/>
      <c r="H33" s="97"/>
      <c r="I33" s="100"/>
      <c r="J33" s="100"/>
      <c r="K33" s="100"/>
      <c r="L33" s="100"/>
      <c r="M33" s="100"/>
      <c r="N33" s="101"/>
    </row>
    <row r="34" spans="1:17" x14ac:dyDescent="0.25">
      <c r="A34" s="92"/>
      <c r="B34" s="97"/>
      <c r="C34" s="97"/>
      <c r="D34" s="97"/>
      <c r="E34" s="97"/>
      <c r="F34" s="97"/>
      <c r="G34" s="97"/>
      <c r="H34" s="97"/>
      <c r="I34" s="100"/>
      <c r="J34" s="100"/>
      <c r="K34" s="100"/>
      <c r="L34" s="100"/>
      <c r="M34" s="100"/>
      <c r="N34" s="101"/>
    </row>
    <row r="35" spans="1:17" x14ac:dyDescent="0.25">
      <c r="A35" s="92"/>
      <c r="B35" s="97"/>
      <c r="C35" s="97"/>
      <c r="D35" s="97"/>
      <c r="E35" s="97"/>
      <c r="F35" s="97"/>
      <c r="G35" s="97"/>
      <c r="H35" s="97"/>
      <c r="I35" s="100"/>
      <c r="J35" s="100"/>
      <c r="K35" s="100"/>
      <c r="L35" s="100"/>
      <c r="M35" s="100"/>
      <c r="N35" s="101"/>
    </row>
    <row r="36" spans="1:17" x14ac:dyDescent="0.25">
      <c r="A36" s="92"/>
      <c r="B36" s="115" t="s">
        <v>142</v>
      </c>
      <c r="C36" s="97"/>
      <c r="D36" s="97"/>
      <c r="E36" s="97"/>
      <c r="F36" s="97"/>
      <c r="G36" s="97"/>
      <c r="H36" s="97"/>
      <c r="I36" s="100"/>
      <c r="J36" s="100"/>
      <c r="K36" s="100"/>
      <c r="L36" s="100"/>
      <c r="M36" s="100"/>
      <c r="N36" s="101"/>
    </row>
    <row r="37" spans="1:17" x14ac:dyDescent="0.25">
      <c r="A37" s="92"/>
      <c r="B37" s="97"/>
      <c r="C37" s="97"/>
      <c r="D37" s="97"/>
      <c r="E37" s="97"/>
      <c r="F37" s="97"/>
      <c r="G37" s="97"/>
      <c r="H37" s="97"/>
      <c r="I37" s="100"/>
      <c r="J37" s="100"/>
      <c r="K37" s="100"/>
      <c r="L37" s="100"/>
      <c r="M37" s="100"/>
      <c r="N37" s="101"/>
    </row>
    <row r="38" spans="1:17" x14ac:dyDescent="0.25">
      <c r="A38" s="92"/>
      <c r="B38" s="97"/>
      <c r="C38" s="97"/>
      <c r="D38" s="97"/>
      <c r="E38" s="97"/>
      <c r="F38" s="97"/>
      <c r="G38" s="97"/>
      <c r="H38" s="97"/>
      <c r="I38" s="100"/>
      <c r="J38" s="100"/>
      <c r="K38" s="100"/>
      <c r="L38" s="100"/>
      <c r="M38" s="100"/>
      <c r="N38" s="101"/>
    </row>
    <row r="39" spans="1:17" x14ac:dyDescent="0.25">
      <c r="A39" s="92"/>
      <c r="B39" s="118" t="s">
        <v>33</v>
      </c>
      <c r="C39" s="118" t="s">
        <v>58</v>
      </c>
      <c r="D39" s="117" t="s">
        <v>51</v>
      </c>
      <c r="E39" s="117" t="s">
        <v>16</v>
      </c>
      <c r="F39" s="97"/>
      <c r="G39" s="97"/>
      <c r="H39" s="97"/>
      <c r="I39" s="100"/>
      <c r="J39" s="100"/>
      <c r="K39" s="100"/>
      <c r="L39" s="100"/>
      <c r="M39" s="100"/>
      <c r="N39" s="101"/>
    </row>
    <row r="40" spans="1:17" ht="28.5" x14ac:dyDescent="0.25">
      <c r="A40" s="92"/>
      <c r="B40" s="98" t="s">
        <v>143</v>
      </c>
      <c r="C40" s="99">
        <v>40</v>
      </c>
      <c r="D40" s="148">
        <v>30</v>
      </c>
      <c r="E40" s="210">
        <f>+D40+D41</f>
        <v>80</v>
      </c>
      <c r="F40" s="97"/>
      <c r="G40" s="97"/>
      <c r="H40" s="97"/>
      <c r="I40" s="100"/>
      <c r="J40" s="100"/>
      <c r="K40" s="100"/>
      <c r="L40" s="100"/>
      <c r="M40" s="100"/>
      <c r="N40" s="101"/>
    </row>
    <row r="41" spans="1:17" ht="42.75" x14ac:dyDescent="0.25">
      <c r="A41" s="92"/>
      <c r="B41" s="98" t="s">
        <v>144</v>
      </c>
      <c r="C41" s="99">
        <v>60</v>
      </c>
      <c r="D41" s="148">
        <v>50</v>
      </c>
      <c r="E41" s="211"/>
      <c r="F41" s="97"/>
      <c r="G41" s="97"/>
      <c r="H41" s="97"/>
      <c r="I41" s="100"/>
      <c r="J41" s="100"/>
      <c r="K41" s="100"/>
      <c r="L41" s="100"/>
      <c r="M41" s="100"/>
      <c r="N41" s="101"/>
    </row>
    <row r="42" spans="1:17" x14ac:dyDescent="0.25">
      <c r="A42" s="92"/>
      <c r="C42" s="93"/>
      <c r="D42" s="39"/>
      <c r="E42" s="94"/>
      <c r="F42" s="40"/>
      <c r="G42" s="40"/>
      <c r="H42" s="40"/>
      <c r="I42" s="23"/>
      <c r="J42" s="23"/>
      <c r="K42" s="23"/>
      <c r="L42" s="23"/>
      <c r="M42" s="23"/>
    </row>
    <row r="43" spans="1:17" x14ac:dyDescent="0.25">
      <c r="A43" s="92"/>
      <c r="C43" s="93"/>
      <c r="D43" s="39"/>
      <c r="E43" s="94"/>
      <c r="F43" s="40"/>
      <c r="G43" s="40"/>
      <c r="H43" s="40"/>
      <c r="I43" s="23"/>
      <c r="J43" s="23"/>
      <c r="K43" s="23"/>
      <c r="L43" s="23"/>
      <c r="M43" s="23"/>
    </row>
    <row r="44" spans="1:17" x14ac:dyDescent="0.25">
      <c r="A44" s="92"/>
      <c r="C44" s="93"/>
      <c r="D44" s="39"/>
      <c r="E44" s="94"/>
      <c r="F44" s="40"/>
      <c r="G44" s="40"/>
      <c r="H44" s="40"/>
      <c r="I44" s="23"/>
      <c r="J44" s="23"/>
      <c r="K44" s="23"/>
      <c r="L44" s="23"/>
      <c r="M44" s="23"/>
    </row>
    <row r="45" spans="1:17" ht="15.75" thickBot="1" x14ac:dyDescent="0.3">
      <c r="M45" s="212" t="s">
        <v>35</v>
      </c>
      <c r="N45" s="212"/>
    </row>
    <row r="46" spans="1:17" x14ac:dyDescent="0.25">
      <c r="B46" s="115" t="s">
        <v>30</v>
      </c>
      <c r="M46" s="64"/>
      <c r="N46" s="64"/>
    </row>
    <row r="47" spans="1:17" ht="15.75" thickBot="1" x14ac:dyDescent="0.3">
      <c r="M47" s="64"/>
      <c r="N47" s="64"/>
    </row>
    <row r="48" spans="1:17" s="100" customFormat="1" ht="109.5" customHeight="1" x14ac:dyDescent="0.25">
      <c r="B48" s="111" t="s">
        <v>145</v>
      </c>
      <c r="C48" s="111" t="s">
        <v>146</v>
      </c>
      <c r="D48" s="111" t="s">
        <v>147</v>
      </c>
      <c r="E48" s="111" t="s">
        <v>45</v>
      </c>
      <c r="F48" s="111" t="s">
        <v>22</v>
      </c>
      <c r="G48" s="111" t="s">
        <v>102</v>
      </c>
      <c r="H48" s="111" t="s">
        <v>17</v>
      </c>
      <c r="I48" s="111" t="s">
        <v>10</v>
      </c>
      <c r="J48" s="111" t="s">
        <v>31</v>
      </c>
      <c r="K48" s="111" t="s">
        <v>61</v>
      </c>
      <c r="L48" s="111" t="s">
        <v>20</v>
      </c>
      <c r="M48" s="96" t="s">
        <v>26</v>
      </c>
      <c r="N48" s="111" t="s">
        <v>148</v>
      </c>
      <c r="O48" s="111" t="s">
        <v>36</v>
      </c>
      <c r="P48" s="112" t="s">
        <v>11</v>
      </c>
      <c r="Q48" s="112" t="s">
        <v>19</v>
      </c>
    </row>
    <row r="49" spans="1:26" s="106" customFormat="1" ht="30" x14ac:dyDescent="0.25">
      <c r="A49" s="45">
        <v>1</v>
      </c>
      <c r="B49" s="107" t="s">
        <v>173</v>
      </c>
      <c r="C49" s="108" t="s">
        <v>175</v>
      </c>
      <c r="D49" s="107" t="s">
        <v>177</v>
      </c>
      <c r="E49" s="110"/>
      <c r="F49" s="103" t="s">
        <v>136</v>
      </c>
      <c r="G49" s="142">
        <v>0.7</v>
      </c>
      <c r="H49" s="110">
        <v>40198</v>
      </c>
      <c r="I49" s="104">
        <v>40744</v>
      </c>
      <c r="J49" s="104"/>
      <c r="K49" s="104" t="s">
        <v>176</v>
      </c>
      <c r="L49" s="104" t="s">
        <v>180</v>
      </c>
      <c r="M49" s="95">
        <v>720</v>
      </c>
      <c r="N49" s="95">
        <f>+M49*G49</f>
        <v>503.99999999999994</v>
      </c>
      <c r="O49" s="27">
        <v>553012182</v>
      </c>
      <c r="P49" s="27" t="s">
        <v>174</v>
      </c>
      <c r="Q49" s="143"/>
      <c r="R49" s="105"/>
      <c r="S49" s="105"/>
      <c r="T49" s="105"/>
      <c r="U49" s="105"/>
      <c r="V49" s="105"/>
      <c r="W49" s="105"/>
      <c r="X49" s="105"/>
      <c r="Y49" s="105"/>
      <c r="Z49" s="105"/>
    </row>
    <row r="50" spans="1:26" s="106" customFormat="1" ht="30" x14ac:dyDescent="0.25">
      <c r="A50" s="45">
        <f>+A49+1</f>
        <v>2</v>
      </c>
      <c r="B50" s="107" t="s">
        <v>173</v>
      </c>
      <c r="C50" s="107" t="s">
        <v>173</v>
      </c>
      <c r="D50" s="107" t="s">
        <v>178</v>
      </c>
      <c r="E50" s="102"/>
      <c r="F50" s="103" t="s">
        <v>136</v>
      </c>
      <c r="G50" s="103"/>
      <c r="H50" s="110">
        <v>40192</v>
      </c>
      <c r="I50" s="104">
        <v>40542</v>
      </c>
      <c r="J50" s="104"/>
      <c r="K50" s="104" t="s">
        <v>181</v>
      </c>
      <c r="L50" s="104" t="s">
        <v>182</v>
      </c>
      <c r="M50" s="95">
        <v>350</v>
      </c>
      <c r="N50" s="95">
        <v>350</v>
      </c>
      <c r="O50" s="27">
        <v>145790000</v>
      </c>
      <c r="P50" s="27" t="s">
        <v>179</v>
      </c>
      <c r="Q50" s="143"/>
      <c r="R50" s="105"/>
      <c r="S50" s="105"/>
      <c r="T50" s="105"/>
      <c r="U50" s="105"/>
      <c r="V50" s="105"/>
      <c r="W50" s="105"/>
      <c r="X50" s="105"/>
      <c r="Y50" s="105"/>
      <c r="Z50" s="105"/>
    </row>
    <row r="51" spans="1:26" s="106" customFormat="1" ht="30" x14ac:dyDescent="0.25">
      <c r="A51" s="45">
        <f t="shared" ref="A51:A56" si="0">+A50+1</f>
        <v>3</v>
      </c>
      <c r="B51" s="107" t="s">
        <v>173</v>
      </c>
      <c r="C51" s="107" t="s">
        <v>173</v>
      </c>
      <c r="D51" s="107" t="s">
        <v>183</v>
      </c>
      <c r="E51" s="102" t="s">
        <v>184</v>
      </c>
      <c r="F51" s="103" t="s">
        <v>136</v>
      </c>
      <c r="G51" s="103"/>
      <c r="H51" s="110">
        <v>40940</v>
      </c>
      <c r="I51" s="104">
        <v>41243</v>
      </c>
      <c r="J51" s="104"/>
      <c r="K51" s="104" t="s">
        <v>185</v>
      </c>
      <c r="L51" s="104" t="s">
        <v>180</v>
      </c>
      <c r="M51" s="95">
        <v>280</v>
      </c>
      <c r="N51" s="95">
        <v>280</v>
      </c>
      <c r="O51" s="27">
        <v>56000000</v>
      </c>
      <c r="P51" s="27" t="s">
        <v>186</v>
      </c>
      <c r="Q51" s="143"/>
      <c r="R51" s="105"/>
      <c r="S51" s="105"/>
      <c r="T51" s="105"/>
      <c r="U51" s="105"/>
      <c r="V51" s="105"/>
      <c r="W51" s="105"/>
      <c r="X51" s="105"/>
      <c r="Y51" s="105"/>
      <c r="Z51" s="105"/>
    </row>
    <row r="52" spans="1:26" s="106" customFormat="1" x14ac:dyDescent="0.25">
      <c r="A52" s="45">
        <f t="shared" si="0"/>
        <v>4</v>
      </c>
      <c r="B52" s="107"/>
      <c r="C52" s="108"/>
      <c r="D52" s="107"/>
      <c r="E52" s="102"/>
      <c r="F52" s="103"/>
      <c r="G52" s="103"/>
      <c r="H52" s="103"/>
      <c r="I52" s="104"/>
      <c r="J52" s="104"/>
      <c r="K52" s="104"/>
      <c r="L52" s="104"/>
      <c r="M52" s="95"/>
      <c r="N52" s="95"/>
      <c r="O52" s="27"/>
      <c r="P52" s="27"/>
      <c r="Q52" s="143"/>
      <c r="R52" s="105"/>
      <c r="S52" s="105"/>
      <c r="T52" s="105"/>
      <c r="U52" s="105"/>
      <c r="V52" s="105"/>
      <c r="W52" s="105"/>
      <c r="X52" s="105"/>
      <c r="Y52" s="105"/>
      <c r="Z52" s="105"/>
    </row>
    <row r="53" spans="1:26" s="106" customFormat="1" x14ac:dyDescent="0.25">
      <c r="A53" s="45">
        <f t="shared" si="0"/>
        <v>5</v>
      </c>
      <c r="B53" s="107"/>
      <c r="C53" s="108"/>
      <c r="D53" s="107"/>
      <c r="E53" s="102"/>
      <c r="F53" s="103"/>
      <c r="G53" s="103"/>
      <c r="H53" s="103"/>
      <c r="I53" s="104"/>
      <c r="J53" s="104"/>
      <c r="K53" s="104"/>
      <c r="L53" s="104"/>
      <c r="M53" s="95"/>
      <c r="N53" s="95"/>
      <c r="O53" s="27"/>
      <c r="P53" s="27"/>
      <c r="Q53" s="143"/>
      <c r="R53" s="105"/>
      <c r="S53" s="105"/>
      <c r="T53" s="105"/>
      <c r="U53" s="105"/>
      <c r="V53" s="105"/>
      <c r="W53" s="105"/>
      <c r="X53" s="105"/>
      <c r="Y53" s="105"/>
      <c r="Z53" s="105"/>
    </row>
    <row r="54" spans="1:26" s="106" customFormat="1" x14ac:dyDescent="0.25">
      <c r="A54" s="45">
        <f t="shared" si="0"/>
        <v>6</v>
      </c>
      <c r="B54" s="107"/>
      <c r="C54" s="108"/>
      <c r="D54" s="107"/>
      <c r="E54" s="102"/>
      <c r="F54" s="103"/>
      <c r="G54" s="103"/>
      <c r="H54" s="103"/>
      <c r="I54" s="104"/>
      <c r="J54" s="104"/>
      <c r="K54" s="104"/>
      <c r="L54" s="104"/>
      <c r="M54" s="95"/>
      <c r="N54" s="95"/>
      <c r="O54" s="27"/>
      <c r="P54" s="27"/>
      <c r="Q54" s="143"/>
      <c r="R54" s="105"/>
      <c r="S54" s="105"/>
      <c r="T54" s="105"/>
      <c r="U54" s="105"/>
      <c r="V54" s="105"/>
      <c r="W54" s="105"/>
      <c r="X54" s="105"/>
      <c r="Y54" s="105"/>
      <c r="Z54" s="105"/>
    </row>
    <row r="55" spans="1:26" s="106" customFormat="1" x14ac:dyDescent="0.25">
      <c r="A55" s="45">
        <f t="shared" si="0"/>
        <v>7</v>
      </c>
      <c r="B55" s="107"/>
      <c r="C55" s="108"/>
      <c r="D55" s="107"/>
      <c r="E55" s="102"/>
      <c r="F55" s="103"/>
      <c r="G55" s="103"/>
      <c r="H55" s="103"/>
      <c r="I55" s="104"/>
      <c r="J55" s="104"/>
      <c r="K55" s="104"/>
      <c r="L55" s="104"/>
      <c r="M55" s="95"/>
      <c r="N55" s="95"/>
      <c r="O55" s="27"/>
      <c r="P55" s="27"/>
      <c r="Q55" s="143"/>
      <c r="R55" s="105"/>
      <c r="S55" s="105"/>
      <c r="T55" s="105"/>
      <c r="U55" s="105"/>
      <c r="V55" s="105"/>
      <c r="W55" s="105"/>
      <c r="X55" s="105"/>
      <c r="Y55" s="105"/>
      <c r="Z55" s="105"/>
    </row>
    <row r="56" spans="1:26" s="106" customFormat="1" x14ac:dyDescent="0.25">
      <c r="A56" s="45">
        <f t="shared" si="0"/>
        <v>8</v>
      </c>
      <c r="B56" s="107"/>
      <c r="C56" s="108"/>
      <c r="D56" s="107"/>
      <c r="E56" s="102"/>
      <c r="F56" s="103"/>
      <c r="G56" s="103"/>
      <c r="H56" s="103"/>
      <c r="I56" s="104"/>
      <c r="J56" s="104"/>
      <c r="K56" s="104"/>
      <c r="L56" s="104"/>
      <c r="M56" s="95"/>
      <c r="N56" s="95"/>
      <c r="O56" s="27"/>
      <c r="P56" s="27"/>
      <c r="Q56" s="143"/>
      <c r="R56" s="105"/>
      <c r="S56" s="105"/>
      <c r="T56" s="105"/>
      <c r="U56" s="105"/>
      <c r="V56" s="105"/>
      <c r="W56" s="105"/>
      <c r="X56" s="105"/>
      <c r="Y56" s="105"/>
      <c r="Z56" s="105"/>
    </row>
    <row r="57" spans="1:26" s="106" customFormat="1" ht="24.75" customHeight="1" x14ac:dyDescent="0.25">
      <c r="A57" s="45"/>
      <c r="B57" s="107"/>
      <c r="C57" s="108"/>
      <c r="D57" s="107"/>
      <c r="E57" s="102"/>
      <c r="F57" s="103"/>
      <c r="G57" s="103"/>
      <c r="H57" s="103"/>
      <c r="I57" s="104"/>
      <c r="J57" s="104"/>
      <c r="K57" s="109" t="s">
        <v>188</v>
      </c>
      <c r="L57" s="109">
        <f t="shared" ref="L57" si="1">SUM(L49:L56)</f>
        <v>0</v>
      </c>
      <c r="M57" s="141">
        <v>854</v>
      </c>
      <c r="N57" s="109" t="s">
        <v>187</v>
      </c>
      <c r="O57" s="27"/>
      <c r="P57" s="27"/>
      <c r="Q57" s="144"/>
    </row>
    <row r="58" spans="1:26" s="30" customFormat="1" ht="20.25" customHeight="1" x14ac:dyDescent="0.25">
      <c r="E58" s="31"/>
    </row>
    <row r="59" spans="1:26" s="30" customFormat="1" x14ac:dyDescent="0.25">
      <c r="B59" s="213" t="s">
        <v>28</v>
      </c>
      <c r="C59" s="213" t="s">
        <v>27</v>
      </c>
      <c r="D59" s="215" t="s">
        <v>34</v>
      </c>
      <c r="E59" s="215"/>
    </row>
    <row r="60" spans="1:26" s="30" customFormat="1" x14ac:dyDescent="0.25">
      <c r="B60" s="214"/>
      <c r="C60" s="214"/>
      <c r="D60" s="150" t="s">
        <v>23</v>
      </c>
      <c r="E60" s="61" t="s">
        <v>24</v>
      </c>
    </row>
    <row r="61" spans="1:26" s="30" customFormat="1" ht="30.6" customHeight="1" x14ac:dyDescent="0.25">
      <c r="B61" s="58" t="s">
        <v>21</v>
      </c>
      <c r="C61" s="59" t="str">
        <f>+K57</f>
        <v>28 meses y 6 días</v>
      </c>
      <c r="D61" s="56" t="s">
        <v>172</v>
      </c>
      <c r="E61" s="57"/>
      <c r="F61" s="32"/>
      <c r="G61" s="32"/>
      <c r="H61" s="32"/>
      <c r="I61" s="32"/>
      <c r="J61" s="32"/>
      <c r="K61" s="32"/>
      <c r="L61" s="32"/>
      <c r="M61" s="32"/>
    </row>
    <row r="62" spans="1:26" s="30" customFormat="1" ht="30" customHeight="1" x14ac:dyDescent="0.25">
      <c r="B62" s="58" t="s">
        <v>25</v>
      </c>
      <c r="C62" s="59">
        <f>+M57</f>
        <v>854</v>
      </c>
      <c r="D62" s="56" t="s">
        <v>172</v>
      </c>
      <c r="E62" s="57"/>
    </row>
    <row r="63" spans="1:26" s="30" customFormat="1" x14ac:dyDescent="0.25">
      <c r="B63" s="33"/>
      <c r="C63" s="216"/>
      <c r="D63" s="216"/>
      <c r="E63" s="216"/>
      <c r="F63" s="216"/>
      <c r="G63" s="216"/>
      <c r="H63" s="216"/>
      <c r="I63" s="216"/>
      <c r="J63" s="216"/>
      <c r="K63" s="216"/>
      <c r="L63" s="216"/>
      <c r="M63" s="216"/>
      <c r="N63" s="216"/>
    </row>
    <row r="64" spans="1:26" ht="28.15" customHeight="1" thickBot="1" x14ac:dyDescent="0.3"/>
    <row r="65" spans="2:17" ht="27" thickBot="1" x14ac:dyDescent="0.3">
      <c r="B65" s="217" t="s">
        <v>103</v>
      </c>
      <c r="C65" s="217"/>
      <c r="D65" s="217"/>
      <c r="E65" s="217"/>
      <c r="F65" s="217"/>
      <c r="G65" s="217"/>
      <c r="H65" s="217"/>
      <c r="I65" s="217"/>
      <c r="J65" s="217"/>
      <c r="K65" s="217"/>
      <c r="L65" s="217"/>
      <c r="M65" s="217"/>
      <c r="N65" s="217"/>
    </row>
    <row r="68" spans="2:17" ht="109.5" customHeight="1" x14ac:dyDescent="0.25">
      <c r="B68" s="113" t="s">
        <v>149</v>
      </c>
      <c r="C68" s="67" t="s">
        <v>2</v>
      </c>
      <c r="D68" s="67" t="s">
        <v>105</v>
      </c>
      <c r="E68" s="67" t="s">
        <v>104</v>
      </c>
      <c r="F68" s="67" t="s">
        <v>106</v>
      </c>
      <c r="G68" s="67" t="s">
        <v>107</v>
      </c>
      <c r="H68" s="67" t="s">
        <v>108</v>
      </c>
      <c r="I68" s="67" t="s">
        <v>109</v>
      </c>
      <c r="J68" s="67" t="s">
        <v>110</v>
      </c>
      <c r="K68" s="67" t="s">
        <v>111</v>
      </c>
      <c r="L68" s="67" t="s">
        <v>112</v>
      </c>
      <c r="M68" s="89" t="s">
        <v>113</v>
      </c>
      <c r="N68" s="89" t="s">
        <v>114</v>
      </c>
      <c r="O68" s="218" t="s">
        <v>3</v>
      </c>
      <c r="P68" s="219"/>
      <c r="Q68" s="67" t="s">
        <v>18</v>
      </c>
    </row>
    <row r="69" spans="2:17" x14ac:dyDescent="0.25">
      <c r="B69" s="157" t="s">
        <v>169</v>
      </c>
      <c r="C69" s="157" t="s">
        <v>380</v>
      </c>
      <c r="D69" s="157" t="s">
        <v>385</v>
      </c>
      <c r="E69" s="180">
        <v>72</v>
      </c>
      <c r="F69" s="4"/>
      <c r="G69" s="4"/>
      <c r="H69" s="4" t="s">
        <v>136</v>
      </c>
      <c r="I69" s="90"/>
      <c r="J69" s="90" t="s">
        <v>136</v>
      </c>
      <c r="K69" s="90" t="s">
        <v>136</v>
      </c>
      <c r="L69" s="90" t="s">
        <v>136</v>
      </c>
      <c r="M69" s="90" t="s">
        <v>136</v>
      </c>
      <c r="N69" s="90" t="s">
        <v>136</v>
      </c>
      <c r="O69" s="203"/>
      <c r="P69" s="204"/>
      <c r="Q69" s="114" t="s">
        <v>136</v>
      </c>
    </row>
    <row r="70" spans="2:17" x14ac:dyDescent="0.25">
      <c r="B70" s="157" t="s">
        <v>169</v>
      </c>
      <c r="C70" s="157" t="s">
        <v>381</v>
      </c>
      <c r="D70" s="45" t="s">
        <v>386</v>
      </c>
      <c r="E70" s="180">
        <v>28</v>
      </c>
      <c r="F70" s="4"/>
      <c r="G70" s="4"/>
      <c r="H70" s="4" t="s">
        <v>136</v>
      </c>
      <c r="I70" s="90"/>
      <c r="J70" s="90" t="s">
        <v>136</v>
      </c>
      <c r="K70" s="90" t="s">
        <v>136</v>
      </c>
      <c r="L70" s="90" t="s">
        <v>136</v>
      </c>
      <c r="M70" s="90" t="s">
        <v>136</v>
      </c>
      <c r="N70" s="90" t="s">
        <v>136</v>
      </c>
      <c r="O70" s="203"/>
      <c r="P70" s="204"/>
      <c r="Q70" s="114" t="s">
        <v>136</v>
      </c>
    </row>
    <row r="71" spans="2:17" x14ac:dyDescent="0.25">
      <c r="B71" s="157" t="s">
        <v>169</v>
      </c>
      <c r="C71" s="157" t="s">
        <v>382</v>
      </c>
      <c r="D71" s="157" t="s">
        <v>387</v>
      </c>
      <c r="E71" s="180">
        <v>64</v>
      </c>
      <c r="F71" s="4"/>
      <c r="G71" s="4"/>
      <c r="H71" s="4" t="s">
        <v>136</v>
      </c>
      <c r="I71" s="90"/>
      <c r="J71" s="90" t="s">
        <v>136</v>
      </c>
      <c r="K71" s="90" t="s">
        <v>136</v>
      </c>
      <c r="L71" s="90" t="s">
        <v>136</v>
      </c>
      <c r="M71" s="90" t="s">
        <v>136</v>
      </c>
      <c r="N71" s="90" t="s">
        <v>136</v>
      </c>
      <c r="O71" s="203"/>
      <c r="P71" s="204"/>
      <c r="Q71" s="114" t="s">
        <v>136</v>
      </c>
    </row>
    <row r="72" spans="2:17" x14ac:dyDescent="0.25">
      <c r="B72" s="157" t="s">
        <v>169</v>
      </c>
      <c r="C72" s="157" t="s">
        <v>383</v>
      </c>
      <c r="D72" s="157" t="s">
        <v>381</v>
      </c>
      <c r="E72" s="180">
        <v>48</v>
      </c>
      <c r="F72" s="4"/>
      <c r="G72" s="4"/>
      <c r="H72" s="4" t="s">
        <v>136</v>
      </c>
      <c r="I72" s="90"/>
      <c r="J72" s="90" t="s">
        <v>136</v>
      </c>
      <c r="K72" s="90" t="s">
        <v>136</v>
      </c>
      <c r="L72" s="90" t="s">
        <v>136</v>
      </c>
      <c r="M72" s="90" t="s">
        <v>136</v>
      </c>
      <c r="N72" s="90" t="s">
        <v>136</v>
      </c>
      <c r="O72" s="203"/>
      <c r="P72" s="204"/>
      <c r="Q72" s="114" t="s">
        <v>136</v>
      </c>
    </row>
    <row r="73" spans="2:17" x14ac:dyDescent="0.25">
      <c r="B73" s="157" t="s">
        <v>169</v>
      </c>
      <c r="C73" s="157" t="s">
        <v>384</v>
      </c>
      <c r="D73" s="157" t="s">
        <v>388</v>
      </c>
      <c r="E73" s="180">
        <v>52</v>
      </c>
      <c r="F73" s="4"/>
      <c r="G73" s="4"/>
      <c r="H73" s="4" t="s">
        <v>136</v>
      </c>
      <c r="I73" s="90"/>
      <c r="J73" s="90" t="s">
        <v>136</v>
      </c>
      <c r="K73" s="90" t="s">
        <v>136</v>
      </c>
      <c r="L73" s="90" t="s">
        <v>136</v>
      </c>
      <c r="M73" s="90" t="s">
        <v>136</v>
      </c>
      <c r="N73" s="90" t="s">
        <v>136</v>
      </c>
      <c r="O73" s="203"/>
      <c r="P73" s="204"/>
      <c r="Q73" s="114" t="s">
        <v>136</v>
      </c>
    </row>
    <row r="74" spans="2:17" x14ac:dyDescent="0.25">
      <c r="B74" s="9" t="s">
        <v>1</v>
      </c>
    </row>
    <row r="75" spans="2:17" x14ac:dyDescent="0.25">
      <c r="B75" s="9" t="s">
        <v>37</v>
      </c>
    </row>
    <row r="76" spans="2:17" x14ac:dyDescent="0.25">
      <c r="B76" s="9" t="s">
        <v>62</v>
      </c>
    </row>
    <row r="78" spans="2:17" ht="15.75" thickBot="1" x14ac:dyDescent="0.3"/>
    <row r="79" spans="2:17" ht="27" thickBot="1" x14ac:dyDescent="0.3">
      <c r="B79" s="220" t="s">
        <v>38</v>
      </c>
      <c r="C79" s="221"/>
      <c r="D79" s="221"/>
      <c r="E79" s="221"/>
      <c r="F79" s="221"/>
      <c r="G79" s="221"/>
      <c r="H79" s="221"/>
      <c r="I79" s="221"/>
      <c r="J79" s="221"/>
      <c r="K79" s="221"/>
      <c r="L79" s="221"/>
      <c r="M79" s="221"/>
      <c r="N79" s="222"/>
    </row>
    <row r="84" spans="2:17" ht="76.5" customHeight="1" x14ac:dyDescent="0.25">
      <c r="B84" s="113" t="s">
        <v>0</v>
      </c>
      <c r="C84" s="113" t="s">
        <v>39</v>
      </c>
      <c r="D84" s="113" t="s">
        <v>40</v>
      </c>
      <c r="E84" s="113" t="s">
        <v>115</v>
      </c>
      <c r="F84" s="113" t="s">
        <v>117</v>
      </c>
      <c r="G84" s="113" t="s">
        <v>118</v>
      </c>
      <c r="H84" s="113" t="s">
        <v>119</v>
      </c>
      <c r="I84" s="113" t="s">
        <v>116</v>
      </c>
      <c r="J84" s="218" t="s">
        <v>120</v>
      </c>
      <c r="K84" s="223"/>
      <c r="L84" s="219"/>
      <c r="M84" s="113" t="s">
        <v>121</v>
      </c>
      <c r="N84" s="113" t="s">
        <v>41</v>
      </c>
      <c r="O84" s="113" t="s">
        <v>42</v>
      </c>
      <c r="P84" s="218" t="s">
        <v>3</v>
      </c>
      <c r="Q84" s="219"/>
    </row>
    <row r="85" spans="2:17" ht="60.75" customHeight="1" x14ac:dyDescent="0.25">
      <c r="B85" s="160" t="s">
        <v>43</v>
      </c>
      <c r="C85" s="164">
        <f t="shared" ref="C85:C93" si="2">(264/200)*(550/300*1)</f>
        <v>2.42</v>
      </c>
      <c r="D85" s="165" t="s">
        <v>216</v>
      </c>
      <c r="E85" s="3">
        <v>59830095</v>
      </c>
      <c r="F85" s="3" t="s">
        <v>217</v>
      </c>
      <c r="G85" s="3" t="s">
        <v>214</v>
      </c>
      <c r="H85" s="166">
        <v>39627</v>
      </c>
      <c r="I85" s="5" t="s">
        <v>137</v>
      </c>
      <c r="J85" s="1" t="s">
        <v>218</v>
      </c>
      <c r="K85" s="91" t="s">
        <v>220</v>
      </c>
      <c r="L85" s="90" t="s">
        <v>219</v>
      </c>
      <c r="M85" s="114" t="s">
        <v>136</v>
      </c>
      <c r="N85" s="114" t="s">
        <v>136</v>
      </c>
      <c r="O85" s="114" t="s">
        <v>136</v>
      </c>
      <c r="P85" s="226"/>
      <c r="Q85" s="226"/>
    </row>
    <row r="86" spans="2:17" ht="60.75" customHeight="1" x14ac:dyDescent="0.25">
      <c r="B86" s="160" t="s">
        <v>43</v>
      </c>
      <c r="C86" s="164">
        <f t="shared" si="2"/>
        <v>2.42</v>
      </c>
      <c r="D86" s="165" t="s">
        <v>216</v>
      </c>
      <c r="E86" s="3">
        <v>59830096</v>
      </c>
      <c r="F86" s="3" t="s">
        <v>217</v>
      </c>
      <c r="G86" s="3" t="s">
        <v>214</v>
      </c>
      <c r="H86" s="166">
        <v>39628</v>
      </c>
      <c r="I86" s="5" t="s">
        <v>137</v>
      </c>
      <c r="J86" s="1" t="s">
        <v>221</v>
      </c>
      <c r="K86" s="91" t="s">
        <v>222</v>
      </c>
      <c r="L86" s="90" t="s">
        <v>223</v>
      </c>
      <c r="M86" s="114" t="s">
        <v>136</v>
      </c>
      <c r="N86" s="114" t="s">
        <v>136</v>
      </c>
      <c r="O86" s="114" t="s">
        <v>136</v>
      </c>
      <c r="P86" s="161"/>
      <c r="Q86" s="161"/>
    </row>
    <row r="87" spans="2:17" ht="60.75" customHeight="1" x14ac:dyDescent="0.25">
      <c r="B87" s="160" t="s">
        <v>43</v>
      </c>
      <c r="C87" s="164">
        <f t="shared" si="2"/>
        <v>2.42</v>
      </c>
      <c r="D87" s="165" t="s">
        <v>216</v>
      </c>
      <c r="E87" s="3">
        <v>59830097</v>
      </c>
      <c r="F87" s="3" t="s">
        <v>217</v>
      </c>
      <c r="G87" s="3" t="s">
        <v>214</v>
      </c>
      <c r="H87" s="166">
        <v>39629</v>
      </c>
      <c r="I87" s="5" t="s">
        <v>137</v>
      </c>
      <c r="J87" s="1" t="s">
        <v>224</v>
      </c>
      <c r="K87" s="91" t="s">
        <v>225</v>
      </c>
      <c r="L87" s="90" t="s">
        <v>230</v>
      </c>
      <c r="M87" s="114" t="s">
        <v>136</v>
      </c>
      <c r="N87" s="114" t="s">
        <v>136</v>
      </c>
      <c r="O87" s="114" t="s">
        <v>136</v>
      </c>
      <c r="P87" s="161"/>
      <c r="Q87" s="161"/>
    </row>
    <row r="88" spans="2:17" ht="60.75" customHeight="1" x14ac:dyDescent="0.25">
      <c r="B88" s="160" t="s">
        <v>43</v>
      </c>
      <c r="C88" s="164">
        <f t="shared" si="2"/>
        <v>2.42</v>
      </c>
      <c r="D88" s="165" t="s">
        <v>226</v>
      </c>
      <c r="E88" s="3">
        <v>36934340</v>
      </c>
      <c r="F88" s="3" t="s">
        <v>227</v>
      </c>
      <c r="G88" s="3" t="s">
        <v>228</v>
      </c>
      <c r="H88" s="166">
        <v>37148</v>
      </c>
      <c r="I88" s="5" t="s">
        <v>137</v>
      </c>
      <c r="J88" s="1" t="s">
        <v>234</v>
      </c>
      <c r="K88" s="91" t="s">
        <v>229</v>
      </c>
      <c r="L88" s="90" t="s">
        <v>227</v>
      </c>
      <c r="M88" s="114" t="s">
        <v>136</v>
      </c>
      <c r="N88" s="114" t="s">
        <v>136</v>
      </c>
      <c r="O88" s="114" t="s">
        <v>136</v>
      </c>
      <c r="P88" s="161"/>
      <c r="Q88" s="161"/>
    </row>
    <row r="89" spans="2:17" ht="60.75" customHeight="1" x14ac:dyDescent="0.25">
      <c r="B89" s="160" t="s">
        <v>43</v>
      </c>
      <c r="C89" s="164">
        <f t="shared" si="2"/>
        <v>2.42</v>
      </c>
      <c r="D89" s="165" t="s">
        <v>226</v>
      </c>
      <c r="E89" s="3">
        <v>36934341</v>
      </c>
      <c r="F89" s="3" t="s">
        <v>227</v>
      </c>
      <c r="G89" s="3" t="s">
        <v>228</v>
      </c>
      <c r="H89" s="166">
        <v>37149</v>
      </c>
      <c r="I89" s="5" t="s">
        <v>137</v>
      </c>
      <c r="J89" s="1" t="s">
        <v>231</v>
      </c>
      <c r="K89" s="91" t="s">
        <v>233</v>
      </c>
      <c r="L89" s="90" t="s">
        <v>232</v>
      </c>
      <c r="M89" s="114" t="s">
        <v>136</v>
      </c>
      <c r="N89" s="114" t="s">
        <v>136</v>
      </c>
      <c r="O89" s="114" t="s">
        <v>136</v>
      </c>
      <c r="P89" s="161"/>
      <c r="Q89" s="161"/>
    </row>
    <row r="90" spans="2:17" ht="60.75" customHeight="1" x14ac:dyDescent="0.25">
      <c r="B90" s="160" t="s">
        <v>43</v>
      </c>
      <c r="C90" s="164">
        <f t="shared" si="2"/>
        <v>2.42</v>
      </c>
      <c r="D90" s="165" t="s">
        <v>226</v>
      </c>
      <c r="E90" s="3">
        <v>36934342</v>
      </c>
      <c r="F90" s="3" t="s">
        <v>227</v>
      </c>
      <c r="G90" s="3" t="s">
        <v>228</v>
      </c>
      <c r="H90" s="166">
        <v>37150</v>
      </c>
      <c r="I90" s="5" t="s">
        <v>137</v>
      </c>
      <c r="J90" s="1" t="s">
        <v>235</v>
      </c>
      <c r="K90" s="91" t="s">
        <v>236</v>
      </c>
      <c r="L90" s="90" t="s">
        <v>227</v>
      </c>
      <c r="M90" s="114" t="s">
        <v>136</v>
      </c>
      <c r="N90" s="114" t="s">
        <v>136</v>
      </c>
      <c r="O90" s="114" t="s">
        <v>136</v>
      </c>
      <c r="P90" s="161"/>
      <c r="Q90" s="161"/>
    </row>
    <row r="91" spans="2:17" ht="60.75" customHeight="1" x14ac:dyDescent="0.25">
      <c r="B91" s="160" t="s">
        <v>43</v>
      </c>
      <c r="C91" s="164">
        <f t="shared" si="2"/>
        <v>2.42</v>
      </c>
      <c r="D91" s="165" t="s">
        <v>237</v>
      </c>
      <c r="E91" s="3" t="s">
        <v>238</v>
      </c>
      <c r="F91" s="3" t="s">
        <v>240</v>
      </c>
      <c r="G91" s="3" t="s">
        <v>239</v>
      </c>
      <c r="H91" s="166">
        <v>40445</v>
      </c>
      <c r="I91" s="5" t="s">
        <v>137</v>
      </c>
      <c r="J91" s="1" t="s">
        <v>241</v>
      </c>
      <c r="K91" s="91" t="s">
        <v>242</v>
      </c>
      <c r="L91" s="90" t="s">
        <v>219</v>
      </c>
      <c r="M91" s="114" t="s">
        <v>137</v>
      </c>
      <c r="N91" s="114" t="s">
        <v>136</v>
      </c>
      <c r="O91" s="114" t="s">
        <v>136</v>
      </c>
      <c r="P91" s="178" t="s">
        <v>376</v>
      </c>
      <c r="Q91" s="161"/>
    </row>
    <row r="92" spans="2:17" ht="60.75" customHeight="1" x14ac:dyDescent="0.25">
      <c r="B92" s="160" t="s">
        <v>43</v>
      </c>
      <c r="C92" s="164">
        <f t="shared" si="2"/>
        <v>2.42</v>
      </c>
      <c r="D92" s="165" t="s">
        <v>243</v>
      </c>
      <c r="E92" s="3">
        <v>87061719</v>
      </c>
      <c r="F92" s="3" t="s">
        <v>244</v>
      </c>
      <c r="G92" s="3" t="s">
        <v>245</v>
      </c>
      <c r="H92" s="166">
        <v>39142</v>
      </c>
      <c r="I92" s="5" t="s">
        <v>137</v>
      </c>
      <c r="J92" s="1" t="s">
        <v>173</v>
      </c>
      <c r="K92" s="91" t="s">
        <v>247</v>
      </c>
      <c r="L92" s="90" t="s">
        <v>246</v>
      </c>
      <c r="M92" s="114" t="s">
        <v>137</v>
      </c>
      <c r="N92" s="114" t="s">
        <v>137</v>
      </c>
      <c r="O92" s="114" t="s">
        <v>136</v>
      </c>
      <c r="P92" s="178" t="s">
        <v>376</v>
      </c>
      <c r="Q92" s="161"/>
    </row>
    <row r="93" spans="2:17" ht="60.75" customHeight="1" x14ac:dyDescent="0.25">
      <c r="B93" s="162" t="s">
        <v>43</v>
      </c>
      <c r="C93" s="164">
        <f t="shared" si="2"/>
        <v>2.42</v>
      </c>
      <c r="D93" s="165" t="s">
        <v>226</v>
      </c>
      <c r="E93" s="3">
        <v>36934342</v>
      </c>
      <c r="F93" s="3" t="s">
        <v>227</v>
      </c>
      <c r="G93" s="3" t="s">
        <v>228</v>
      </c>
      <c r="H93" s="166">
        <v>37150</v>
      </c>
      <c r="I93" s="5" t="s">
        <v>137</v>
      </c>
      <c r="J93" s="1" t="s">
        <v>235</v>
      </c>
      <c r="K93" s="91" t="s">
        <v>236</v>
      </c>
      <c r="L93" s="90" t="s">
        <v>227</v>
      </c>
      <c r="M93" s="114" t="s">
        <v>137</v>
      </c>
      <c r="N93" s="114" t="s">
        <v>137</v>
      </c>
      <c r="O93" s="114" t="s">
        <v>136</v>
      </c>
      <c r="P93" s="163" t="s">
        <v>376</v>
      </c>
      <c r="Q93" s="163"/>
    </row>
    <row r="94" spans="2:17" ht="60.75" customHeight="1" x14ac:dyDescent="0.25">
      <c r="B94" s="160" t="s">
        <v>44</v>
      </c>
      <c r="C94" s="164">
        <f>(550/300*2)</f>
        <v>3.6666666666666665</v>
      </c>
      <c r="D94" s="165" t="s">
        <v>248</v>
      </c>
      <c r="E94" s="3">
        <v>1085289024</v>
      </c>
      <c r="F94" s="3" t="s">
        <v>249</v>
      </c>
      <c r="G94" s="3" t="s">
        <v>228</v>
      </c>
      <c r="H94" s="166">
        <v>41856</v>
      </c>
      <c r="I94" s="5" t="s">
        <v>136</v>
      </c>
      <c r="J94" s="1" t="s">
        <v>250</v>
      </c>
      <c r="K94" s="91"/>
      <c r="L94" s="90"/>
      <c r="M94" s="114" t="s">
        <v>136</v>
      </c>
      <c r="N94" s="114" t="s">
        <v>136</v>
      </c>
      <c r="O94" s="114" t="s">
        <v>136</v>
      </c>
      <c r="P94" s="161" t="s">
        <v>377</v>
      </c>
      <c r="Q94" s="161"/>
    </row>
    <row r="95" spans="2:17" ht="60.75" customHeight="1" x14ac:dyDescent="0.25">
      <c r="B95" s="160" t="s">
        <v>44</v>
      </c>
      <c r="C95" s="164">
        <f t="shared" ref="C95:C100" si="3">(550/300*2)</f>
        <v>3.6666666666666665</v>
      </c>
      <c r="D95" s="165" t="s">
        <v>251</v>
      </c>
      <c r="E95" s="3">
        <v>1086103942</v>
      </c>
      <c r="F95" s="3" t="s">
        <v>249</v>
      </c>
      <c r="G95" s="3" t="s">
        <v>214</v>
      </c>
      <c r="H95" s="166">
        <v>41265</v>
      </c>
      <c r="I95" s="5" t="s">
        <v>137</v>
      </c>
      <c r="J95" s="1" t="s">
        <v>252</v>
      </c>
      <c r="K95" s="91" t="s">
        <v>253</v>
      </c>
      <c r="L95" s="90" t="s">
        <v>249</v>
      </c>
      <c r="M95" s="114" t="s">
        <v>136</v>
      </c>
      <c r="N95" s="114" t="s">
        <v>136</v>
      </c>
      <c r="O95" s="114" t="s">
        <v>136</v>
      </c>
      <c r="P95" s="178" t="s">
        <v>322</v>
      </c>
      <c r="Q95" s="161"/>
    </row>
    <row r="96" spans="2:17" ht="60.75" customHeight="1" x14ac:dyDescent="0.25">
      <c r="B96" s="160" t="s">
        <v>44</v>
      </c>
      <c r="C96" s="164">
        <f t="shared" si="3"/>
        <v>3.6666666666666665</v>
      </c>
      <c r="D96" s="165" t="s">
        <v>254</v>
      </c>
      <c r="E96" s="3">
        <v>30723993</v>
      </c>
      <c r="F96" s="3" t="s">
        <v>249</v>
      </c>
      <c r="G96" s="3" t="s">
        <v>255</v>
      </c>
      <c r="H96" s="166">
        <v>38801</v>
      </c>
      <c r="I96" s="5" t="s">
        <v>136</v>
      </c>
      <c r="J96" s="1" t="s">
        <v>256</v>
      </c>
      <c r="K96" s="91" t="s">
        <v>257</v>
      </c>
      <c r="L96" s="90" t="s">
        <v>258</v>
      </c>
      <c r="M96" s="114" t="s">
        <v>136</v>
      </c>
      <c r="N96" s="114" t="s">
        <v>136</v>
      </c>
      <c r="O96" s="114" t="s">
        <v>136</v>
      </c>
      <c r="P96" s="178" t="s">
        <v>322</v>
      </c>
      <c r="Q96" s="161"/>
    </row>
    <row r="97" spans="2:17" ht="60.75" customHeight="1" x14ac:dyDescent="0.25">
      <c r="B97" s="160" t="s">
        <v>44</v>
      </c>
      <c r="C97" s="164">
        <f t="shared" si="3"/>
        <v>3.6666666666666665</v>
      </c>
      <c r="D97" s="165" t="s">
        <v>254</v>
      </c>
      <c r="E97" s="3">
        <v>30723994</v>
      </c>
      <c r="F97" s="3" t="s">
        <v>249</v>
      </c>
      <c r="G97" s="3" t="s">
        <v>255</v>
      </c>
      <c r="H97" s="166">
        <v>38802</v>
      </c>
      <c r="I97" s="5" t="s">
        <v>136</v>
      </c>
      <c r="J97" s="1" t="s">
        <v>259</v>
      </c>
      <c r="K97" s="91" t="s">
        <v>261</v>
      </c>
      <c r="L97" s="90" t="s">
        <v>260</v>
      </c>
      <c r="M97" s="114" t="s">
        <v>136</v>
      </c>
      <c r="N97" s="114" t="s">
        <v>136</v>
      </c>
      <c r="O97" s="114" t="s">
        <v>136</v>
      </c>
      <c r="P97" s="114"/>
      <c r="Q97" s="161"/>
    </row>
    <row r="98" spans="2:17" ht="60.75" customHeight="1" x14ac:dyDescent="0.25">
      <c r="B98" s="162" t="s">
        <v>44</v>
      </c>
      <c r="C98" s="164">
        <f t="shared" si="3"/>
        <v>3.6666666666666665</v>
      </c>
      <c r="D98" s="3" t="s">
        <v>262</v>
      </c>
      <c r="E98" s="3">
        <v>1085245926</v>
      </c>
      <c r="F98" s="3" t="s">
        <v>249</v>
      </c>
      <c r="G98" s="3" t="s">
        <v>263</v>
      </c>
      <c r="H98" s="166">
        <v>39171</v>
      </c>
      <c r="I98" s="5" t="s">
        <v>136</v>
      </c>
      <c r="J98" s="1"/>
      <c r="K98" s="91"/>
      <c r="L98" s="90"/>
      <c r="M98" s="114" t="s">
        <v>136</v>
      </c>
      <c r="N98" s="114" t="s">
        <v>136</v>
      </c>
      <c r="O98" s="114" t="s">
        <v>136</v>
      </c>
      <c r="P98" s="178" t="s">
        <v>378</v>
      </c>
      <c r="Q98" s="178"/>
    </row>
    <row r="99" spans="2:17" ht="60.75" customHeight="1" x14ac:dyDescent="0.25">
      <c r="B99" s="162" t="s">
        <v>44</v>
      </c>
      <c r="C99" s="164">
        <f t="shared" si="3"/>
        <v>3.6666666666666665</v>
      </c>
      <c r="D99" s="3" t="s">
        <v>264</v>
      </c>
      <c r="E99" s="3">
        <v>1085280824</v>
      </c>
      <c r="F99" s="3" t="s">
        <v>227</v>
      </c>
      <c r="G99" s="3" t="s">
        <v>228</v>
      </c>
      <c r="H99" s="166">
        <v>41873</v>
      </c>
      <c r="I99" s="5" t="s">
        <v>137</v>
      </c>
      <c r="J99" s="1" t="s">
        <v>265</v>
      </c>
      <c r="K99" s="91" t="s">
        <v>267</v>
      </c>
      <c r="L99" s="90" t="s">
        <v>266</v>
      </c>
      <c r="M99" s="114" t="s">
        <v>136</v>
      </c>
      <c r="N99" s="114" t="s">
        <v>136</v>
      </c>
      <c r="O99" s="114" t="s">
        <v>136</v>
      </c>
      <c r="P99" s="178"/>
      <c r="Q99" s="178"/>
    </row>
    <row r="100" spans="2:17" ht="60.75" customHeight="1" x14ac:dyDescent="0.25">
      <c r="B100" s="162" t="s">
        <v>44</v>
      </c>
      <c r="C100" s="164">
        <f t="shared" si="3"/>
        <v>3.6666666666666665</v>
      </c>
      <c r="D100" s="165" t="s">
        <v>268</v>
      </c>
      <c r="E100" s="3">
        <v>59821871</v>
      </c>
      <c r="F100" s="3" t="s">
        <v>249</v>
      </c>
      <c r="G100" s="3" t="s">
        <v>255</v>
      </c>
      <c r="H100" s="166">
        <v>39438</v>
      </c>
      <c r="I100" s="5" t="s">
        <v>136</v>
      </c>
      <c r="J100" s="1"/>
      <c r="K100" s="91"/>
      <c r="L100" s="90"/>
      <c r="M100" s="114" t="s">
        <v>136</v>
      </c>
      <c r="N100" s="114" t="s">
        <v>136</v>
      </c>
      <c r="O100" s="114" t="s">
        <v>136</v>
      </c>
      <c r="P100" s="178" t="s">
        <v>378</v>
      </c>
      <c r="Q100" s="163"/>
    </row>
    <row r="102" spans="2:17" ht="15.75" thickBot="1" x14ac:dyDescent="0.3"/>
    <row r="103" spans="2:17" ht="27" thickBot="1" x14ac:dyDescent="0.3">
      <c r="B103" s="220" t="s">
        <v>46</v>
      </c>
      <c r="C103" s="221"/>
      <c r="D103" s="221"/>
      <c r="E103" s="221"/>
      <c r="F103" s="221"/>
      <c r="G103" s="221"/>
      <c r="H103" s="221"/>
      <c r="I103" s="221"/>
      <c r="J103" s="221"/>
      <c r="K103" s="221"/>
      <c r="L103" s="221"/>
      <c r="M103" s="221"/>
      <c r="N103" s="222"/>
    </row>
    <row r="106" spans="2:17" ht="46.15" customHeight="1" x14ac:dyDescent="0.25">
      <c r="B106" s="67" t="s">
        <v>33</v>
      </c>
      <c r="C106" s="67" t="s">
        <v>47</v>
      </c>
      <c r="D106" s="218" t="s">
        <v>3</v>
      </c>
      <c r="E106" s="219"/>
    </row>
    <row r="107" spans="2:17" ht="46.9" customHeight="1" x14ac:dyDescent="0.25">
      <c r="B107" s="68" t="s">
        <v>122</v>
      </c>
      <c r="C107" s="148" t="s">
        <v>137</v>
      </c>
      <c r="D107" s="224" t="s">
        <v>168</v>
      </c>
      <c r="E107" s="225"/>
    </row>
    <row r="110" spans="2:17" ht="26.25" x14ac:dyDescent="0.25">
      <c r="B110" s="201" t="s">
        <v>64</v>
      </c>
      <c r="C110" s="202"/>
      <c r="D110" s="202"/>
      <c r="E110" s="202"/>
      <c r="F110" s="202"/>
      <c r="G110" s="202"/>
      <c r="H110" s="202"/>
      <c r="I110" s="202"/>
      <c r="J110" s="202"/>
      <c r="K110" s="202"/>
      <c r="L110" s="202"/>
      <c r="M110" s="202"/>
      <c r="N110" s="202"/>
      <c r="O110" s="202"/>
      <c r="P110" s="202"/>
    </row>
    <row r="112" spans="2:17" ht="15.75" thickBot="1" x14ac:dyDescent="0.3"/>
    <row r="113" spans="1:26" ht="27" thickBot="1" x14ac:dyDescent="0.3">
      <c r="B113" s="220" t="s">
        <v>54</v>
      </c>
      <c r="C113" s="221"/>
      <c r="D113" s="221"/>
      <c r="E113" s="221"/>
      <c r="F113" s="221"/>
      <c r="G113" s="221"/>
      <c r="H113" s="221"/>
      <c r="I113" s="221"/>
      <c r="J113" s="221"/>
      <c r="K113" s="221"/>
      <c r="L113" s="221"/>
      <c r="M113" s="221"/>
      <c r="N113" s="222"/>
    </row>
    <row r="115" spans="1:26" ht="15.75" thickBot="1" x14ac:dyDescent="0.3">
      <c r="M115" s="64"/>
      <c r="N115" s="64"/>
    </row>
    <row r="116" spans="1:26" s="100" customFormat="1" ht="109.5" customHeight="1" x14ac:dyDescent="0.25">
      <c r="B116" s="111" t="s">
        <v>145</v>
      </c>
      <c r="C116" s="111" t="s">
        <v>146</v>
      </c>
      <c r="D116" s="111" t="s">
        <v>147</v>
      </c>
      <c r="E116" s="111" t="s">
        <v>45</v>
      </c>
      <c r="F116" s="111" t="s">
        <v>22</v>
      </c>
      <c r="G116" s="111" t="s">
        <v>102</v>
      </c>
      <c r="H116" s="111" t="s">
        <v>17</v>
      </c>
      <c r="I116" s="111" t="s">
        <v>10</v>
      </c>
      <c r="J116" s="111" t="s">
        <v>31</v>
      </c>
      <c r="K116" s="111" t="s">
        <v>61</v>
      </c>
      <c r="L116" s="111" t="s">
        <v>20</v>
      </c>
      <c r="M116" s="96" t="s">
        <v>26</v>
      </c>
      <c r="N116" s="111" t="s">
        <v>148</v>
      </c>
      <c r="O116" s="111" t="s">
        <v>36</v>
      </c>
      <c r="P116" s="112" t="s">
        <v>11</v>
      </c>
      <c r="Q116" s="112" t="s">
        <v>19</v>
      </c>
    </row>
    <row r="117" spans="1:26" s="106" customFormat="1" ht="30" x14ac:dyDescent="0.25">
      <c r="A117" s="45">
        <v>1</v>
      </c>
      <c r="B117" s="107" t="s">
        <v>173</v>
      </c>
      <c r="C117" s="107" t="s">
        <v>173</v>
      </c>
      <c r="D117" s="107" t="s">
        <v>183</v>
      </c>
      <c r="E117" s="102" t="s">
        <v>189</v>
      </c>
      <c r="F117" s="103" t="s">
        <v>136</v>
      </c>
      <c r="G117" s="142"/>
      <c r="H117" s="110">
        <v>41289</v>
      </c>
      <c r="I117" s="104">
        <v>41638</v>
      </c>
      <c r="J117" s="104"/>
      <c r="K117" s="104" t="s">
        <v>191</v>
      </c>
      <c r="L117" s="104" t="s">
        <v>180</v>
      </c>
      <c r="M117" s="95">
        <v>320</v>
      </c>
      <c r="N117" s="95">
        <v>320</v>
      </c>
      <c r="O117" s="27">
        <v>76800000</v>
      </c>
      <c r="P117" s="27" t="s">
        <v>190</v>
      </c>
      <c r="Q117" s="143"/>
      <c r="R117" s="105"/>
      <c r="S117" s="105"/>
      <c r="T117" s="105"/>
      <c r="U117" s="105"/>
      <c r="V117" s="105"/>
      <c r="W117" s="105"/>
      <c r="X117" s="105"/>
      <c r="Y117" s="105"/>
      <c r="Z117" s="105"/>
    </row>
    <row r="118" spans="1:26" s="106" customFormat="1" ht="45" x14ac:dyDescent="0.25">
      <c r="A118" s="45">
        <f>+A117+1</f>
        <v>2</v>
      </c>
      <c r="B118" s="107" t="s">
        <v>173</v>
      </c>
      <c r="C118" s="107" t="s">
        <v>173</v>
      </c>
      <c r="D118" s="107" t="s">
        <v>192</v>
      </c>
      <c r="E118" s="102" t="s">
        <v>193</v>
      </c>
      <c r="F118" s="103" t="s">
        <v>136</v>
      </c>
      <c r="G118" s="103"/>
      <c r="H118" s="110">
        <v>41650</v>
      </c>
      <c r="I118" s="104">
        <v>41820</v>
      </c>
      <c r="J118" s="104"/>
      <c r="K118" s="104" t="s">
        <v>195</v>
      </c>
      <c r="L118" s="104" t="s">
        <v>180</v>
      </c>
      <c r="M118" s="95">
        <v>200</v>
      </c>
      <c r="N118" s="95">
        <v>200</v>
      </c>
      <c r="O118" s="27">
        <v>48000000</v>
      </c>
      <c r="P118" s="27" t="s">
        <v>194</v>
      </c>
      <c r="Q118" s="143"/>
      <c r="R118" s="105"/>
      <c r="S118" s="105"/>
      <c r="T118" s="105"/>
      <c r="U118" s="105"/>
      <c r="V118" s="105"/>
      <c r="W118" s="105"/>
      <c r="X118" s="105"/>
      <c r="Y118" s="105"/>
      <c r="Z118" s="105"/>
    </row>
    <row r="119" spans="1:26" s="106" customFormat="1" x14ac:dyDescent="0.25">
      <c r="A119" s="45">
        <f t="shared" ref="A119:A124" si="4">+A118+1</f>
        <v>3</v>
      </c>
      <c r="B119" s="107"/>
      <c r="C119" s="108"/>
      <c r="D119" s="107"/>
      <c r="E119" s="102"/>
      <c r="F119" s="103"/>
      <c r="G119" s="103"/>
      <c r="H119" s="103"/>
      <c r="I119" s="104"/>
      <c r="J119" s="104"/>
      <c r="K119" s="104"/>
      <c r="L119" s="104"/>
      <c r="M119" s="95"/>
      <c r="N119" s="95"/>
      <c r="O119" s="27"/>
      <c r="P119" s="27"/>
      <c r="Q119" s="143"/>
      <c r="R119" s="105"/>
      <c r="S119" s="105"/>
      <c r="T119" s="105"/>
      <c r="U119" s="105"/>
      <c r="V119" s="105"/>
      <c r="W119" s="105"/>
      <c r="X119" s="105"/>
      <c r="Y119" s="105"/>
      <c r="Z119" s="105"/>
    </row>
    <row r="120" spans="1:26" s="106" customFormat="1" x14ac:dyDescent="0.25">
      <c r="A120" s="45">
        <f t="shared" si="4"/>
        <v>4</v>
      </c>
      <c r="B120" s="107"/>
      <c r="C120" s="108"/>
      <c r="D120" s="107"/>
      <c r="E120" s="102"/>
      <c r="F120" s="103"/>
      <c r="G120" s="103"/>
      <c r="H120" s="103"/>
      <c r="I120" s="104"/>
      <c r="J120" s="104"/>
      <c r="K120" s="104"/>
      <c r="L120" s="104"/>
      <c r="M120" s="95"/>
      <c r="N120" s="95"/>
      <c r="O120" s="27"/>
      <c r="P120" s="27"/>
      <c r="Q120" s="143"/>
      <c r="R120" s="105"/>
      <c r="S120" s="105"/>
      <c r="T120" s="105"/>
      <c r="U120" s="105"/>
      <c r="V120" s="105"/>
      <c r="W120" s="105"/>
      <c r="X120" s="105"/>
      <c r="Y120" s="105"/>
      <c r="Z120" s="105"/>
    </row>
    <row r="121" spans="1:26" s="106" customFormat="1" x14ac:dyDescent="0.25">
      <c r="A121" s="45">
        <f t="shared" si="4"/>
        <v>5</v>
      </c>
      <c r="B121" s="107"/>
      <c r="C121" s="108"/>
      <c r="D121" s="107"/>
      <c r="E121" s="102"/>
      <c r="F121" s="103"/>
      <c r="G121" s="103"/>
      <c r="H121" s="103"/>
      <c r="I121" s="104"/>
      <c r="J121" s="104"/>
      <c r="K121" s="104"/>
      <c r="L121" s="104"/>
      <c r="M121" s="95"/>
      <c r="N121" s="95"/>
      <c r="O121" s="27"/>
      <c r="P121" s="27"/>
      <c r="Q121" s="143"/>
      <c r="R121" s="105"/>
      <c r="S121" s="105"/>
      <c r="T121" s="105"/>
      <c r="U121" s="105"/>
      <c r="V121" s="105"/>
      <c r="W121" s="105"/>
      <c r="X121" s="105"/>
      <c r="Y121" s="105"/>
      <c r="Z121" s="105"/>
    </row>
    <row r="122" spans="1:26" s="106" customFormat="1" x14ac:dyDescent="0.25">
      <c r="A122" s="45">
        <f t="shared" si="4"/>
        <v>6</v>
      </c>
      <c r="B122" s="107"/>
      <c r="C122" s="108"/>
      <c r="D122" s="107"/>
      <c r="E122" s="102"/>
      <c r="F122" s="103"/>
      <c r="G122" s="103"/>
      <c r="H122" s="103"/>
      <c r="I122" s="104"/>
      <c r="J122" s="104"/>
      <c r="K122" s="104"/>
      <c r="L122" s="104"/>
      <c r="M122" s="95"/>
      <c r="N122" s="95"/>
      <c r="O122" s="27"/>
      <c r="P122" s="27"/>
      <c r="Q122" s="143"/>
      <c r="R122" s="105"/>
      <c r="S122" s="105"/>
      <c r="T122" s="105"/>
      <c r="U122" s="105"/>
      <c r="V122" s="105"/>
      <c r="W122" s="105"/>
      <c r="X122" s="105"/>
      <c r="Y122" s="105"/>
      <c r="Z122" s="105"/>
    </row>
    <row r="123" spans="1:26" s="106" customFormat="1" x14ac:dyDescent="0.25">
      <c r="A123" s="45">
        <f t="shared" si="4"/>
        <v>7</v>
      </c>
      <c r="B123" s="107"/>
      <c r="C123" s="108"/>
      <c r="D123" s="107"/>
      <c r="E123" s="102"/>
      <c r="F123" s="103"/>
      <c r="G123" s="103"/>
      <c r="H123" s="103"/>
      <c r="I123" s="104"/>
      <c r="J123" s="104"/>
      <c r="K123" s="104"/>
      <c r="L123" s="104"/>
      <c r="M123" s="95"/>
      <c r="N123" s="95"/>
      <c r="O123" s="27"/>
      <c r="P123" s="27"/>
      <c r="Q123" s="143"/>
      <c r="R123" s="105"/>
      <c r="S123" s="105"/>
      <c r="T123" s="105"/>
      <c r="U123" s="105"/>
      <c r="V123" s="105"/>
      <c r="W123" s="105"/>
      <c r="X123" s="105"/>
      <c r="Y123" s="105"/>
      <c r="Z123" s="105"/>
    </row>
    <row r="124" spans="1:26" s="106" customFormat="1" x14ac:dyDescent="0.25">
      <c r="A124" s="45">
        <f t="shared" si="4"/>
        <v>8</v>
      </c>
      <c r="B124" s="107"/>
      <c r="C124" s="108"/>
      <c r="D124" s="107"/>
      <c r="E124" s="102"/>
      <c r="F124" s="103"/>
      <c r="G124" s="103"/>
      <c r="H124" s="103"/>
      <c r="I124" s="104"/>
      <c r="J124" s="104"/>
      <c r="K124" s="104"/>
      <c r="L124" s="104"/>
      <c r="M124" s="95"/>
      <c r="N124" s="95"/>
      <c r="O124" s="27"/>
      <c r="P124" s="27"/>
      <c r="Q124" s="143"/>
      <c r="R124" s="105"/>
      <c r="S124" s="105"/>
      <c r="T124" s="105"/>
      <c r="U124" s="105"/>
      <c r="V124" s="105"/>
      <c r="W124" s="105"/>
      <c r="X124" s="105"/>
      <c r="Y124" s="105"/>
      <c r="Z124" s="105"/>
    </row>
    <row r="125" spans="1:26" s="106" customFormat="1" ht="32.25" customHeight="1" x14ac:dyDescent="0.25">
      <c r="A125" s="45"/>
      <c r="B125" s="48" t="s">
        <v>16</v>
      </c>
      <c r="C125" s="108"/>
      <c r="D125" s="107"/>
      <c r="E125" s="102"/>
      <c r="F125" s="103"/>
      <c r="G125" s="103"/>
      <c r="H125" s="103"/>
      <c r="I125" s="104"/>
      <c r="J125" s="104"/>
      <c r="K125" s="109" t="s">
        <v>196</v>
      </c>
      <c r="L125" s="109">
        <f t="shared" ref="L125:N125" si="5">SUM(L117:L124)</f>
        <v>0</v>
      </c>
      <c r="M125" s="141">
        <f t="shared" si="5"/>
        <v>520</v>
      </c>
      <c r="N125" s="109">
        <f t="shared" si="5"/>
        <v>520</v>
      </c>
      <c r="O125" s="27"/>
      <c r="P125" s="27"/>
      <c r="Q125" s="144"/>
    </row>
    <row r="126" spans="1:26" x14ac:dyDescent="0.25">
      <c r="B126" s="30"/>
      <c r="C126" s="30"/>
      <c r="D126" s="30"/>
      <c r="E126" s="31"/>
      <c r="F126" s="30"/>
      <c r="G126" s="30"/>
      <c r="H126" s="30"/>
      <c r="I126" s="30"/>
      <c r="J126" s="30"/>
      <c r="K126" s="30"/>
      <c r="L126" s="30"/>
      <c r="M126" s="30"/>
      <c r="N126" s="30"/>
      <c r="O126" s="30"/>
      <c r="P126" s="30"/>
    </row>
    <row r="127" spans="1:26" ht="18.75" x14ac:dyDescent="0.25">
      <c r="B127" s="58" t="s">
        <v>32</v>
      </c>
      <c r="C127" s="72" t="str">
        <f>+K125</f>
        <v>17 meses y 6 días</v>
      </c>
      <c r="H127" s="32"/>
      <c r="I127" s="32"/>
      <c r="J127" s="32"/>
      <c r="K127" s="32"/>
      <c r="L127" s="32"/>
      <c r="M127" s="32"/>
      <c r="N127" s="30"/>
      <c r="O127" s="30"/>
      <c r="P127" s="30"/>
    </row>
    <row r="129" spans="2:17" ht="15.75" thickBot="1" x14ac:dyDescent="0.3"/>
    <row r="130" spans="2:17" ht="37.15" customHeight="1" thickBot="1" x14ac:dyDescent="0.3">
      <c r="B130" s="75" t="s">
        <v>49</v>
      </c>
      <c r="C130" s="76" t="s">
        <v>50</v>
      </c>
      <c r="D130" s="75" t="s">
        <v>51</v>
      </c>
      <c r="E130" s="76" t="s">
        <v>55</v>
      </c>
    </row>
    <row r="131" spans="2:17" ht="41.45" customHeight="1" x14ac:dyDescent="0.25">
      <c r="B131" s="66" t="s">
        <v>123</v>
      </c>
      <c r="C131" s="69">
        <v>20</v>
      </c>
      <c r="D131" s="69">
        <v>0</v>
      </c>
      <c r="E131" s="231">
        <f>+D131+D132+D133</f>
        <v>30</v>
      </c>
    </row>
    <row r="132" spans="2:17" x14ac:dyDescent="0.25">
      <c r="B132" s="66" t="s">
        <v>124</v>
      </c>
      <c r="C132" s="56">
        <v>30</v>
      </c>
      <c r="D132" s="148">
        <v>30</v>
      </c>
      <c r="E132" s="232"/>
    </row>
    <row r="133" spans="2:17" ht="15.75" thickBot="1" x14ac:dyDescent="0.3">
      <c r="B133" s="66" t="s">
        <v>125</v>
      </c>
      <c r="C133" s="71">
        <v>40</v>
      </c>
      <c r="D133" s="71">
        <v>0</v>
      </c>
      <c r="E133" s="233"/>
    </row>
    <row r="135" spans="2:17" ht="15.75" thickBot="1" x14ac:dyDescent="0.3"/>
    <row r="136" spans="2:17" ht="27" thickBot="1" x14ac:dyDescent="0.3">
      <c r="B136" s="220" t="s">
        <v>52</v>
      </c>
      <c r="C136" s="221"/>
      <c r="D136" s="221"/>
      <c r="E136" s="221"/>
      <c r="F136" s="221"/>
      <c r="G136" s="221"/>
      <c r="H136" s="221"/>
      <c r="I136" s="221"/>
      <c r="J136" s="221"/>
      <c r="K136" s="221"/>
      <c r="L136" s="221"/>
      <c r="M136" s="221"/>
      <c r="N136" s="222"/>
    </row>
    <row r="138" spans="2:17" ht="76.5" customHeight="1" x14ac:dyDescent="0.25">
      <c r="B138" s="113" t="s">
        <v>0</v>
      </c>
      <c r="C138" s="113" t="s">
        <v>39</v>
      </c>
      <c r="D138" s="113" t="s">
        <v>40</v>
      </c>
      <c r="E138" s="113" t="s">
        <v>115</v>
      </c>
      <c r="F138" s="113" t="s">
        <v>117</v>
      </c>
      <c r="G138" s="113" t="s">
        <v>118</v>
      </c>
      <c r="H138" s="113" t="s">
        <v>119</v>
      </c>
      <c r="I138" s="113" t="s">
        <v>116</v>
      </c>
      <c r="J138" s="218" t="s">
        <v>120</v>
      </c>
      <c r="K138" s="223"/>
      <c r="L138" s="219"/>
      <c r="M138" s="113" t="s">
        <v>121</v>
      </c>
      <c r="N138" s="113" t="s">
        <v>41</v>
      </c>
      <c r="O138" s="113" t="s">
        <v>42</v>
      </c>
      <c r="P138" s="218" t="s">
        <v>3</v>
      </c>
      <c r="Q138" s="219"/>
    </row>
    <row r="139" spans="2:17" ht="60.75" customHeight="1" x14ac:dyDescent="0.25">
      <c r="B139" s="160" t="s">
        <v>129</v>
      </c>
      <c r="C139" s="164">
        <f>(264+550)/1000</f>
        <v>0.81399999999999995</v>
      </c>
      <c r="D139" s="3" t="s">
        <v>269</v>
      </c>
      <c r="E139" s="3">
        <v>367560045</v>
      </c>
      <c r="F139" s="3" t="s">
        <v>270</v>
      </c>
      <c r="G139" s="3" t="s">
        <v>271</v>
      </c>
      <c r="H139" s="166">
        <v>38451</v>
      </c>
      <c r="I139" s="5" t="s">
        <v>137</v>
      </c>
      <c r="J139" s="1" t="s">
        <v>272</v>
      </c>
      <c r="K139" s="91" t="s">
        <v>279</v>
      </c>
      <c r="L139" s="90" t="s">
        <v>273</v>
      </c>
      <c r="M139" s="114" t="s">
        <v>136</v>
      </c>
      <c r="N139" s="114" t="s">
        <v>136</v>
      </c>
      <c r="O139" s="114" t="s">
        <v>136</v>
      </c>
      <c r="P139" s="226"/>
      <c r="Q139" s="226"/>
    </row>
    <row r="140" spans="2:17" ht="60.75" customHeight="1" x14ac:dyDescent="0.25">
      <c r="B140" s="160" t="s">
        <v>130</v>
      </c>
      <c r="C140" s="164">
        <f t="shared" ref="C140:C142" si="6">(264+550)/1000</f>
        <v>0.81399999999999995</v>
      </c>
      <c r="D140" s="3" t="s">
        <v>274</v>
      </c>
      <c r="E140" s="3">
        <v>53037219</v>
      </c>
      <c r="F140" s="3" t="s">
        <v>217</v>
      </c>
      <c r="G140" s="3" t="s">
        <v>275</v>
      </c>
      <c r="H140" s="166">
        <v>39577</v>
      </c>
      <c r="I140" s="5" t="s">
        <v>137</v>
      </c>
      <c r="J140" s="1" t="s">
        <v>277</v>
      </c>
      <c r="K140" s="91" t="s">
        <v>278</v>
      </c>
      <c r="L140" s="90" t="s">
        <v>219</v>
      </c>
      <c r="M140" s="114" t="s">
        <v>136</v>
      </c>
      <c r="N140" s="114" t="s">
        <v>136</v>
      </c>
      <c r="O140" s="114" t="s">
        <v>136</v>
      </c>
      <c r="P140" s="161"/>
      <c r="Q140" s="161"/>
    </row>
    <row r="141" spans="2:17" ht="60.75" customHeight="1" x14ac:dyDescent="0.25">
      <c r="B141" s="162" t="s">
        <v>130</v>
      </c>
      <c r="C141" s="164">
        <f t="shared" si="6"/>
        <v>0.81399999999999995</v>
      </c>
      <c r="D141" s="3" t="s">
        <v>274</v>
      </c>
      <c r="E141" s="3">
        <v>53037219</v>
      </c>
      <c r="F141" s="3" t="s">
        <v>217</v>
      </c>
      <c r="G141" s="3" t="s">
        <v>275</v>
      </c>
      <c r="H141" s="166">
        <v>39577</v>
      </c>
      <c r="I141" s="5" t="s">
        <v>137</v>
      </c>
      <c r="J141" s="1" t="s">
        <v>280</v>
      </c>
      <c r="K141" s="91" t="s">
        <v>281</v>
      </c>
      <c r="L141" s="90" t="s">
        <v>219</v>
      </c>
      <c r="M141" s="114" t="s">
        <v>136</v>
      </c>
      <c r="N141" s="114" t="s">
        <v>136</v>
      </c>
      <c r="O141" s="114" t="s">
        <v>136</v>
      </c>
      <c r="P141" s="163"/>
      <c r="Q141" s="163"/>
    </row>
    <row r="142" spans="2:17" ht="60.75" customHeight="1" x14ac:dyDescent="0.25">
      <c r="B142" s="162" t="s">
        <v>130</v>
      </c>
      <c r="C142" s="164">
        <f t="shared" si="6"/>
        <v>0.81399999999999995</v>
      </c>
      <c r="D142" s="3" t="s">
        <v>274</v>
      </c>
      <c r="E142" s="3">
        <v>53037219</v>
      </c>
      <c r="F142" s="3" t="s">
        <v>217</v>
      </c>
      <c r="G142" s="3" t="s">
        <v>275</v>
      </c>
      <c r="H142" s="166">
        <v>39577</v>
      </c>
      <c r="I142" s="5" t="s">
        <v>137</v>
      </c>
      <c r="J142" s="1" t="s">
        <v>282</v>
      </c>
      <c r="K142" s="91" t="s">
        <v>283</v>
      </c>
      <c r="L142" s="90" t="s">
        <v>219</v>
      </c>
      <c r="M142" s="114" t="s">
        <v>136</v>
      </c>
      <c r="N142" s="114" t="s">
        <v>136</v>
      </c>
      <c r="O142" s="114" t="s">
        <v>136</v>
      </c>
      <c r="P142" s="163"/>
      <c r="Q142" s="163"/>
    </row>
    <row r="143" spans="2:17" ht="60.75" customHeight="1" x14ac:dyDescent="0.25">
      <c r="B143" s="162" t="s">
        <v>276</v>
      </c>
      <c r="C143" s="164">
        <f>(264+550)/5000</f>
        <v>0.1628</v>
      </c>
      <c r="D143" s="3" t="s">
        <v>284</v>
      </c>
      <c r="E143" s="3">
        <v>59816668</v>
      </c>
      <c r="F143" s="3" t="s">
        <v>285</v>
      </c>
      <c r="G143" s="3" t="s">
        <v>228</v>
      </c>
      <c r="H143" s="166">
        <v>35770</v>
      </c>
      <c r="I143" s="5" t="s">
        <v>137</v>
      </c>
      <c r="J143" s="1" t="s">
        <v>286</v>
      </c>
      <c r="K143" s="91" t="s">
        <v>288</v>
      </c>
      <c r="L143" s="90" t="s">
        <v>287</v>
      </c>
      <c r="M143" s="114" t="s">
        <v>136</v>
      </c>
      <c r="N143" s="114" t="s">
        <v>136</v>
      </c>
      <c r="O143" s="114" t="s">
        <v>136</v>
      </c>
      <c r="P143" s="163" t="s">
        <v>322</v>
      </c>
      <c r="Q143" s="163"/>
    </row>
    <row r="144" spans="2:17" ht="60.75" customHeight="1" x14ac:dyDescent="0.25">
      <c r="B144" s="162" t="s">
        <v>276</v>
      </c>
      <c r="C144" s="164">
        <f>(264+550)/5000</f>
        <v>0.1628</v>
      </c>
      <c r="D144" s="3" t="s">
        <v>284</v>
      </c>
      <c r="E144" s="3">
        <v>59816668</v>
      </c>
      <c r="F144" s="3" t="s">
        <v>285</v>
      </c>
      <c r="G144" s="3" t="s">
        <v>228</v>
      </c>
      <c r="H144" s="166">
        <v>35770</v>
      </c>
      <c r="I144" s="5" t="s">
        <v>137</v>
      </c>
      <c r="J144" s="1" t="s">
        <v>289</v>
      </c>
      <c r="K144" s="91" t="s">
        <v>291</v>
      </c>
      <c r="L144" s="90" t="s">
        <v>290</v>
      </c>
      <c r="M144" s="114" t="s">
        <v>136</v>
      </c>
      <c r="N144" s="114" t="s">
        <v>136</v>
      </c>
      <c r="O144" s="114" t="s">
        <v>136</v>
      </c>
      <c r="P144" s="163"/>
      <c r="Q144" s="163"/>
    </row>
    <row r="147" spans="2:7" ht="15.75" thickBot="1" x14ac:dyDescent="0.3"/>
    <row r="148" spans="2:7" ht="54" customHeight="1" x14ac:dyDescent="0.25">
      <c r="B148" s="117" t="s">
        <v>33</v>
      </c>
      <c r="C148" s="117" t="s">
        <v>49</v>
      </c>
      <c r="D148" s="113" t="s">
        <v>50</v>
      </c>
      <c r="E148" s="117" t="s">
        <v>51</v>
      </c>
      <c r="F148" s="76" t="s">
        <v>56</v>
      </c>
      <c r="G148" s="87"/>
    </row>
    <row r="149" spans="2:7" ht="120.75" customHeight="1" x14ac:dyDescent="0.2">
      <c r="B149" s="227" t="s">
        <v>53</v>
      </c>
      <c r="C149" s="6" t="s">
        <v>126</v>
      </c>
      <c r="D149" s="148">
        <v>25</v>
      </c>
      <c r="E149" s="148">
        <v>25</v>
      </c>
      <c r="F149" s="213">
        <f>+E149+E150+E151</f>
        <v>50</v>
      </c>
      <c r="G149" s="88"/>
    </row>
    <row r="150" spans="2:7" ht="76.150000000000006" customHeight="1" x14ac:dyDescent="0.2">
      <c r="B150" s="227"/>
      <c r="C150" s="6" t="s">
        <v>127</v>
      </c>
      <c r="D150" s="73">
        <v>25</v>
      </c>
      <c r="E150" s="148">
        <v>25</v>
      </c>
      <c r="F150" s="228"/>
      <c r="G150" s="88"/>
    </row>
    <row r="151" spans="2:7" ht="69" customHeight="1" x14ac:dyDescent="0.2">
      <c r="B151" s="227"/>
      <c r="C151" s="6" t="s">
        <v>128</v>
      </c>
      <c r="D151" s="148">
        <v>10</v>
      </c>
      <c r="E151" s="148">
        <v>0</v>
      </c>
      <c r="F151" s="214"/>
      <c r="G151" s="88"/>
    </row>
    <row r="152" spans="2:7" x14ac:dyDescent="0.25">
      <c r="C152" s="97"/>
    </row>
    <row r="155" spans="2:7" x14ac:dyDescent="0.25">
      <c r="B155" s="115" t="s">
        <v>57</v>
      </c>
    </row>
    <row r="158" spans="2:7" x14ac:dyDescent="0.25">
      <c r="B158" s="118" t="s">
        <v>33</v>
      </c>
      <c r="C158" s="118" t="s">
        <v>58</v>
      </c>
      <c r="D158" s="117" t="s">
        <v>51</v>
      </c>
      <c r="E158" s="117" t="s">
        <v>16</v>
      </c>
    </row>
    <row r="159" spans="2:7" ht="28.5" x14ac:dyDescent="0.25">
      <c r="B159" s="98" t="s">
        <v>59</v>
      </c>
      <c r="C159" s="99">
        <v>40</v>
      </c>
      <c r="D159" s="148">
        <f>+E131</f>
        <v>30</v>
      </c>
      <c r="E159" s="229">
        <f>+D159+D160</f>
        <v>80</v>
      </c>
    </row>
    <row r="160" spans="2:7" ht="42.75" x14ac:dyDescent="0.25">
      <c r="B160" s="98" t="s">
        <v>60</v>
      </c>
      <c r="C160" s="99">
        <v>60</v>
      </c>
      <c r="D160" s="148">
        <f>+F149</f>
        <v>50</v>
      </c>
      <c r="E160" s="230"/>
    </row>
  </sheetData>
  <mergeCells count="39">
    <mergeCell ref="P139:Q139"/>
    <mergeCell ref="B149:B151"/>
    <mergeCell ref="F149:F151"/>
    <mergeCell ref="E159:E160"/>
    <mergeCell ref="B113:N113"/>
    <mergeCell ref="E131:E133"/>
    <mergeCell ref="B136:N136"/>
    <mergeCell ref="J138:L138"/>
    <mergeCell ref="B110:P110"/>
    <mergeCell ref="P138:Q138"/>
    <mergeCell ref="O72:P72"/>
    <mergeCell ref="O73:P73"/>
    <mergeCell ref="B79:N79"/>
    <mergeCell ref="J84:L84"/>
    <mergeCell ref="P84:Q84"/>
    <mergeCell ref="B103:N103"/>
    <mergeCell ref="D106:E106"/>
    <mergeCell ref="D107:E107"/>
    <mergeCell ref="P85:Q8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76 A65572 IS65572 SO65572 ACK65572 AMG65572 AWC65572 BFY65572 BPU65572 BZQ65572 CJM65572 CTI65572 DDE65572 DNA65572 DWW65572 EGS65572 EQO65572 FAK65572 FKG65572 FUC65572 GDY65572 GNU65572 GXQ65572 HHM65572 HRI65572 IBE65572 ILA65572 IUW65572 JES65572 JOO65572 JYK65572 KIG65572 KSC65572 LBY65572 LLU65572 LVQ65572 MFM65572 MPI65572 MZE65572 NJA65572 NSW65572 OCS65572 OMO65572 OWK65572 PGG65572 PQC65572 PZY65572 QJU65572 QTQ65572 RDM65572 RNI65572 RXE65572 SHA65572 SQW65572 TAS65572 TKO65572 TUK65572 UEG65572 UOC65572 UXY65572 VHU65572 VRQ65572 WBM65572 WLI65572 WVE65572 A131108 IS131108 SO131108 ACK131108 AMG131108 AWC131108 BFY131108 BPU131108 BZQ131108 CJM131108 CTI131108 DDE131108 DNA131108 DWW131108 EGS131108 EQO131108 FAK131108 FKG131108 FUC131108 GDY131108 GNU131108 GXQ131108 HHM131108 HRI131108 IBE131108 ILA131108 IUW131108 JES131108 JOO131108 JYK131108 KIG131108 KSC131108 LBY131108 LLU131108 LVQ131108 MFM131108 MPI131108 MZE131108 NJA131108 NSW131108 OCS131108 OMO131108 OWK131108 PGG131108 PQC131108 PZY131108 QJU131108 QTQ131108 RDM131108 RNI131108 RXE131108 SHA131108 SQW131108 TAS131108 TKO131108 TUK131108 UEG131108 UOC131108 UXY131108 VHU131108 VRQ131108 WBM131108 WLI131108 WVE131108 A196644 IS196644 SO196644 ACK196644 AMG196644 AWC196644 BFY196644 BPU196644 BZQ196644 CJM196644 CTI196644 DDE196644 DNA196644 DWW196644 EGS196644 EQO196644 FAK196644 FKG196644 FUC196644 GDY196644 GNU196644 GXQ196644 HHM196644 HRI196644 IBE196644 ILA196644 IUW196644 JES196644 JOO196644 JYK196644 KIG196644 KSC196644 LBY196644 LLU196644 LVQ196644 MFM196644 MPI196644 MZE196644 NJA196644 NSW196644 OCS196644 OMO196644 OWK196644 PGG196644 PQC196644 PZY196644 QJU196644 QTQ196644 RDM196644 RNI196644 RXE196644 SHA196644 SQW196644 TAS196644 TKO196644 TUK196644 UEG196644 UOC196644 UXY196644 VHU196644 VRQ196644 WBM196644 WLI196644 WVE196644 A262180 IS262180 SO262180 ACK262180 AMG262180 AWC262180 BFY262180 BPU262180 BZQ262180 CJM262180 CTI262180 DDE262180 DNA262180 DWW262180 EGS262180 EQO262180 FAK262180 FKG262180 FUC262180 GDY262180 GNU262180 GXQ262180 HHM262180 HRI262180 IBE262180 ILA262180 IUW262180 JES262180 JOO262180 JYK262180 KIG262180 KSC262180 LBY262180 LLU262180 LVQ262180 MFM262180 MPI262180 MZE262180 NJA262180 NSW262180 OCS262180 OMO262180 OWK262180 PGG262180 PQC262180 PZY262180 QJU262180 QTQ262180 RDM262180 RNI262180 RXE262180 SHA262180 SQW262180 TAS262180 TKO262180 TUK262180 UEG262180 UOC262180 UXY262180 VHU262180 VRQ262180 WBM262180 WLI262180 WVE262180 A327716 IS327716 SO327716 ACK327716 AMG327716 AWC327716 BFY327716 BPU327716 BZQ327716 CJM327716 CTI327716 DDE327716 DNA327716 DWW327716 EGS327716 EQO327716 FAK327716 FKG327716 FUC327716 GDY327716 GNU327716 GXQ327716 HHM327716 HRI327716 IBE327716 ILA327716 IUW327716 JES327716 JOO327716 JYK327716 KIG327716 KSC327716 LBY327716 LLU327716 LVQ327716 MFM327716 MPI327716 MZE327716 NJA327716 NSW327716 OCS327716 OMO327716 OWK327716 PGG327716 PQC327716 PZY327716 QJU327716 QTQ327716 RDM327716 RNI327716 RXE327716 SHA327716 SQW327716 TAS327716 TKO327716 TUK327716 UEG327716 UOC327716 UXY327716 VHU327716 VRQ327716 WBM327716 WLI327716 WVE327716 A393252 IS393252 SO393252 ACK393252 AMG393252 AWC393252 BFY393252 BPU393252 BZQ393252 CJM393252 CTI393252 DDE393252 DNA393252 DWW393252 EGS393252 EQO393252 FAK393252 FKG393252 FUC393252 GDY393252 GNU393252 GXQ393252 HHM393252 HRI393252 IBE393252 ILA393252 IUW393252 JES393252 JOO393252 JYK393252 KIG393252 KSC393252 LBY393252 LLU393252 LVQ393252 MFM393252 MPI393252 MZE393252 NJA393252 NSW393252 OCS393252 OMO393252 OWK393252 PGG393252 PQC393252 PZY393252 QJU393252 QTQ393252 RDM393252 RNI393252 RXE393252 SHA393252 SQW393252 TAS393252 TKO393252 TUK393252 UEG393252 UOC393252 UXY393252 VHU393252 VRQ393252 WBM393252 WLI393252 WVE393252 A458788 IS458788 SO458788 ACK458788 AMG458788 AWC458788 BFY458788 BPU458788 BZQ458788 CJM458788 CTI458788 DDE458788 DNA458788 DWW458788 EGS458788 EQO458788 FAK458788 FKG458788 FUC458788 GDY458788 GNU458788 GXQ458788 HHM458788 HRI458788 IBE458788 ILA458788 IUW458788 JES458788 JOO458788 JYK458788 KIG458788 KSC458788 LBY458788 LLU458788 LVQ458788 MFM458788 MPI458788 MZE458788 NJA458788 NSW458788 OCS458788 OMO458788 OWK458788 PGG458788 PQC458788 PZY458788 QJU458788 QTQ458788 RDM458788 RNI458788 RXE458788 SHA458788 SQW458788 TAS458788 TKO458788 TUK458788 UEG458788 UOC458788 UXY458788 VHU458788 VRQ458788 WBM458788 WLI458788 WVE458788 A524324 IS524324 SO524324 ACK524324 AMG524324 AWC524324 BFY524324 BPU524324 BZQ524324 CJM524324 CTI524324 DDE524324 DNA524324 DWW524324 EGS524324 EQO524324 FAK524324 FKG524324 FUC524324 GDY524324 GNU524324 GXQ524324 HHM524324 HRI524324 IBE524324 ILA524324 IUW524324 JES524324 JOO524324 JYK524324 KIG524324 KSC524324 LBY524324 LLU524324 LVQ524324 MFM524324 MPI524324 MZE524324 NJA524324 NSW524324 OCS524324 OMO524324 OWK524324 PGG524324 PQC524324 PZY524324 QJU524324 QTQ524324 RDM524324 RNI524324 RXE524324 SHA524324 SQW524324 TAS524324 TKO524324 TUK524324 UEG524324 UOC524324 UXY524324 VHU524324 VRQ524324 WBM524324 WLI524324 WVE524324 A589860 IS589860 SO589860 ACK589860 AMG589860 AWC589860 BFY589860 BPU589860 BZQ589860 CJM589860 CTI589860 DDE589860 DNA589860 DWW589860 EGS589860 EQO589860 FAK589860 FKG589860 FUC589860 GDY589860 GNU589860 GXQ589860 HHM589860 HRI589860 IBE589860 ILA589860 IUW589860 JES589860 JOO589860 JYK589860 KIG589860 KSC589860 LBY589860 LLU589860 LVQ589860 MFM589860 MPI589860 MZE589860 NJA589860 NSW589860 OCS589860 OMO589860 OWK589860 PGG589860 PQC589860 PZY589860 QJU589860 QTQ589860 RDM589860 RNI589860 RXE589860 SHA589860 SQW589860 TAS589860 TKO589860 TUK589860 UEG589860 UOC589860 UXY589860 VHU589860 VRQ589860 WBM589860 WLI589860 WVE589860 A655396 IS655396 SO655396 ACK655396 AMG655396 AWC655396 BFY655396 BPU655396 BZQ655396 CJM655396 CTI655396 DDE655396 DNA655396 DWW655396 EGS655396 EQO655396 FAK655396 FKG655396 FUC655396 GDY655396 GNU655396 GXQ655396 HHM655396 HRI655396 IBE655396 ILA655396 IUW655396 JES655396 JOO655396 JYK655396 KIG655396 KSC655396 LBY655396 LLU655396 LVQ655396 MFM655396 MPI655396 MZE655396 NJA655396 NSW655396 OCS655396 OMO655396 OWK655396 PGG655396 PQC655396 PZY655396 QJU655396 QTQ655396 RDM655396 RNI655396 RXE655396 SHA655396 SQW655396 TAS655396 TKO655396 TUK655396 UEG655396 UOC655396 UXY655396 VHU655396 VRQ655396 WBM655396 WLI655396 WVE655396 A720932 IS720932 SO720932 ACK720932 AMG720932 AWC720932 BFY720932 BPU720932 BZQ720932 CJM720932 CTI720932 DDE720932 DNA720932 DWW720932 EGS720932 EQO720932 FAK720932 FKG720932 FUC720932 GDY720932 GNU720932 GXQ720932 HHM720932 HRI720932 IBE720932 ILA720932 IUW720932 JES720932 JOO720932 JYK720932 KIG720932 KSC720932 LBY720932 LLU720932 LVQ720932 MFM720932 MPI720932 MZE720932 NJA720932 NSW720932 OCS720932 OMO720932 OWK720932 PGG720932 PQC720932 PZY720932 QJU720932 QTQ720932 RDM720932 RNI720932 RXE720932 SHA720932 SQW720932 TAS720932 TKO720932 TUK720932 UEG720932 UOC720932 UXY720932 VHU720932 VRQ720932 WBM720932 WLI720932 WVE720932 A786468 IS786468 SO786468 ACK786468 AMG786468 AWC786468 BFY786468 BPU786468 BZQ786468 CJM786468 CTI786468 DDE786468 DNA786468 DWW786468 EGS786468 EQO786468 FAK786468 FKG786468 FUC786468 GDY786468 GNU786468 GXQ786468 HHM786468 HRI786468 IBE786468 ILA786468 IUW786468 JES786468 JOO786468 JYK786468 KIG786468 KSC786468 LBY786468 LLU786468 LVQ786468 MFM786468 MPI786468 MZE786468 NJA786468 NSW786468 OCS786468 OMO786468 OWK786468 PGG786468 PQC786468 PZY786468 QJU786468 QTQ786468 RDM786468 RNI786468 RXE786468 SHA786468 SQW786468 TAS786468 TKO786468 TUK786468 UEG786468 UOC786468 UXY786468 VHU786468 VRQ786468 WBM786468 WLI786468 WVE786468 A852004 IS852004 SO852004 ACK852004 AMG852004 AWC852004 BFY852004 BPU852004 BZQ852004 CJM852004 CTI852004 DDE852004 DNA852004 DWW852004 EGS852004 EQO852004 FAK852004 FKG852004 FUC852004 GDY852004 GNU852004 GXQ852004 HHM852004 HRI852004 IBE852004 ILA852004 IUW852004 JES852004 JOO852004 JYK852004 KIG852004 KSC852004 LBY852004 LLU852004 LVQ852004 MFM852004 MPI852004 MZE852004 NJA852004 NSW852004 OCS852004 OMO852004 OWK852004 PGG852004 PQC852004 PZY852004 QJU852004 QTQ852004 RDM852004 RNI852004 RXE852004 SHA852004 SQW852004 TAS852004 TKO852004 TUK852004 UEG852004 UOC852004 UXY852004 VHU852004 VRQ852004 WBM852004 WLI852004 WVE852004 A917540 IS917540 SO917540 ACK917540 AMG917540 AWC917540 BFY917540 BPU917540 BZQ917540 CJM917540 CTI917540 DDE917540 DNA917540 DWW917540 EGS917540 EQO917540 FAK917540 FKG917540 FUC917540 GDY917540 GNU917540 GXQ917540 HHM917540 HRI917540 IBE917540 ILA917540 IUW917540 JES917540 JOO917540 JYK917540 KIG917540 KSC917540 LBY917540 LLU917540 LVQ917540 MFM917540 MPI917540 MZE917540 NJA917540 NSW917540 OCS917540 OMO917540 OWK917540 PGG917540 PQC917540 PZY917540 QJU917540 QTQ917540 RDM917540 RNI917540 RXE917540 SHA917540 SQW917540 TAS917540 TKO917540 TUK917540 UEG917540 UOC917540 UXY917540 VHU917540 VRQ917540 WBM917540 WLI917540 WVE917540 A983076 IS983076 SO983076 ACK983076 AMG983076 AWC983076 BFY983076 BPU983076 BZQ983076 CJM983076 CTI983076 DDE983076 DNA983076 DWW983076 EGS983076 EQO983076 FAK983076 FKG983076 FUC983076 GDY983076 GNU983076 GXQ983076 HHM983076 HRI983076 IBE983076 ILA983076 IUW983076 JES983076 JOO983076 JYK983076 KIG983076 KSC983076 LBY983076 LLU983076 LVQ983076 MFM983076 MPI983076 MZE983076 NJA983076 NSW983076 OCS983076 OMO983076 OWK983076 PGG983076 PQC983076 PZY983076 QJU983076 QTQ983076 RDM983076 RNI983076 RXE983076 SHA983076 SQW983076 TAS983076 TKO983076 TUK983076 UEG983076 UOC983076 UXY983076 VHU983076 VRQ983076 WBM983076 WLI98307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6 WLL983076 C65572 IV65572 SR65572 ACN65572 AMJ65572 AWF65572 BGB65572 BPX65572 BZT65572 CJP65572 CTL65572 DDH65572 DND65572 DWZ65572 EGV65572 EQR65572 FAN65572 FKJ65572 FUF65572 GEB65572 GNX65572 GXT65572 HHP65572 HRL65572 IBH65572 ILD65572 IUZ65572 JEV65572 JOR65572 JYN65572 KIJ65572 KSF65572 LCB65572 LLX65572 LVT65572 MFP65572 MPL65572 MZH65572 NJD65572 NSZ65572 OCV65572 OMR65572 OWN65572 PGJ65572 PQF65572 QAB65572 QJX65572 QTT65572 RDP65572 RNL65572 RXH65572 SHD65572 SQZ65572 TAV65572 TKR65572 TUN65572 UEJ65572 UOF65572 UYB65572 VHX65572 VRT65572 WBP65572 WLL65572 WVH65572 C131108 IV131108 SR131108 ACN131108 AMJ131108 AWF131108 BGB131108 BPX131108 BZT131108 CJP131108 CTL131108 DDH131108 DND131108 DWZ131108 EGV131108 EQR131108 FAN131108 FKJ131108 FUF131108 GEB131108 GNX131108 GXT131108 HHP131108 HRL131108 IBH131108 ILD131108 IUZ131108 JEV131108 JOR131108 JYN131108 KIJ131108 KSF131108 LCB131108 LLX131108 LVT131108 MFP131108 MPL131108 MZH131108 NJD131108 NSZ131108 OCV131108 OMR131108 OWN131108 PGJ131108 PQF131108 QAB131108 QJX131108 QTT131108 RDP131108 RNL131108 RXH131108 SHD131108 SQZ131108 TAV131108 TKR131108 TUN131108 UEJ131108 UOF131108 UYB131108 VHX131108 VRT131108 WBP131108 WLL131108 WVH131108 C196644 IV196644 SR196644 ACN196644 AMJ196644 AWF196644 BGB196644 BPX196644 BZT196644 CJP196644 CTL196644 DDH196644 DND196644 DWZ196644 EGV196644 EQR196644 FAN196644 FKJ196644 FUF196644 GEB196644 GNX196644 GXT196644 HHP196644 HRL196644 IBH196644 ILD196644 IUZ196644 JEV196644 JOR196644 JYN196644 KIJ196644 KSF196644 LCB196644 LLX196644 LVT196644 MFP196644 MPL196644 MZH196644 NJD196644 NSZ196644 OCV196644 OMR196644 OWN196644 PGJ196644 PQF196644 QAB196644 QJX196644 QTT196644 RDP196644 RNL196644 RXH196644 SHD196644 SQZ196644 TAV196644 TKR196644 TUN196644 UEJ196644 UOF196644 UYB196644 VHX196644 VRT196644 WBP196644 WLL196644 WVH196644 C262180 IV262180 SR262180 ACN262180 AMJ262180 AWF262180 BGB262180 BPX262180 BZT262180 CJP262180 CTL262180 DDH262180 DND262180 DWZ262180 EGV262180 EQR262180 FAN262180 FKJ262180 FUF262180 GEB262180 GNX262180 GXT262180 HHP262180 HRL262180 IBH262180 ILD262180 IUZ262180 JEV262180 JOR262180 JYN262180 KIJ262180 KSF262180 LCB262180 LLX262180 LVT262180 MFP262180 MPL262180 MZH262180 NJD262180 NSZ262180 OCV262180 OMR262180 OWN262180 PGJ262180 PQF262180 QAB262180 QJX262180 QTT262180 RDP262180 RNL262180 RXH262180 SHD262180 SQZ262180 TAV262180 TKR262180 TUN262180 UEJ262180 UOF262180 UYB262180 VHX262180 VRT262180 WBP262180 WLL262180 WVH262180 C327716 IV327716 SR327716 ACN327716 AMJ327716 AWF327716 BGB327716 BPX327716 BZT327716 CJP327716 CTL327716 DDH327716 DND327716 DWZ327716 EGV327716 EQR327716 FAN327716 FKJ327716 FUF327716 GEB327716 GNX327716 GXT327716 HHP327716 HRL327716 IBH327716 ILD327716 IUZ327716 JEV327716 JOR327716 JYN327716 KIJ327716 KSF327716 LCB327716 LLX327716 LVT327716 MFP327716 MPL327716 MZH327716 NJD327716 NSZ327716 OCV327716 OMR327716 OWN327716 PGJ327716 PQF327716 QAB327716 QJX327716 QTT327716 RDP327716 RNL327716 RXH327716 SHD327716 SQZ327716 TAV327716 TKR327716 TUN327716 UEJ327716 UOF327716 UYB327716 VHX327716 VRT327716 WBP327716 WLL327716 WVH327716 C393252 IV393252 SR393252 ACN393252 AMJ393252 AWF393252 BGB393252 BPX393252 BZT393252 CJP393252 CTL393252 DDH393252 DND393252 DWZ393252 EGV393252 EQR393252 FAN393252 FKJ393252 FUF393252 GEB393252 GNX393252 GXT393252 HHP393252 HRL393252 IBH393252 ILD393252 IUZ393252 JEV393252 JOR393252 JYN393252 KIJ393252 KSF393252 LCB393252 LLX393252 LVT393252 MFP393252 MPL393252 MZH393252 NJD393252 NSZ393252 OCV393252 OMR393252 OWN393252 PGJ393252 PQF393252 QAB393252 QJX393252 QTT393252 RDP393252 RNL393252 RXH393252 SHD393252 SQZ393252 TAV393252 TKR393252 TUN393252 UEJ393252 UOF393252 UYB393252 VHX393252 VRT393252 WBP393252 WLL393252 WVH393252 C458788 IV458788 SR458788 ACN458788 AMJ458788 AWF458788 BGB458788 BPX458788 BZT458788 CJP458788 CTL458788 DDH458788 DND458788 DWZ458788 EGV458788 EQR458788 FAN458788 FKJ458788 FUF458788 GEB458788 GNX458788 GXT458788 HHP458788 HRL458788 IBH458788 ILD458788 IUZ458788 JEV458788 JOR458788 JYN458788 KIJ458788 KSF458788 LCB458788 LLX458788 LVT458788 MFP458788 MPL458788 MZH458788 NJD458788 NSZ458788 OCV458788 OMR458788 OWN458788 PGJ458788 PQF458788 QAB458788 QJX458788 QTT458788 RDP458788 RNL458788 RXH458788 SHD458788 SQZ458788 TAV458788 TKR458788 TUN458788 UEJ458788 UOF458788 UYB458788 VHX458788 VRT458788 WBP458788 WLL458788 WVH458788 C524324 IV524324 SR524324 ACN524324 AMJ524324 AWF524324 BGB524324 BPX524324 BZT524324 CJP524324 CTL524324 DDH524324 DND524324 DWZ524324 EGV524324 EQR524324 FAN524324 FKJ524324 FUF524324 GEB524324 GNX524324 GXT524324 HHP524324 HRL524324 IBH524324 ILD524324 IUZ524324 JEV524324 JOR524324 JYN524324 KIJ524324 KSF524324 LCB524324 LLX524324 LVT524324 MFP524324 MPL524324 MZH524324 NJD524324 NSZ524324 OCV524324 OMR524324 OWN524324 PGJ524324 PQF524324 QAB524324 QJX524324 QTT524324 RDP524324 RNL524324 RXH524324 SHD524324 SQZ524324 TAV524324 TKR524324 TUN524324 UEJ524324 UOF524324 UYB524324 VHX524324 VRT524324 WBP524324 WLL524324 WVH524324 C589860 IV589860 SR589860 ACN589860 AMJ589860 AWF589860 BGB589860 BPX589860 BZT589860 CJP589860 CTL589860 DDH589860 DND589860 DWZ589860 EGV589860 EQR589860 FAN589860 FKJ589860 FUF589860 GEB589860 GNX589860 GXT589860 HHP589860 HRL589860 IBH589860 ILD589860 IUZ589860 JEV589860 JOR589860 JYN589860 KIJ589860 KSF589860 LCB589860 LLX589860 LVT589860 MFP589860 MPL589860 MZH589860 NJD589860 NSZ589860 OCV589860 OMR589860 OWN589860 PGJ589860 PQF589860 QAB589860 QJX589860 QTT589860 RDP589860 RNL589860 RXH589860 SHD589860 SQZ589860 TAV589860 TKR589860 TUN589860 UEJ589860 UOF589860 UYB589860 VHX589860 VRT589860 WBP589860 WLL589860 WVH589860 C655396 IV655396 SR655396 ACN655396 AMJ655396 AWF655396 BGB655396 BPX655396 BZT655396 CJP655396 CTL655396 DDH655396 DND655396 DWZ655396 EGV655396 EQR655396 FAN655396 FKJ655396 FUF655396 GEB655396 GNX655396 GXT655396 HHP655396 HRL655396 IBH655396 ILD655396 IUZ655396 JEV655396 JOR655396 JYN655396 KIJ655396 KSF655396 LCB655396 LLX655396 LVT655396 MFP655396 MPL655396 MZH655396 NJD655396 NSZ655396 OCV655396 OMR655396 OWN655396 PGJ655396 PQF655396 QAB655396 QJX655396 QTT655396 RDP655396 RNL655396 RXH655396 SHD655396 SQZ655396 TAV655396 TKR655396 TUN655396 UEJ655396 UOF655396 UYB655396 VHX655396 VRT655396 WBP655396 WLL655396 WVH655396 C720932 IV720932 SR720932 ACN720932 AMJ720932 AWF720932 BGB720932 BPX720932 BZT720932 CJP720932 CTL720932 DDH720932 DND720932 DWZ720932 EGV720932 EQR720932 FAN720932 FKJ720932 FUF720932 GEB720932 GNX720932 GXT720932 HHP720932 HRL720932 IBH720932 ILD720932 IUZ720932 JEV720932 JOR720932 JYN720932 KIJ720932 KSF720932 LCB720932 LLX720932 LVT720932 MFP720932 MPL720932 MZH720932 NJD720932 NSZ720932 OCV720932 OMR720932 OWN720932 PGJ720932 PQF720932 QAB720932 QJX720932 QTT720932 RDP720932 RNL720932 RXH720932 SHD720932 SQZ720932 TAV720932 TKR720932 TUN720932 UEJ720932 UOF720932 UYB720932 VHX720932 VRT720932 WBP720932 WLL720932 WVH720932 C786468 IV786468 SR786468 ACN786468 AMJ786468 AWF786468 BGB786468 BPX786468 BZT786468 CJP786468 CTL786468 DDH786468 DND786468 DWZ786468 EGV786468 EQR786468 FAN786468 FKJ786468 FUF786468 GEB786468 GNX786468 GXT786468 HHP786468 HRL786468 IBH786468 ILD786468 IUZ786468 JEV786468 JOR786468 JYN786468 KIJ786468 KSF786468 LCB786468 LLX786468 LVT786468 MFP786468 MPL786468 MZH786468 NJD786468 NSZ786468 OCV786468 OMR786468 OWN786468 PGJ786468 PQF786468 QAB786468 QJX786468 QTT786468 RDP786468 RNL786468 RXH786468 SHD786468 SQZ786468 TAV786468 TKR786468 TUN786468 UEJ786468 UOF786468 UYB786468 VHX786468 VRT786468 WBP786468 WLL786468 WVH786468 C852004 IV852004 SR852004 ACN852004 AMJ852004 AWF852004 BGB852004 BPX852004 BZT852004 CJP852004 CTL852004 DDH852004 DND852004 DWZ852004 EGV852004 EQR852004 FAN852004 FKJ852004 FUF852004 GEB852004 GNX852004 GXT852004 HHP852004 HRL852004 IBH852004 ILD852004 IUZ852004 JEV852004 JOR852004 JYN852004 KIJ852004 KSF852004 LCB852004 LLX852004 LVT852004 MFP852004 MPL852004 MZH852004 NJD852004 NSZ852004 OCV852004 OMR852004 OWN852004 PGJ852004 PQF852004 QAB852004 QJX852004 QTT852004 RDP852004 RNL852004 RXH852004 SHD852004 SQZ852004 TAV852004 TKR852004 TUN852004 UEJ852004 UOF852004 UYB852004 VHX852004 VRT852004 WBP852004 WLL852004 WVH852004 C917540 IV917540 SR917540 ACN917540 AMJ917540 AWF917540 BGB917540 BPX917540 BZT917540 CJP917540 CTL917540 DDH917540 DND917540 DWZ917540 EGV917540 EQR917540 FAN917540 FKJ917540 FUF917540 GEB917540 GNX917540 GXT917540 HHP917540 HRL917540 IBH917540 ILD917540 IUZ917540 JEV917540 JOR917540 JYN917540 KIJ917540 KSF917540 LCB917540 LLX917540 LVT917540 MFP917540 MPL917540 MZH917540 NJD917540 NSZ917540 OCV917540 OMR917540 OWN917540 PGJ917540 PQF917540 QAB917540 QJX917540 QTT917540 RDP917540 RNL917540 RXH917540 SHD917540 SQZ917540 TAV917540 TKR917540 TUN917540 UEJ917540 UOF917540 UYB917540 VHX917540 VRT917540 WBP917540 WLL917540 WVH917540 C983076 IV983076 SR983076 ACN983076 AMJ983076 AWF983076 BGB983076 BPX983076 BZT983076 CJP983076 CTL983076 DDH983076 DND983076 DWZ983076 EGV983076 EQR983076 FAN983076 FKJ983076 FUF983076 GEB983076 GNX983076 GXT983076 HHP983076 HRL983076 IBH983076 ILD983076 IUZ983076 JEV983076 JOR983076 JYN983076 KIJ983076 KSF983076 LCB983076 LLX983076 LVT983076 MFP983076 MPL983076 MZH983076 NJD983076 NSZ983076 OCV983076 OMR983076 OWN983076 PGJ983076 PQF983076 QAB983076 QJX983076 QTT983076 RDP983076 RNL983076 RXH983076 SHD983076 SQZ983076 TAV983076 TKR983076 TUN983076 UEJ983076 UOF983076 UYB983076 VHX983076 VRT983076 WBP98307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opLeftCell="B1" zoomScale="70" zoomScaleNormal="70" workbookViewId="0">
      <selection activeCell="E153" sqref="E153:E154"/>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68.285156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01" t="s">
        <v>63</v>
      </c>
      <c r="C2" s="202"/>
      <c r="D2" s="202"/>
      <c r="E2" s="202"/>
      <c r="F2" s="202"/>
      <c r="G2" s="202"/>
      <c r="H2" s="202"/>
      <c r="I2" s="202"/>
      <c r="J2" s="202"/>
      <c r="K2" s="202"/>
      <c r="L2" s="202"/>
      <c r="M2" s="202"/>
      <c r="N2" s="202"/>
      <c r="O2" s="202"/>
      <c r="P2" s="202"/>
    </row>
    <row r="4" spans="2:16" ht="26.25" x14ac:dyDescent="0.25">
      <c r="B4" s="201" t="s">
        <v>48</v>
      </c>
      <c r="C4" s="202"/>
      <c r="D4" s="202"/>
      <c r="E4" s="202"/>
      <c r="F4" s="202"/>
      <c r="G4" s="202"/>
      <c r="H4" s="202"/>
      <c r="I4" s="202"/>
      <c r="J4" s="202"/>
      <c r="K4" s="202"/>
      <c r="L4" s="202"/>
      <c r="M4" s="202"/>
      <c r="N4" s="202"/>
      <c r="O4" s="202"/>
      <c r="P4" s="202"/>
    </row>
    <row r="5" spans="2:16" ht="15.75" thickBot="1" x14ac:dyDescent="0.3"/>
    <row r="6" spans="2:16" ht="21.75" thickBot="1" x14ac:dyDescent="0.3">
      <c r="B6" s="11" t="s">
        <v>4</v>
      </c>
      <c r="C6" s="199" t="s">
        <v>173</v>
      </c>
      <c r="D6" s="199"/>
      <c r="E6" s="199"/>
      <c r="F6" s="199"/>
      <c r="G6" s="199"/>
      <c r="H6" s="199"/>
      <c r="I6" s="199"/>
      <c r="J6" s="199"/>
      <c r="K6" s="199"/>
      <c r="L6" s="199"/>
      <c r="M6" s="199"/>
      <c r="N6" s="200"/>
    </row>
    <row r="7" spans="2:16" ht="16.5" thickBot="1" x14ac:dyDescent="0.3">
      <c r="B7" s="12" t="s">
        <v>5</v>
      </c>
      <c r="C7" s="199"/>
      <c r="D7" s="199"/>
      <c r="E7" s="199"/>
      <c r="F7" s="199"/>
      <c r="G7" s="199"/>
      <c r="H7" s="199"/>
      <c r="I7" s="199"/>
      <c r="J7" s="199"/>
      <c r="K7" s="199"/>
      <c r="L7" s="199"/>
      <c r="M7" s="199"/>
      <c r="N7" s="200"/>
    </row>
    <row r="8" spans="2:16" ht="16.5" thickBot="1" x14ac:dyDescent="0.3">
      <c r="B8" s="12" t="s">
        <v>6</v>
      </c>
      <c r="C8" s="199"/>
      <c r="D8" s="199"/>
      <c r="E8" s="199"/>
      <c r="F8" s="199"/>
      <c r="G8" s="199"/>
      <c r="H8" s="199"/>
      <c r="I8" s="199"/>
      <c r="J8" s="199"/>
      <c r="K8" s="199"/>
      <c r="L8" s="199"/>
      <c r="M8" s="199"/>
      <c r="N8" s="200"/>
    </row>
    <row r="9" spans="2:16" ht="16.5" thickBot="1" x14ac:dyDescent="0.3">
      <c r="B9" s="12" t="s">
        <v>7</v>
      </c>
      <c r="C9" s="199"/>
      <c r="D9" s="199"/>
      <c r="E9" s="199"/>
      <c r="F9" s="199"/>
      <c r="G9" s="199"/>
      <c r="H9" s="199"/>
      <c r="I9" s="199"/>
      <c r="J9" s="199"/>
      <c r="K9" s="199"/>
      <c r="L9" s="199"/>
      <c r="M9" s="199"/>
      <c r="N9" s="200"/>
    </row>
    <row r="10" spans="2:16" ht="16.5" thickBot="1" x14ac:dyDescent="0.3">
      <c r="B10" s="12" t="s">
        <v>8</v>
      </c>
      <c r="C10" s="205"/>
      <c r="D10" s="205"/>
      <c r="E10" s="206"/>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07" t="s">
        <v>100</v>
      </c>
      <c r="C14" s="207"/>
      <c r="D14" s="51" t="s">
        <v>12</v>
      </c>
      <c r="E14" s="51" t="s">
        <v>13</v>
      </c>
      <c r="F14" s="51" t="s">
        <v>29</v>
      </c>
      <c r="G14" s="85"/>
      <c r="I14" s="38"/>
      <c r="J14" s="38"/>
      <c r="K14" s="38"/>
      <c r="L14" s="38"/>
      <c r="M14" s="38"/>
      <c r="N14" s="21"/>
    </row>
    <row r="15" spans="2:16" x14ac:dyDescent="0.25">
      <c r="B15" s="207"/>
      <c r="C15" s="207"/>
      <c r="D15" s="51">
        <v>18</v>
      </c>
      <c r="E15" s="36">
        <v>1980048750</v>
      </c>
      <c r="F15" s="159">
        <f>870+60</f>
        <v>930</v>
      </c>
      <c r="G15" s="86"/>
      <c r="I15" s="39"/>
      <c r="J15" s="39"/>
      <c r="K15" s="39"/>
      <c r="L15" s="39"/>
      <c r="M15" s="39"/>
      <c r="N15" s="21"/>
    </row>
    <row r="16" spans="2:16" x14ac:dyDescent="0.25">
      <c r="B16" s="207"/>
      <c r="C16" s="207"/>
      <c r="D16" s="51"/>
      <c r="E16" s="36"/>
      <c r="F16" s="36"/>
      <c r="G16" s="86"/>
      <c r="I16" s="39"/>
      <c r="J16" s="39"/>
      <c r="K16" s="39"/>
      <c r="L16" s="39"/>
      <c r="M16" s="39"/>
      <c r="N16" s="21"/>
    </row>
    <row r="17" spans="1:14" x14ac:dyDescent="0.25">
      <c r="B17" s="207"/>
      <c r="C17" s="207"/>
      <c r="D17" s="51"/>
      <c r="E17" s="36"/>
      <c r="F17" s="36"/>
      <c r="G17" s="86"/>
      <c r="I17" s="39"/>
      <c r="J17" s="39"/>
      <c r="K17" s="39"/>
      <c r="L17" s="39"/>
      <c r="M17" s="39"/>
      <c r="N17" s="21"/>
    </row>
    <row r="18" spans="1:14" x14ac:dyDescent="0.25">
      <c r="B18" s="207"/>
      <c r="C18" s="207"/>
      <c r="D18" s="51"/>
      <c r="E18" s="37"/>
      <c r="F18" s="36"/>
      <c r="G18" s="86"/>
      <c r="H18" s="22"/>
      <c r="I18" s="39"/>
      <c r="J18" s="39"/>
      <c r="K18" s="39"/>
      <c r="L18" s="39"/>
      <c r="M18" s="39"/>
      <c r="N18" s="20"/>
    </row>
    <row r="19" spans="1:14" x14ac:dyDescent="0.25">
      <c r="B19" s="207"/>
      <c r="C19" s="207"/>
      <c r="D19" s="51"/>
      <c r="E19" s="37"/>
      <c r="F19" s="36"/>
      <c r="G19" s="86"/>
      <c r="H19" s="22"/>
      <c r="I19" s="41"/>
      <c r="J19" s="41"/>
      <c r="K19" s="41"/>
      <c r="L19" s="41"/>
      <c r="M19" s="41"/>
      <c r="N19" s="20"/>
    </row>
    <row r="20" spans="1:14" x14ac:dyDescent="0.25">
      <c r="B20" s="207"/>
      <c r="C20" s="207"/>
      <c r="D20" s="51"/>
      <c r="E20" s="37"/>
      <c r="F20" s="36"/>
      <c r="G20" s="86"/>
      <c r="H20" s="22"/>
      <c r="I20" s="8"/>
      <c r="J20" s="8"/>
      <c r="K20" s="8"/>
      <c r="L20" s="8"/>
      <c r="M20" s="8"/>
      <c r="N20" s="20"/>
    </row>
    <row r="21" spans="1:14" x14ac:dyDescent="0.25">
      <c r="B21" s="207"/>
      <c r="C21" s="207"/>
      <c r="D21" s="51"/>
      <c r="E21" s="37"/>
      <c r="F21" s="36"/>
      <c r="G21" s="86"/>
      <c r="H21" s="22"/>
      <c r="I21" s="8"/>
      <c r="J21" s="8"/>
      <c r="K21" s="8"/>
      <c r="L21" s="8"/>
      <c r="M21" s="8"/>
      <c r="N21" s="20"/>
    </row>
    <row r="22" spans="1:14" ht="15.75" thickBot="1" x14ac:dyDescent="0.3">
      <c r="B22" s="208" t="s">
        <v>14</v>
      </c>
      <c r="C22" s="209"/>
      <c r="D22" s="51"/>
      <c r="E22" s="63"/>
      <c r="F22" s="36"/>
      <c r="G22" s="86"/>
      <c r="H22" s="22"/>
      <c r="I22" s="8"/>
      <c r="J22" s="8"/>
      <c r="K22" s="8"/>
      <c r="L22" s="8"/>
      <c r="M22" s="8"/>
      <c r="N22" s="20"/>
    </row>
    <row r="23" spans="1:14" ht="45.75" thickBot="1" x14ac:dyDescent="0.3">
      <c r="A23" s="43"/>
      <c r="B23" s="52" t="s">
        <v>15</v>
      </c>
      <c r="C23" s="52" t="s">
        <v>101</v>
      </c>
      <c r="E23" s="38"/>
      <c r="F23" s="38"/>
      <c r="G23" s="38"/>
      <c r="H23" s="38"/>
      <c r="I23" s="10"/>
      <c r="J23" s="10"/>
      <c r="K23" s="10"/>
      <c r="L23" s="10"/>
      <c r="M23" s="10"/>
    </row>
    <row r="24" spans="1:14" ht="15.75" thickBot="1" x14ac:dyDescent="0.3">
      <c r="A24" s="44">
        <v>1</v>
      </c>
      <c r="C24" s="185">
        <f>F15*80%</f>
        <v>744</v>
      </c>
      <c r="D24" s="42"/>
      <c r="E24" s="186">
        <f>E15</f>
        <v>1980048750</v>
      </c>
      <c r="F24" s="40"/>
      <c r="G24" s="40"/>
      <c r="H24" s="40"/>
      <c r="I24" s="23"/>
      <c r="J24" s="23"/>
      <c r="K24" s="23"/>
      <c r="L24" s="23"/>
      <c r="M24" s="23"/>
    </row>
    <row r="25" spans="1:14" x14ac:dyDescent="0.25">
      <c r="A25" s="92"/>
      <c r="C25" s="93"/>
      <c r="D25" s="39"/>
      <c r="E25" s="94"/>
      <c r="F25" s="40"/>
      <c r="G25" s="40"/>
      <c r="H25" s="40"/>
      <c r="I25" s="23"/>
      <c r="J25" s="23"/>
      <c r="K25" s="23"/>
      <c r="L25" s="23"/>
      <c r="M25" s="23"/>
    </row>
    <row r="26" spans="1:14" x14ac:dyDescent="0.25">
      <c r="A26" s="92"/>
      <c r="C26" s="93"/>
      <c r="D26" s="39"/>
      <c r="E26" s="94"/>
      <c r="F26" s="40"/>
      <c r="G26" s="40"/>
      <c r="H26" s="40"/>
      <c r="I26" s="23"/>
      <c r="J26" s="23"/>
      <c r="K26" s="23"/>
      <c r="L26" s="23"/>
      <c r="M26" s="23"/>
    </row>
    <row r="27" spans="1:14" x14ac:dyDescent="0.25">
      <c r="A27" s="92"/>
      <c r="B27" s="115" t="s">
        <v>135</v>
      </c>
      <c r="C27" s="97"/>
      <c r="D27" s="97"/>
      <c r="E27" s="97"/>
      <c r="F27" s="97"/>
      <c r="G27" s="97"/>
      <c r="H27" s="97"/>
      <c r="I27" s="100"/>
      <c r="J27" s="100"/>
      <c r="K27" s="100"/>
      <c r="L27" s="100"/>
      <c r="M27" s="100"/>
      <c r="N27" s="101"/>
    </row>
    <row r="28" spans="1:14" x14ac:dyDescent="0.25">
      <c r="A28" s="92"/>
      <c r="B28" s="97"/>
      <c r="C28" s="97"/>
      <c r="D28" s="97"/>
      <c r="E28" s="97"/>
      <c r="F28" s="97"/>
      <c r="G28" s="97"/>
      <c r="H28" s="97"/>
      <c r="I28" s="100"/>
      <c r="J28" s="100"/>
      <c r="K28" s="100"/>
      <c r="L28" s="100"/>
      <c r="M28" s="100"/>
      <c r="N28" s="101"/>
    </row>
    <row r="29" spans="1:14" x14ac:dyDescent="0.25">
      <c r="A29" s="92"/>
      <c r="B29" s="118" t="s">
        <v>33</v>
      </c>
      <c r="C29" s="118" t="s">
        <v>136</v>
      </c>
      <c r="D29" s="118" t="s">
        <v>137</v>
      </c>
      <c r="E29" s="97"/>
      <c r="F29" s="97"/>
      <c r="G29" s="97"/>
      <c r="H29" s="97"/>
      <c r="I29" s="100"/>
      <c r="J29" s="100"/>
      <c r="K29" s="100"/>
      <c r="L29" s="100"/>
      <c r="M29" s="100"/>
      <c r="N29" s="101"/>
    </row>
    <row r="30" spans="1:14" x14ac:dyDescent="0.25">
      <c r="A30" s="92"/>
      <c r="B30" s="114" t="s">
        <v>138</v>
      </c>
      <c r="C30" s="56" t="s">
        <v>172</v>
      </c>
      <c r="D30" s="56"/>
      <c r="E30" s="97"/>
      <c r="F30" s="97"/>
      <c r="G30" s="97"/>
      <c r="H30" s="97"/>
      <c r="I30" s="100"/>
      <c r="J30" s="100"/>
      <c r="K30" s="100"/>
      <c r="L30" s="100"/>
      <c r="M30" s="100"/>
      <c r="N30" s="101"/>
    </row>
    <row r="31" spans="1:14" x14ac:dyDescent="0.25">
      <c r="A31" s="92"/>
      <c r="B31" s="114" t="s">
        <v>139</v>
      </c>
      <c r="C31" s="56"/>
      <c r="D31" s="56" t="s">
        <v>172</v>
      </c>
      <c r="E31" s="97"/>
      <c r="F31" s="97"/>
      <c r="G31" s="97"/>
      <c r="H31" s="97"/>
      <c r="I31" s="100"/>
      <c r="J31" s="100"/>
      <c r="K31" s="100"/>
      <c r="L31" s="100"/>
      <c r="M31" s="100"/>
      <c r="N31" s="101"/>
    </row>
    <row r="32" spans="1:14" x14ac:dyDescent="0.25">
      <c r="A32" s="92"/>
      <c r="B32" s="114" t="s">
        <v>140</v>
      </c>
      <c r="C32" s="182" t="s">
        <v>172</v>
      </c>
      <c r="D32" s="182"/>
      <c r="E32" s="97"/>
      <c r="F32" s="97"/>
      <c r="G32" s="97"/>
      <c r="H32" s="97"/>
      <c r="I32" s="100"/>
      <c r="J32" s="100"/>
      <c r="K32" s="100"/>
      <c r="L32" s="100"/>
      <c r="M32" s="100"/>
      <c r="N32" s="101"/>
    </row>
    <row r="33" spans="1:17" x14ac:dyDescent="0.25">
      <c r="A33" s="92"/>
      <c r="B33" s="114" t="s">
        <v>141</v>
      </c>
      <c r="C33" s="182"/>
      <c r="D33" s="182" t="s">
        <v>172</v>
      </c>
      <c r="E33" s="97"/>
      <c r="F33" s="97"/>
      <c r="G33" s="97"/>
      <c r="H33" s="97"/>
      <c r="I33" s="100"/>
      <c r="J33" s="100"/>
      <c r="K33" s="100"/>
      <c r="L33" s="100"/>
      <c r="M33" s="100"/>
      <c r="N33" s="101"/>
    </row>
    <row r="34" spans="1:17" x14ac:dyDescent="0.25">
      <c r="A34" s="92"/>
      <c r="B34" s="97"/>
      <c r="C34" s="97"/>
      <c r="D34" s="97"/>
      <c r="E34" s="97"/>
      <c r="F34" s="97"/>
      <c r="G34" s="97"/>
      <c r="H34" s="97"/>
      <c r="I34" s="100"/>
      <c r="J34" s="100"/>
      <c r="K34" s="100"/>
      <c r="L34" s="100"/>
      <c r="M34" s="100"/>
      <c r="N34" s="101"/>
    </row>
    <row r="35" spans="1:17" x14ac:dyDescent="0.25">
      <c r="A35" s="92"/>
      <c r="B35" s="97"/>
      <c r="C35" s="97"/>
      <c r="D35" s="97"/>
      <c r="E35" s="97"/>
      <c r="F35" s="97"/>
      <c r="G35" s="97"/>
      <c r="H35" s="97"/>
      <c r="I35" s="100"/>
      <c r="J35" s="100"/>
      <c r="K35" s="100"/>
      <c r="L35" s="100"/>
      <c r="M35" s="100"/>
      <c r="N35" s="101"/>
    </row>
    <row r="36" spans="1:17" x14ac:dyDescent="0.25">
      <c r="A36" s="92"/>
      <c r="B36" s="115" t="s">
        <v>142</v>
      </c>
      <c r="C36" s="97"/>
      <c r="D36" s="97"/>
      <c r="E36" s="97"/>
      <c r="F36" s="97"/>
      <c r="G36" s="97"/>
      <c r="H36" s="97"/>
      <c r="I36" s="100"/>
      <c r="J36" s="100"/>
      <c r="K36" s="100"/>
      <c r="L36" s="100"/>
      <c r="M36" s="100"/>
      <c r="N36" s="101"/>
    </row>
    <row r="37" spans="1:17" x14ac:dyDescent="0.25">
      <c r="A37" s="92"/>
      <c r="B37" s="97"/>
      <c r="C37" s="97"/>
      <c r="D37" s="97"/>
      <c r="E37" s="97"/>
      <c r="F37" s="97"/>
      <c r="G37" s="97"/>
      <c r="H37" s="97"/>
      <c r="I37" s="100"/>
      <c r="J37" s="100"/>
      <c r="K37" s="100"/>
      <c r="L37" s="100"/>
      <c r="M37" s="100"/>
      <c r="N37" s="101"/>
    </row>
    <row r="38" spans="1:17" x14ac:dyDescent="0.25">
      <c r="A38" s="92"/>
      <c r="B38" s="97"/>
      <c r="C38" s="97"/>
      <c r="D38" s="97"/>
      <c r="E38" s="97"/>
      <c r="F38" s="97"/>
      <c r="G38" s="97"/>
      <c r="H38" s="97"/>
      <c r="I38" s="100"/>
      <c r="J38" s="100"/>
      <c r="K38" s="100"/>
      <c r="L38" s="100"/>
      <c r="M38" s="100"/>
      <c r="N38" s="101"/>
    </row>
    <row r="39" spans="1:17" x14ac:dyDescent="0.25">
      <c r="A39" s="92"/>
      <c r="B39" s="118" t="s">
        <v>33</v>
      </c>
      <c r="C39" s="118" t="s">
        <v>58</v>
      </c>
      <c r="D39" s="117" t="s">
        <v>51</v>
      </c>
      <c r="E39" s="117" t="s">
        <v>16</v>
      </c>
      <c r="F39" s="97"/>
      <c r="G39" s="97"/>
      <c r="H39" s="97"/>
      <c r="I39" s="100"/>
      <c r="J39" s="100"/>
      <c r="K39" s="100"/>
      <c r="L39" s="100"/>
      <c r="M39" s="100"/>
      <c r="N39" s="101"/>
    </row>
    <row r="40" spans="1:17" ht="28.5" x14ac:dyDescent="0.25">
      <c r="A40" s="92"/>
      <c r="B40" s="98" t="s">
        <v>143</v>
      </c>
      <c r="C40" s="99">
        <v>40</v>
      </c>
      <c r="D40" s="116">
        <f>+E126</f>
        <v>30</v>
      </c>
      <c r="E40" s="210">
        <f>+D40+D41</f>
        <v>55</v>
      </c>
      <c r="F40" s="97"/>
      <c r="G40" s="97"/>
      <c r="H40" s="97"/>
      <c r="I40" s="100"/>
      <c r="J40" s="100"/>
      <c r="K40" s="100"/>
      <c r="L40" s="100"/>
      <c r="M40" s="100"/>
      <c r="N40" s="101"/>
    </row>
    <row r="41" spans="1:17" ht="42.75" x14ac:dyDescent="0.25">
      <c r="A41" s="92"/>
      <c r="B41" s="98" t="s">
        <v>144</v>
      </c>
      <c r="C41" s="99">
        <v>60</v>
      </c>
      <c r="D41" s="116">
        <f>+F143</f>
        <v>25</v>
      </c>
      <c r="E41" s="211"/>
      <c r="F41" s="97"/>
      <c r="G41" s="97"/>
      <c r="H41" s="97"/>
      <c r="I41" s="100"/>
      <c r="J41" s="100"/>
      <c r="K41" s="100"/>
      <c r="L41" s="100"/>
      <c r="M41" s="100"/>
      <c r="N41" s="101"/>
    </row>
    <row r="42" spans="1:17" x14ac:dyDescent="0.25">
      <c r="A42" s="92"/>
      <c r="C42" s="93"/>
      <c r="D42" s="39"/>
      <c r="E42" s="94"/>
      <c r="F42" s="40"/>
      <c r="G42" s="40"/>
      <c r="H42" s="40"/>
      <c r="I42" s="23"/>
      <c r="J42" s="23"/>
      <c r="K42" s="23"/>
      <c r="L42" s="23"/>
      <c r="M42" s="23"/>
    </row>
    <row r="43" spans="1:17" x14ac:dyDescent="0.25">
      <c r="A43" s="92"/>
      <c r="C43" s="93"/>
      <c r="D43" s="39"/>
      <c r="E43" s="94"/>
      <c r="F43" s="40"/>
      <c r="G43" s="40"/>
      <c r="H43" s="40"/>
      <c r="I43" s="23"/>
      <c r="J43" s="23"/>
      <c r="K43" s="23"/>
      <c r="L43" s="23"/>
      <c r="M43" s="23"/>
    </row>
    <row r="44" spans="1:17" x14ac:dyDescent="0.25">
      <c r="A44" s="92"/>
      <c r="C44" s="93"/>
      <c r="D44" s="39"/>
      <c r="E44" s="94"/>
      <c r="F44" s="40"/>
      <c r="G44" s="40"/>
      <c r="H44" s="40"/>
      <c r="I44" s="23"/>
      <c r="J44" s="23"/>
      <c r="K44" s="23"/>
      <c r="L44" s="23"/>
      <c r="M44" s="23"/>
    </row>
    <row r="45" spans="1:17" ht="15.75" thickBot="1" x14ac:dyDescent="0.3">
      <c r="M45" s="212" t="s">
        <v>35</v>
      </c>
      <c r="N45" s="212"/>
    </row>
    <row r="46" spans="1:17" x14ac:dyDescent="0.25">
      <c r="B46" s="65" t="s">
        <v>30</v>
      </c>
      <c r="M46" s="64"/>
      <c r="N46" s="64"/>
    </row>
    <row r="47" spans="1:17" ht="15.75" thickBot="1" x14ac:dyDescent="0.3">
      <c r="M47" s="64"/>
      <c r="N47" s="64"/>
    </row>
    <row r="48" spans="1:17" s="8" customFormat="1" ht="109.5" customHeight="1" x14ac:dyDescent="0.25">
      <c r="B48" s="111" t="s">
        <v>145</v>
      </c>
      <c r="C48" s="111" t="s">
        <v>146</v>
      </c>
      <c r="D48" s="111" t="s">
        <v>147</v>
      </c>
      <c r="E48" s="53" t="s">
        <v>45</v>
      </c>
      <c r="F48" s="53" t="s">
        <v>22</v>
      </c>
      <c r="G48" s="53" t="s">
        <v>102</v>
      </c>
      <c r="H48" s="53" t="s">
        <v>17</v>
      </c>
      <c r="I48" s="53" t="s">
        <v>10</v>
      </c>
      <c r="J48" s="53" t="s">
        <v>31</v>
      </c>
      <c r="K48" s="53" t="s">
        <v>61</v>
      </c>
      <c r="L48" s="53" t="s">
        <v>20</v>
      </c>
      <c r="M48" s="96" t="s">
        <v>26</v>
      </c>
      <c r="N48" s="111" t="s">
        <v>148</v>
      </c>
      <c r="O48" s="53" t="s">
        <v>36</v>
      </c>
      <c r="P48" s="54" t="s">
        <v>11</v>
      </c>
      <c r="Q48" s="54" t="s">
        <v>19</v>
      </c>
    </row>
    <row r="49" spans="1:26" s="29" customFormat="1" ht="30" x14ac:dyDescent="0.25">
      <c r="A49" s="45">
        <v>1</v>
      </c>
      <c r="B49" s="107" t="s">
        <v>173</v>
      </c>
      <c r="C49" s="108" t="s">
        <v>175</v>
      </c>
      <c r="D49" s="107" t="s">
        <v>183</v>
      </c>
      <c r="E49" s="24" t="s">
        <v>197</v>
      </c>
      <c r="F49" s="25" t="s">
        <v>136</v>
      </c>
      <c r="G49" s="142">
        <v>0.7</v>
      </c>
      <c r="H49" s="50">
        <v>40192</v>
      </c>
      <c r="I49" s="26">
        <v>40738</v>
      </c>
      <c r="J49" s="26"/>
      <c r="K49" s="26" t="s">
        <v>176</v>
      </c>
      <c r="L49" s="26" t="s">
        <v>180</v>
      </c>
      <c r="M49" s="95">
        <v>540</v>
      </c>
      <c r="N49" s="95">
        <f>+M49*G49</f>
        <v>378</v>
      </c>
      <c r="O49" s="27">
        <v>335664105</v>
      </c>
      <c r="P49" s="27" t="s">
        <v>198</v>
      </c>
      <c r="Q49" s="143"/>
      <c r="R49" s="28"/>
      <c r="S49" s="28"/>
      <c r="T49" s="28"/>
      <c r="U49" s="28"/>
      <c r="V49" s="28"/>
      <c r="W49" s="28"/>
      <c r="X49" s="28"/>
      <c r="Y49" s="28"/>
      <c r="Z49" s="28"/>
    </row>
    <row r="50" spans="1:26" s="29" customFormat="1" ht="30" x14ac:dyDescent="0.25">
      <c r="A50" s="45">
        <f>+A49+1</f>
        <v>2</v>
      </c>
      <c r="B50" s="107" t="s">
        <v>173</v>
      </c>
      <c r="C50" s="108" t="s">
        <v>175</v>
      </c>
      <c r="D50" s="107" t="s">
        <v>199</v>
      </c>
      <c r="E50" s="24"/>
      <c r="F50" s="25" t="s">
        <v>136</v>
      </c>
      <c r="G50" s="102">
        <v>0.7</v>
      </c>
      <c r="H50" s="110">
        <v>40188</v>
      </c>
      <c r="I50" s="26">
        <v>40734</v>
      </c>
      <c r="J50" s="26"/>
      <c r="K50" s="26" t="s">
        <v>200</v>
      </c>
      <c r="L50" s="26" t="s">
        <v>201</v>
      </c>
      <c r="M50" s="95">
        <v>410</v>
      </c>
      <c r="N50" s="95">
        <f>+M50*G50</f>
        <v>287</v>
      </c>
      <c r="O50" s="27">
        <v>317024940</v>
      </c>
      <c r="P50" s="27" t="s">
        <v>202</v>
      </c>
      <c r="Q50" s="143"/>
      <c r="R50" s="28"/>
      <c r="S50" s="28"/>
      <c r="T50" s="28"/>
      <c r="U50" s="28"/>
      <c r="V50" s="28"/>
      <c r="W50" s="28"/>
      <c r="X50" s="28"/>
      <c r="Y50" s="28"/>
      <c r="Z50" s="28"/>
    </row>
    <row r="51" spans="1:26" s="29" customFormat="1" ht="30" x14ac:dyDescent="0.25">
      <c r="A51" s="45">
        <f t="shared" ref="A51:A56" si="0">+A50+1</f>
        <v>3</v>
      </c>
      <c r="B51" s="107" t="s">
        <v>173</v>
      </c>
      <c r="C51" s="107" t="s">
        <v>173</v>
      </c>
      <c r="D51" s="107" t="s">
        <v>199</v>
      </c>
      <c r="E51" s="24"/>
      <c r="F51" s="25" t="s">
        <v>136</v>
      </c>
      <c r="G51" s="25"/>
      <c r="H51" s="110">
        <v>40919</v>
      </c>
      <c r="I51" s="26">
        <v>41272</v>
      </c>
      <c r="J51" s="26"/>
      <c r="K51" s="26" t="s">
        <v>203</v>
      </c>
      <c r="L51" s="26" t="s">
        <v>180</v>
      </c>
      <c r="M51" s="95">
        <v>280</v>
      </c>
      <c r="N51" s="95">
        <v>280</v>
      </c>
      <c r="O51" s="27">
        <v>62752600</v>
      </c>
      <c r="P51" s="27" t="s">
        <v>204</v>
      </c>
      <c r="Q51" s="143"/>
      <c r="R51" s="28"/>
      <c r="S51" s="28"/>
      <c r="T51" s="28"/>
      <c r="U51" s="28"/>
      <c r="V51" s="28"/>
      <c r="W51" s="28"/>
      <c r="X51" s="28"/>
      <c r="Y51" s="28"/>
      <c r="Z51" s="28"/>
    </row>
    <row r="52" spans="1:26" s="29" customFormat="1" x14ac:dyDescent="0.25">
      <c r="A52" s="45">
        <f t="shared" si="0"/>
        <v>4</v>
      </c>
      <c r="B52" s="46"/>
      <c r="C52" s="47"/>
      <c r="D52" s="46"/>
      <c r="E52" s="24"/>
      <c r="F52" s="25"/>
      <c r="G52" s="25"/>
      <c r="H52" s="25"/>
      <c r="I52" s="26"/>
      <c r="J52" s="26"/>
      <c r="K52" s="26"/>
      <c r="L52" s="26"/>
      <c r="M52" s="95"/>
      <c r="N52" s="95"/>
      <c r="O52" s="27"/>
      <c r="P52" s="27"/>
      <c r="Q52" s="143"/>
      <c r="R52" s="28"/>
      <c r="S52" s="28"/>
      <c r="T52" s="28"/>
      <c r="U52" s="28"/>
      <c r="V52" s="28"/>
      <c r="W52" s="28"/>
      <c r="X52" s="28"/>
      <c r="Y52" s="28"/>
      <c r="Z52" s="28"/>
    </row>
    <row r="53" spans="1:26" s="29" customFormat="1" x14ac:dyDescent="0.25">
      <c r="A53" s="45">
        <f t="shared" si="0"/>
        <v>5</v>
      </c>
      <c r="B53" s="46"/>
      <c r="C53" s="47"/>
      <c r="D53" s="46"/>
      <c r="E53" s="24"/>
      <c r="F53" s="25"/>
      <c r="G53" s="25"/>
      <c r="H53" s="25"/>
      <c r="I53" s="26"/>
      <c r="J53" s="26"/>
      <c r="K53" s="26"/>
      <c r="L53" s="26"/>
      <c r="M53" s="95"/>
      <c r="N53" s="95"/>
      <c r="O53" s="27"/>
      <c r="P53" s="27"/>
      <c r="Q53" s="143"/>
      <c r="R53" s="28"/>
      <c r="S53" s="28"/>
      <c r="T53" s="28"/>
      <c r="U53" s="28"/>
      <c r="V53" s="28"/>
      <c r="W53" s="28"/>
      <c r="X53" s="28"/>
      <c r="Y53" s="28"/>
      <c r="Z53" s="28"/>
    </row>
    <row r="54" spans="1:26" s="29" customFormat="1" x14ac:dyDescent="0.25">
      <c r="A54" s="45">
        <f t="shared" si="0"/>
        <v>6</v>
      </c>
      <c r="B54" s="46"/>
      <c r="C54" s="47"/>
      <c r="D54" s="46"/>
      <c r="E54" s="24"/>
      <c r="F54" s="25"/>
      <c r="G54" s="25"/>
      <c r="H54" s="25"/>
      <c r="I54" s="26"/>
      <c r="J54" s="26"/>
      <c r="K54" s="26"/>
      <c r="L54" s="26"/>
      <c r="M54" s="95"/>
      <c r="N54" s="95"/>
      <c r="O54" s="27"/>
      <c r="P54" s="27"/>
      <c r="Q54" s="143"/>
      <c r="R54" s="28"/>
      <c r="S54" s="28"/>
      <c r="T54" s="28"/>
      <c r="U54" s="28"/>
      <c r="V54" s="28"/>
      <c r="W54" s="28"/>
      <c r="X54" s="28"/>
      <c r="Y54" s="28"/>
      <c r="Z54" s="28"/>
    </row>
    <row r="55" spans="1:26" s="29" customFormat="1" x14ac:dyDescent="0.25">
      <c r="A55" s="45">
        <f t="shared" si="0"/>
        <v>7</v>
      </c>
      <c r="B55" s="46"/>
      <c r="C55" s="47"/>
      <c r="D55" s="46"/>
      <c r="E55" s="24"/>
      <c r="F55" s="25"/>
      <c r="G55" s="25"/>
      <c r="H55" s="25"/>
      <c r="I55" s="26"/>
      <c r="J55" s="26"/>
      <c r="K55" s="26"/>
      <c r="L55" s="26"/>
      <c r="M55" s="95"/>
      <c r="N55" s="95"/>
      <c r="O55" s="27"/>
      <c r="P55" s="27"/>
      <c r="Q55" s="143"/>
      <c r="R55" s="28"/>
      <c r="S55" s="28"/>
      <c r="T55" s="28"/>
      <c r="U55" s="28"/>
      <c r="V55" s="28"/>
      <c r="W55" s="28"/>
      <c r="X55" s="28"/>
      <c r="Y55" s="28"/>
      <c r="Z55" s="28"/>
    </row>
    <row r="56" spans="1:26" s="29" customFormat="1" x14ac:dyDescent="0.25">
      <c r="A56" s="45">
        <f t="shared" si="0"/>
        <v>8</v>
      </c>
      <c r="B56" s="46"/>
      <c r="C56" s="47"/>
      <c r="D56" s="46"/>
      <c r="E56" s="24"/>
      <c r="F56" s="25"/>
      <c r="G56" s="25"/>
      <c r="H56" s="25"/>
      <c r="I56" s="26"/>
      <c r="J56" s="26"/>
      <c r="K56" s="26"/>
      <c r="L56" s="26"/>
      <c r="M56" s="95"/>
      <c r="N56" s="95"/>
      <c r="O56" s="27"/>
      <c r="P56" s="27"/>
      <c r="Q56" s="143"/>
      <c r="R56" s="28"/>
      <c r="S56" s="28"/>
      <c r="T56" s="28"/>
      <c r="U56" s="28"/>
      <c r="V56" s="28"/>
      <c r="W56" s="28"/>
      <c r="X56" s="28"/>
      <c r="Y56" s="28"/>
      <c r="Z56" s="28"/>
    </row>
    <row r="57" spans="1:26" s="29" customFormat="1" ht="25.5" customHeight="1" x14ac:dyDescent="0.25">
      <c r="A57" s="45"/>
      <c r="B57" s="48" t="s">
        <v>16</v>
      </c>
      <c r="C57" s="47"/>
      <c r="D57" s="46"/>
      <c r="E57" s="24"/>
      <c r="F57" s="25"/>
      <c r="G57" s="25"/>
      <c r="H57" s="25"/>
      <c r="I57" s="26"/>
      <c r="J57" s="26"/>
      <c r="K57" s="49" t="s">
        <v>205</v>
      </c>
      <c r="L57" s="49">
        <f t="shared" ref="L57" si="1">SUM(L49:L56)</f>
        <v>0</v>
      </c>
      <c r="M57" s="141">
        <v>665</v>
      </c>
      <c r="N57" s="49" t="s">
        <v>206</v>
      </c>
      <c r="O57" s="27"/>
      <c r="P57" s="27"/>
      <c r="Q57" s="144"/>
    </row>
    <row r="58" spans="1:26" s="30" customFormat="1" x14ac:dyDescent="0.25">
      <c r="E58" s="31"/>
    </row>
    <row r="59" spans="1:26" s="30" customFormat="1" x14ac:dyDescent="0.25">
      <c r="B59" s="213" t="s">
        <v>28</v>
      </c>
      <c r="C59" s="213" t="s">
        <v>27</v>
      </c>
      <c r="D59" s="215" t="s">
        <v>34</v>
      </c>
      <c r="E59" s="215"/>
    </row>
    <row r="60" spans="1:26" s="30" customFormat="1" x14ac:dyDescent="0.25">
      <c r="B60" s="214"/>
      <c r="C60" s="214"/>
      <c r="D60" s="60" t="s">
        <v>23</v>
      </c>
      <c r="E60" s="61" t="s">
        <v>24</v>
      </c>
    </row>
    <row r="61" spans="1:26" s="30" customFormat="1" ht="30.6" customHeight="1" x14ac:dyDescent="0.25">
      <c r="B61" s="58" t="s">
        <v>21</v>
      </c>
      <c r="C61" s="59" t="str">
        <f>+K57</f>
        <v>29 meses y 23 días</v>
      </c>
      <c r="D61" s="56" t="s">
        <v>172</v>
      </c>
      <c r="E61" s="56"/>
      <c r="F61" s="32"/>
      <c r="G61" s="32"/>
      <c r="H61" s="32"/>
      <c r="I61" s="32"/>
      <c r="J61" s="32"/>
      <c r="K61" s="32"/>
      <c r="L61" s="32"/>
      <c r="M61" s="32"/>
    </row>
    <row r="62" spans="1:26" s="30" customFormat="1" ht="30" customHeight="1" x14ac:dyDescent="0.25">
      <c r="B62" s="58" t="s">
        <v>25</v>
      </c>
      <c r="C62" s="59">
        <f>+M57</f>
        <v>665</v>
      </c>
      <c r="D62" s="56"/>
      <c r="E62" s="56" t="s">
        <v>172</v>
      </c>
    </row>
    <row r="63" spans="1:26" s="30" customFormat="1" x14ac:dyDescent="0.25">
      <c r="B63" s="33"/>
      <c r="C63" s="216"/>
      <c r="D63" s="216"/>
      <c r="E63" s="216"/>
      <c r="F63" s="216"/>
      <c r="G63" s="216"/>
      <c r="H63" s="216"/>
      <c r="I63" s="216"/>
      <c r="J63" s="216"/>
      <c r="K63" s="216"/>
      <c r="L63" s="216"/>
      <c r="M63" s="216"/>
      <c r="N63" s="216"/>
    </row>
    <row r="64" spans="1:26" ht="28.15" customHeight="1" thickBot="1" x14ac:dyDescent="0.3"/>
    <row r="65" spans="2:17" ht="27" thickBot="1" x14ac:dyDescent="0.3">
      <c r="B65" s="217" t="s">
        <v>103</v>
      </c>
      <c r="C65" s="217"/>
      <c r="D65" s="217"/>
      <c r="E65" s="217"/>
      <c r="F65" s="217"/>
      <c r="G65" s="217"/>
      <c r="H65" s="217"/>
      <c r="I65" s="217"/>
      <c r="J65" s="217"/>
      <c r="K65" s="217"/>
      <c r="L65" s="217"/>
      <c r="M65" s="217"/>
      <c r="N65" s="217"/>
    </row>
    <row r="68" spans="2:17" ht="109.5" customHeight="1" x14ac:dyDescent="0.25">
      <c r="B68" s="113" t="s">
        <v>149</v>
      </c>
      <c r="C68" s="67" t="s">
        <v>2</v>
      </c>
      <c r="D68" s="67" t="s">
        <v>105</v>
      </c>
      <c r="E68" s="67" t="s">
        <v>104</v>
      </c>
      <c r="F68" s="67" t="s">
        <v>106</v>
      </c>
      <c r="G68" s="67" t="s">
        <v>107</v>
      </c>
      <c r="H68" s="67" t="s">
        <v>108</v>
      </c>
      <c r="I68" s="67" t="s">
        <v>109</v>
      </c>
      <c r="J68" s="67" t="s">
        <v>110</v>
      </c>
      <c r="K68" s="67" t="s">
        <v>111</v>
      </c>
      <c r="L68" s="67" t="s">
        <v>112</v>
      </c>
      <c r="M68" s="89" t="s">
        <v>113</v>
      </c>
      <c r="N68" s="89" t="s">
        <v>114</v>
      </c>
      <c r="O68" s="218" t="s">
        <v>3</v>
      </c>
      <c r="P68" s="219"/>
      <c r="Q68" s="67" t="s">
        <v>18</v>
      </c>
    </row>
    <row r="69" spans="2:17" x14ac:dyDescent="0.25">
      <c r="B69" s="157" t="s">
        <v>169</v>
      </c>
      <c r="C69" s="157" t="s">
        <v>170</v>
      </c>
      <c r="D69" s="5" t="s">
        <v>171</v>
      </c>
      <c r="E69" s="5">
        <v>60</v>
      </c>
      <c r="F69" s="4"/>
      <c r="G69" s="4"/>
      <c r="H69" s="4" t="s">
        <v>136</v>
      </c>
      <c r="I69" s="90"/>
      <c r="J69" s="90" t="s">
        <v>136</v>
      </c>
      <c r="K69" s="62" t="s">
        <v>136</v>
      </c>
      <c r="L69" s="62" t="s">
        <v>136</v>
      </c>
      <c r="M69" s="62" t="s">
        <v>136</v>
      </c>
      <c r="N69" s="62" t="s">
        <v>136</v>
      </c>
      <c r="O69" s="203"/>
      <c r="P69" s="204"/>
      <c r="Q69" s="62" t="s">
        <v>136</v>
      </c>
    </row>
    <row r="70" spans="2:17" x14ac:dyDescent="0.25">
      <c r="B70" s="3"/>
      <c r="C70" s="3"/>
      <c r="D70" s="5"/>
      <c r="E70" s="5"/>
      <c r="F70" s="4"/>
      <c r="G70" s="4"/>
      <c r="H70" s="4"/>
      <c r="I70" s="90"/>
      <c r="J70" s="90"/>
      <c r="K70" s="62"/>
      <c r="L70" s="62"/>
      <c r="M70" s="62"/>
      <c r="N70" s="62"/>
      <c r="O70" s="203"/>
      <c r="P70" s="204"/>
      <c r="Q70" s="62"/>
    </row>
    <row r="71" spans="2:17" x14ac:dyDescent="0.25">
      <c r="B71" s="3"/>
      <c r="C71" s="3"/>
      <c r="D71" s="5"/>
      <c r="E71" s="5"/>
      <c r="F71" s="4"/>
      <c r="G71" s="4"/>
      <c r="H71" s="4"/>
      <c r="I71" s="90"/>
      <c r="J71" s="90"/>
      <c r="K71" s="62"/>
      <c r="L71" s="62"/>
      <c r="M71" s="62"/>
      <c r="N71" s="62"/>
      <c r="O71" s="203"/>
      <c r="P71" s="204"/>
      <c r="Q71" s="62"/>
    </row>
    <row r="72" spans="2:17" x14ac:dyDescent="0.25">
      <c r="B72" s="3"/>
      <c r="C72" s="3"/>
      <c r="D72" s="5"/>
      <c r="E72" s="5"/>
      <c r="F72" s="4"/>
      <c r="G72" s="4"/>
      <c r="H72" s="4"/>
      <c r="I72" s="90"/>
      <c r="J72" s="90"/>
      <c r="K72" s="62"/>
      <c r="L72" s="62"/>
      <c r="M72" s="62"/>
      <c r="N72" s="62"/>
      <c r="O72" s="203"/>
      <c r="P72" s="204"/>
      <c r="Q72" s="62"/>
    </row>
    <row r="73" spans="2:17" x14ac:dyDescent="0.25">
      <c r="B73" s="3"/>
      <c r="C73" s="3"/>
      <c r="D73" s="5"/>
      <c r="E73" s="5"/>
      <c r="F73" s="4"/>
      <c r="G73" s="4"/>
      <c r="H73" s="4"/>
      <c r="I73" s="90"/>
      <c r="J73" s="90"/>
      <c r="K73" s="62"/>
      <c r="L73" s="62"/>
      <c r="M73" s="62"/>
      <c r="N73" s="62"/>
      <c r="O73" s="203"/>
      <c r="P73" s="204"/>
      <c r="Q73" s="62"/>
    </row>
    <row r="74" spans="2:17" x14ac:dyDescent="0.25">
      <c r="B74" s="3"/>
      <c r="C74" s="3"/>
      <c r="D74" s="5"/>
      <c r="E74" s="5"/>
      <c r="F74" s="4"/>
      <c r="G74" s="4"/>
      <c r="H74" s="4"/>
      <c r="I74" s="90"/>
      <c r="J74" s="90"/>
      <c r="K74" s="62"/>
      <c r="L74" s="62"/>
      <c r="M74" s="62"/>
      <c r="N74" s="62"/>
      <c r="O74" s="203"/>
      <c r="P74" s="204"/>
      <c r="Q74" s="62"/>
    </row>
    <row r="75" spans="2:17" x14ac:dyDescent="0.25">
      <c r="B75" s="62"/>
      <c r="C75" s="62"/>
      <c r="D75" s="62"/>
      <c r="E75" s="62"/>
      <c r="F75" s="62"/>
      <c r="G75" s="62"/>
      <c r="H75" s="62"/>
      <c r="I75" s="62"/>
      <c r="J75" s="62"/>
      <c r="K75" s="62"/>
      <c r="L75" s="62"/>
      <c r="M75" s="62"/>
      <c r="N75" s="62"/>
      <c r="O75" s="203"/>
      <c r="P75" s="204"/>
      <c r="Q75" s="62"/>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20" t="s">
        <v>38</v>
      </c>
      <c r="C81" s="221"/>
      <c r="D81" s="221"/>
      <c r="E81" s="221"/>
      <c r="F81" s="221"/>
      <c r="G81" s="221"/>
      <c r="H81" s="221"/>
      <c r="I81" s="221"/>
      <c r="J81" s="221"/>
      <c r="K81" s="221"/>
      <c r="L81" s="221"/>
      <c r="M81" s="221"/>
      <c r="N81" s="222"/>
    </row>
    <row r="86" spans="2:17" ht="76.5" customHeight="1" x14ac:dyDescent="0.25">
      <c r="B86" s="55" t="s">
        <v>0</v>
      </c>
      <c r="C86" s="55" t="s">
        <v>39</v>
      </c>
      <c r="D86" s="55" t="s">
        <v>40</v>
      </c>
      <c r="E86" s="55" t="s">
        <v>115</v>
      </c>
      <c r="F86" s="55" t="s">
        <v>117</v>
      </c>
      <c r="G86" s="55" t="s">
        <v>118</v>
      </c>
      <c r="H86" s="55" t="s">
        <v>119</v>
      </c>
      <c r="I86" s="55" t="s">
        <v>116</v>
      </c>
      <c r="J86" s="218" t="s">
        <v>120</v>
      </c>
      <c r="K86" s="223"/>
      <c r="L86" s="219"/>
      <c r="M86" s="55" t="s">
        <v>121</v>
      </c>
      <c r="N86" s="55" t="s">
        <v>41</v>
      </c>
      <c r="O86" s="55" t="s">
        <v>42</v>
      </c>
      <c r="P86" s="218" t="s">
        <v>3</v>
      </c>
      <c r="Q86" s="219"/>
    </row>
    <row r="87" spans="2:17" ht="60.75" customHeight="1" x14ac:dyDescent="0.25">
      <c r="B87" s="84" t="s">
        <v>43</v>
      </c>
      <c r="C87" s="84">
        <f>(60/200)+(870/300)</f>
        <v>3.1999999999999997</v>
      </c>
      <c r="D87" s="3" t="s">
        <v>292</v>
      </c>
      <c r="E87" s="3">
        <v>12745109</v>
      </c>
      <c r="F87" s="3" t="s">
        <v>293</v>
      </c>
      <c r="G87" s="3" t="s">
        <v>245</v>
      </c>
      <c r="H87" s="166">
        <v>38072</v>
      </c>
      <c r="I87" s="5" t="s">
        <v>137</v>
      </c>
      <c r="J87" s="1" t="s">
        <v>294</v>
      </c>
      <c r="K87" s="91" t="s">
        <v>295</v>
      </c>
      <c r="L87" s="90" t="s">
        <v>219</v>
      </c>
      <c r="M87" s="62" t="s">
        <v>136</v>
      </c>
      <c r="N87" s="62" t="s">
        <v>136</v>
      </c>
      <c r="O87" s="62" t="s">
        <v>136</v>
      </c>
      <c r="P87" s="226"/>
      <c r="Q87" s="226"/>
    </row>
    <row r="88" spans="2:17" ht="60.75" customHeight="1" x14ac:dyDescent="0.25">
      <c r="B88" s="162" t="s">
        <v>43</v>
      </c>
      <c r="C88" s="162">
        <f>(60/200)+(870/300)</f>
        <v>3.1999999999999997</v>
      </c>
      <c r="D88" s="3" t="s">
        <v>292</v>
      </c>
      <c r="E88" s="3">
        <v>12745109</v>
      </c>
      <c r="F88" s="3" t="s">
        <v>293</v>
      </c>
      <c r="G88" s="3" t="s">
        <v>245</v>
      </c>
      <c r="H88" s="166">
        <v>38072</v>
      </c>
      <c r="I88" s="5" t="s">
        <v>137</v>
      </c>
      <c r="J88" s="1" t="s">
        <v>294</v>
      </c>
      <c r="K88" s="91" t="s">
        <v>296</v>
      </c>
      <c r="L88" s="90" t="s">
        <v>219</v>
      </c>
      <c r="M88" s="114" t="s">
        <v>136</v>
      </c>
      <c r="N88" s="114" t="s">
        <v>136</v>
      </c>
      <c r="O88" s="114" t="s">
        <v>136</v>
      </c>
      <c r="P88" s="226"/>
      <c r="Q88" s="226"/>
    </row>
    <row r="89" spans="2:17" ht="60.75" customHeight="1" x14ac:dyDescent="0.25">
      <c r="B89" s="162" t="s">
        <v>43</v>
      </c>
      <c r="C89" s="162">
        <f>(60/200)+(870/300)</f>
        <v>3.1999999999999997</v>
      </c>
      <c r="D89" s="3" t="s">
        <v>292</v>
      </c>
      <c r="E89" s="3">
        <v>12745109</v>
      </c>
      <c r="F89" s="3" t="s">
        <v>293</v>
      </c>
      <c r="G89" s="3" t="s">
        <v>245</v>
      </c>
      <c r="H89" s="166">
        <v>38072</v>
      </c>
      <c r="I89" s="5" t="s">
        <v>137</v>
      </c>
      <c r="J89" s="1" t="s">
        <v>224</v>
      </c>
      <c r="K89" s="91" t="s">
        <v>298</v>
      </c>
      <c r="L89" s="90" t="s">
        <v>297</v>
      </c>
      <c r="M89" s="114" t="s">
        <v>136</v>
      </c>
      <c r="N89" s="114" t="s">
        <v>136</v>
      </c>
      <c r="O89" s="114" t="s">
        <v>136</v>
      </c>
      <c r="P89" s="226"/>
      <c r="Q89" s="226"/>
    </row>
    <row r="90" spans="2:17" ht="60.75" customHeight="1" x14ac:dyDescent="0.25">
      <c r="B90" s="162" t="s">
        <v>43</v>
      </c>
      <c r="C90" s="162">
        <f>(60/200)+(870/300)</f>
        <v>3.1999999999999997</v>
      </c>
      <c r="D90" s="3" t="s">
        <v>299</v>
      </c>
      <c r="E90" s="3">
        <v>1085249077</v>
      </c>
      <c r="F90" s="3" t="s">
        <v>300</v>
      </c>
      <c r="G90" s="3" t="s">
        <v>214</v>
      </c>
      <c r="H90" s="166">
        <v>41818</v>
      </c>
      <c r="I90" s="5" t="s">
        <v>137</v>
      </c>
      <c r="J90" s="1"/>
      <c r="K90" s="91"/>
      <c r="L90" s="90"/>
      <c r="M90" s="114" t="s">
        <v>136</v>
      </c>
      <c r="N90" s="114" t="s">
        <v>137</v>
      </c>
      <c r="O90" s="114" t="s">
        <v>136</v>
      </c>
      <c r="P90" s="226" t="s">
        <v>379</v>
      </c>
      <c r="Q90" s="226"/>
    </row>
    <row r="91" spans="2:17" ht="60.75" customHeight="1" x14ac:dyDescent="0.25">
      <c r="B91" s="162" t="s">
        <v>43</v>
      </c>
      <c r="C91" s="162">
        <f t="shared" ref="C91:C92" si="2">(60/200)+(870/300)</f>
        <v>3.1999999999999997</v>
      </c>
      <c r="D91" s="3" t="s">
        <v>301</v>
      </c>
      <c r="E91" s="3">
        <v>1130649064</v>
      </c>
      <c r="F91" s="3"/>
      <c r="G91" s="3"/>
      <c r="H91" s="3"/>
      <c r="I91" s="5" t="s">
        <v>137</v>
      </c>
      <c r="J91" s="1" t="s">
        <v>272</v>
      </c>
      <c r="K91" s="91" t="s">
        <v>302</v>
      </c>
      <c r="L91" s="90" t="s">
        <v>219</v>
      </c>
      <c r="M91" s="114" t="s">
        <v>136</v>
      </c>
      <c r="N91" s="114" t="s">
        <v>137</v>
      </c>
      <c r="O91" s="114" t="s">
        <v>136</v>
      </c>
      <c r="P91" s="226" t="s">
        <v>328</v>
      </c>
      <c r="Q91" s="226"/>
    </row>
    <row r="92" spans="2:17" ht="60.75" customHeight="1" x14ac:dyDescent="0.25">
      <c r="B92" s="162" t="s">
        <v>43</v>
      </c>
      <c r="C92" s="162">
        <f t="shared" si="2"/>
        <v>3.1999999999999997</v>
      </c>
      <c r="D92" s="3" t="s">
        <v>301</v>
      </c>
      <c r="E92" s="3">
        <v>1130649064</v>
      </c>
      <c r="F92" s="3"/>
      <c r="G92" s="3"/>
      <c r="H92" s="3"/>
      <c r="I92" s="5" t="s">
        <v>137</v>
      </c>
      <c r="J92" s="1" t="s">
        <v>303</v>
      </c>
      <c r="K92" s="91" t="s">
        <v>304</v>
      </c>
      <c r="L92" s="90" t="s">
        <v>213</v>
      </c>
      <c r="M92" s="114" t="s">
        <v>136</v>
      </c>
      <c r="N92" s="114" t="s">
        <v>137</v>
      </c>
      <c r="O92" s="114" t="s">
        <v>136</v>
      </c>
      <c r="P92" s="226" t="s">
        <v>328</v>
      </c>
      <c r="Q92" s="226"/>
    </row>
    <row r="93" spans="2:17" ht="60.75" customHeight="1" x14ac:dyDescent="0.25">
      <c r="B93" s="162" t="s">
        <v>43</v>
      </c>
      <c r="C93" s="162">
        <f>(60/200)+(870/300)</f>
        <v>3.1999999999999997</v>
      </c>
      <c r="D93" s="3" t="s">
        <v>305</v>
      </c>
      <c r="E93" s="3">
        <v>36751788</v>
      </c>
      <c r="F93" s="3" t="s">
        <v>306</v>
      </c>
      <c r="G93" s="3" t="s">
        <v>214</v>
      </c>
      <c r="H93" s="166">
        <v>39564</v>
      </c>
      <c r="I93" s="5" t="s">
        <v>137</v>
      </c>
      <c r="J93" s="1" t="s">
        <v>307</v>
      </c>
      <c r="K93" s="91" t="s">
        <v>308</v>
      </c>
      <c r="L93" s="90" t="s">
        <v>249</v>
      </c>
      <c r="M93" s="114" t="s">
        <v>136</v>
      </c>
      <c r="N93" s="114" t="s">
        <v>137</v>
      </c>
      <c r="O93" s="114" t="s">
        <v>136</v>
      </c>
      <c r="P93" s="226"/>
      <c r="Q93" s="226"/>
    </row>
    <row r="94" spans="2:17" ht="60.75" customHeight="1" x14ac:dyDescent="0.25">
      <c r="B94" s="162" t="s">
        <v>44</v>
      </c>
      <c r="C94" s="162">
        <f>(60/200)+(870/300*2)</f>
        <v>6.1</v>
      </c>
      <c r="D94" s="3" t="s">
        <v>313</v>
      </c>
      <c r="E94" s="3">
        <v>1124858734</v>
      </c>
      <c r="F94" s="3" t="s">
        <v>309</v>
      </c>
      <c r="G94" s="3" t="s">
        <v>228</v>
      </c>
      <c r="H94" s="166" t="s">
        <v>137</v>
      </c>
      <c r="I94" s="5" t="s">
        <v>137</v>
      </c>
      <c r="J94" s="1" t="s">
        <v>137</v>
      </c>
      <c r="K94" s="91" t="s">
        <v>137</v>
      </c>
      <c r="L94" s="90" t="s">
        <v>137</v>
      </c>
      <c r="M94" s="114" t="s">
        <v>136</v>
      </c>
      <c r="N94" s="114" t="s">
        <v>137</v>
      </c>
      <c r="O94" s="114" t="s">
        <v>136</v>
      </c>
      <c r="P94" s="179" t="s">
        <v>379</v>
      </c>
      <c r="Q94" s="163"/>
    </row>
    <row r="95" spans="2:17" ht="60.75" customHeight="1" x14ac:dyDescent="0.25">
      <c r="B95" s="162" t="s">
        <v>44</v>
      </c>
      <c r="C95" s="162">
        <f t="shared" ref="C95:C102" si="3">(60/200)+(870/300*2)</f>
        <v>6.1</v>
      </c>
      <c r="D95" s="3" t="s">
        <v>310</v>
      </c>
      <c r="E95" s="3">
        <v>93389169</v>
      </c>
      <c r="F95" s="3" t="s">
        <v>312</v>
      </c>
      <c r="G95" s="3" t="s">
        <v>311</v>
      </c>
      <c r="H95" s="166">
        <v>39171</v>
      </c>
      <c r="I95" s="5" t="s">
        <v>136</v>
      </c>
      <c r="J95" s="1" t="s">
        <v>318</v>
      </c>
      <c r="K95" s="91" t="s">
        <v>314</v>
      </c>
      <c r="L95" s="90" t="s">
        <v>315</v>
      </c>
      <c r="M95" s="114" t="s">
        <v>136</v>
      </c>
      <c r="N95" s="114" t="s">
        <v>136</v>
      </c>
      <c r="O95" s="114" t="s">
        <v>136</v>
      </c>
      <c r="P95" s="163"/>
      <c r="Q95" s="163"/>
    </row>
    <row r="96" spans="2:17" ht="60.75" customHeight="1" x14ac:dyDescent="0.25">
      <c r="B96" s="162" t="s">
        <v>44</v>
      </c>
      <c r="C96" s="162">
        <f t="shared" si="3"/>
        <v>6.1</v>
      </c>
      <c r="D96" s="3" t="s">
        <v>310</v>
      </c>
      <c r="E96" s="3">
        <v>93389169</v>
      </c>
      <c r="F96" s="3" t="s">
        <v>312</v>
      </c>
      <c r="G96" s="3" t="s">
        <v>311</v>
      </c>
      <c r="H96" s="166">
        <v>39171</v>
      </c>
      <c r="I96" s="5" t="s">
        <v>136</v>
      </c>
      <c r="J96" s="1" t="s">
        <v>316</v>
      </c>
      <c r="K96" s="90" t="s">
        <v>317</v>
      </c>
      <c r="L96" s="90" t="s">
        <v>312</v>
      </c>
      <c r="M96" s="114" t="s">
        <v>136</v>
      </c>
      <c r="N96" s="114" t="s">
        <v>136</v>
      </c>
      <c r="O96" s="114" t="s">
        <v>136</v>
      </c>
      <c r="P96" s="226"/>
      <c r="Q96" s="226"/>
    </row>
    <row r="97" spans="1:26" ht="60.75" customHeight="1" x14ac:dyDescent="0.25">
      <c r="B97" s="162" t="s">
        <v>44</v>
      </c>
      <c r="C97" s="162">
        <f t="shared" si="3"/>
        <v>6.1</v>
      </c>
      <c r="D97" s="3" t="s">
        <v>319</v>
      </c>
      <c r="E97" s="3">
        <v>1085292765</v>
      </c>
      <c r="F97" s="3" t="s">
        <v>312</v>
      </c>
      <c r="G97" s="3" t="s">
        <v>228</v>
      </c>
      <c r="H97" s="166">
        <v>41873</v>
      </c>
      <c r="I97" s="5" t="s">
        <v>137</v>
      </c>
      <c r="J97" s="1" t="s">
        <v>316</v>
      </c>
      <c r="K97" s="91" t="s">
        <v>321</v>
      </c>
      <c r="L97" s="90" t="s">
        <v>320</v>
      </c>
      <c r="M97" s="114" t="s">
        <v>136</v>
      </c>
      <c r="N97" s="114" t="s">
        <v>136</v>
      </c>
      <c r="O97" s="114" t="s">
        <v>136</v>
      </c>
      <c r="P97" s="163" t="s">
        <v>322</v>
      </c>
      <c r="Q97" s="163"/>
    </row>
    <row r="98" spans="1:26" ht="60.75" customHeight="1" x14ac:dyDescent="0.25">
      <c r="B98" s="162" t="s">
        <v>44</v>
      </c>
      <c r="C98" s="162">
        <f t="shared" si="3"/>
        <v>6.1</v>
      </c>
      <c r="D98" s="3" t="s">
        <v>323</v>
      </c>
      <c r="E98" s="3">
        <v>1085284976</v>
      </c>
      <c r="F98" s="3" t="s">
        <v>312</v>
      </c>
      <c r="G98" s="3" t="s">
        <v>228</v>
      </c>
      <c r="H98" s="166">
        <v>41390</v>
      </c>
      <c r="I98" s="5" t="s">
        <v>136</v>
      </c>
      <c r="J98" s="1" t="s">
        <v>324</v>
      </c>
      <c r="K98" s="91" t="s">
        <v>325</v>
      </c>
      <c r="L98" s="90" t="s">
        <v>326</v>
      </c>
      <c r="M98" s="114" t="s">
        <v>136</v>
      </c>
      <c r="N98" s="114" t="s">
        <v>136</v>
      </c>
      <c r="O98" s="114" t="s">
        <v>136</v>
      </c>
      <c r="P98" s="163"/>
      <c r="Q98" s="163"/>
    </row>
    <row r="99" spans="1:26" ht="60.75" customHeight="1" x14ac:dyDescent="0.25">
      <c r="B99" s="162" t="s">
        <v>44</v>
      </c>
      <c r="C99" s="162">
        <f t="shared" si="3"/>
        <v>6.1</v>
      </c>
      <c r="D99" s="3" t="s">
        <v>327</v>
      </c>
      <c r="E99" s="3">
        <v>1085912016</v>
      </c>
      <c r="F99" s="3" t="s">
        <v>270</v>
      </c>
      <c r="G99" s="3" t="s">
        <v>137</v>
      </c>
      <c r="H99" s="166" t="s">
        <v>137</v>
      </c>
      <c r="I99" s="5" t="s">
        <v>137</v>
      </c>
      <c r="J99" s="1" t="s">
        <v>329</v>
      </c>
      <c r="K99" s="91" t="s">
        <v>330</v>
      </c>
      <c r="L99" s="90" t="s">
        <v>312</v>
      </c>
      <c r="M99" s="114" t="s">
        <v>136</v>
      </c>
      <c r="N99" s="114" t="s">
        <v>137</v>
      </c>
      <c r="O99" s="114" t="s">
        <v>136</v>
      </c>
      <c r="P99" s="163" t="s">
        <v>328</v>
      </c>
      <c r="Q99" s="163"/>
    </row>
    <row r="100" spans="1:26" ht="60.75" customHeight="1" x14ac:dyDescent="0.25">
      <c r="B100" s="162" t="s">
        <v>44</v>
      </c>
      <c r="C100" s="162">
        <f t="shared" si="3"/>
        <v>6.1</v>
      </c>
      <c r="D100" s="3" t="s">
        <v>331</v>
      </c>
      <c r="E100" s="3">
        <v>10851263001</v>
      </c>
      <c r="F100" s="3" t="s">
        <v>312</v>
      </c>
      <c r="G100" s="3" t="s">
        <v>311</v>
      </c>
      <c r="H100" s="166">
        <v>41355</v>
      </c>
      <c r="I100" s="5" t="s">
        <v>136</v>
      </c>
      <c r="J100" s="1" t="s">
        <v>332</v>
      </c>
      <c r="K100" s="91" t="s">
        <v>333</v>
      </c>
      <c r="L100" s="90" t="s">
        <v>312</v>
      </c>
      <c r="M100" s="114" t="s">
        <v>136</v>
      </c>
      <c r="N100" s="114" t="s">
        <v>136</v>
      </c>
      <c r="O100" s="114" t="s">
        <v>136</v>
      </c>
      <c r="P100" s="163"/>
      <c r="Q100" s="163"/>
    </row>
    <row r="101" spans="1:26" ht="60.75" customHeight="1" x14ac:dyDescent="0.25">
      <c r="B101" s="162" t="s">
        <v>44</v>
      </c>
      <c r="C101" s="162">
        <f t="shared" si="3"/>
        <v>6.1</v>
      </c>
      <c r="D101" s="3" t="s">
        <v>334</v>
      </c>
      <c r="E101" s="3">
        <v>59817776</v>
      </c>
      <c r="F101" s="3" t="s">
        <v>312</v>
      </c>
      <c r="G101" s="3" t="s">
        <v>214</v>
      </c>
      <c r="H101" s="166">
        <v>39067</v>
      </c>
      <c r="I101" s="5" t="s">
        <v>137</v>
      </c>
      <c r="J101" s="1" t="s">
        <v>335</v>
      </c>
      <c r="K101" s="90" t="s">
        <v>337</v>
      </c>
      <c r="L101" s="91" t="s">
        <v>336</v>
      </c>
      <c r="M101" s="114" t="s">
        <v>136</v>
      </c>
      <c r="N101" s="114" t="s">
        <v>136</v>
      </c>
      <c r="O101" s="114" t="s">
        <v>136</v>
      </c>
      <c r="P101" s="163" t="s">
        <v>322</v>
      </c>
      <c r="Q101" s="163"/>
    </row>
    <row r="102" spans="1:26" ht="60.75" customHeight="1" x14ac:dyDescent="0.25">
      <c r="B102" s="162" t="s">
        <v>44</v>
      </c>
      <c r="C102" s="162">
        <f t="shared" si="3"/>
        <v>6.1</v>
      </c>
      <c r="D102" s="3" t="s">
        <v>334</v>
      </c>
      <c r="E102" s="3">
        <v>59817776</v>
      </c>
      <c r="F102" s="3" t="s">
        <v>312</v>
      </c>
      <c r="G102" s="3" t="s">
        <v>214</v>
      </c>
      <c r="H102" s="166">
        <v>39067</v>
      </c>
      <c r="I102" s="5" t="s">
        <v>137</v>
      </c>
      <c r="J102" s="1" t="s">
        <v>338</v>
      </c>
      <c r="K102" s="167" t="s">
        <v>339</v>
      </c>
      <c r="L102" s="90" t="s">
        <v>340</v>
      </c>
      <c r="M102" s="114" t="s">
        <v>136</v>
      </c>
      <c r="N102" s="114" t="s">
        <v>136</v>
      </c>
      <c r="O102" s="114" t="s">
        <v>136</v>
      </c>
      <c r="P102" s="163" t="s">
        <v>322</v>
      </c>
      <c r="Q102" s="163"/>
    </row>
    <row r="105" spans="1:26" ht="26.25" x14ac:dyDescent="0.25">
      <c r="B105" s="201" t="s">
        <v>64</v>
      </c>
      <c r="C105" s="202"/>
      <c r="D105" s="202"/>
      <c r="E105" s="202"/>
      <c r="F105" s="202"/>
      <c r="G105" s="202"/>
      <c r="H105" s="202"/>
      <c r="I105" s="202"/>
      <c r="J105" s="202"/>
      <c r="K105" s="202"/>
      <c r="L105" s="202"/>
      <c r="M105" s="202"/>
      <c r="N105" s="202"/>
      <c r="O105" s="202"/>
      <c r="P105" s="202"/>
    </row>
    <row r="107" spans="1:26" ht="15.75" thickBot="1" x14ac:dyDescent="0.3"/>
    <row r="108" spans="1:26" ht="27" thickBot="1" x14ac:dyDescent="0.3">
      <c r="B108" s="220" t="s">
        <v>54</v>
      </c>
      <c r="C108" s="221"/>
      <c r="D108" s="221"/>
      <c r="E108" s="221"/>
      <c r="F108" s="221"/>
      <c r="G108" s="221"/>
      <c r="H108" s="221"/>
      <c r="I108" s="221"/>
      <c r="J108" s="221"/>
      <c r="K108" s="221"/>
      <c r="L108" s="221"/>
      <c r="M108" s="221"/>
      <c r="N108" s="222"/>
    </row>
    <row r="110" spans="1:26" ht="15.75" thickBot="1" x14ac:dyDescent="0.3">
      <c r="M110" s="64"/>
      <c r="N110" s="64"/>
    </row>
    <row r="111" spans="1:26" s="100" customFormat="1" ht="109.5" customHeight="1" x14ac:dyDescent="0.25">
      <c r="B111" s="111" t="s">
        <v>145</v>
      </c>
      <c r="C111" s="111" t="s">
        <v>146</v>
      </c>
      <c r="D111" s="111" t="s">
        <v>147</v>
      </c>
      <c r="E111" s="111" t="s">
        <v>45</v>
      </c>
      <c r="F111" s="111" t="s">
        <v>22</v>
      </c>
      <c r="G111" s="111" t="s">
        <v>102</v>
      </c>
      <c r="H111" s="111" t="s">
        <v>17</v>
      </c>
      <c r="I111" s="111" t="s">
        <v>10</v>
      </c>
      <c r="J111" s="111" t="s">
        <v>31</v>
      </c>
      <c r="K111" s="111" t="s">
        <v>61</v>
      </c>
      <c r="L111" s="111" t="s">
        <v>20</v>
      </c>
      <c r="M111" s="96" t="s">
        <v>26</v>
      </c>
      <c r="N111" s="111" t="s">
        <v>148</v>
      </c>
      <c r="O111" s="111" t="s">
        <v>36</v>
      </c>
      <c r="P111" s="112" t="s">
        <v>11</v>
      </c>
      <c r="Q111" s="112" t="s">
        <v>19</v>
      </c>
    </row>
    <row r="112" spans="1:26" s="106" customFormat="1" ht="30" x14ac:dyDescent="0.25">
      <c r="A112" s="45">
        <v>1</v>
      </c>
      <c r="B112" s="107" t="s">
        <v>173</v>
      </c>
      <c r="C112" s="107" t="s">
        <v>173</v>
      </c>
      <c r="D112" s="107" t="s">
        <v>199</v>
      </c>
      <c r="E112" s="102"/>
      <c r="F112" s="103" t="s">
        <v>136</v>
      </c>
      <c r="G112" s="142"/>
      <c r="H112" s="110">
        <v>41283</v>
      </c>
      <c r="I112" s="104">
        <v>41635</v>
      </c>
      <c r="J112" s="104"/>
      <c r="K112" s="104" t="s">
        <v>208</v>
      </c>
      <c r="L112" s="104" t="s">
        <v>180</v>
      </c>
      <c r="M112" s="95">
        <v>320</v>
      </c>
      <c r="N112" s="95">
        <v>320</v>
      </c>
      <c r="O112" s="27">
        <v>70900000</v>
      </c>
      <c r="P112" s="27" t="s">
        <v>207</v>
      </c>
      <c r="Q112" s="143"/>
      <c r="R112" s="105"/>
      <c r="S112" s="105"/>
      <c r="T112" s="105"/>
      <c r="U112" s="105"/>
      <c r="V112" s="105"/>
      <c r="W112" s="105"/>
      <c r="X112" s="105"/>
      <c r="Y112" s="105"/>
      <c r="Z112" s="105"/>
    </row>
    <row r="113" spans="1:26" s="106" customFormat="1" ht="45" x14ac:dyDescent="0.25">
      <c r="A113" s="45">
        <f>+A112+1</f>
        <v>2</v>
      </c>
      <c r="B113" s="107" t="s">
        <v>173</v>
      </c>
      <c r="C113" s="107" t="s">
        <v>173</v>
      </c>
      <c r="D113" s="107" t="s">
        <v>192</v>
      </c>
      <c r="E113" s="102" t="s">
        <v>209</v>
      </c>
      <c r="F113" s="103" t="s">
        <v>136</v>
      </c>
      <c r="G113" s="103"/>
      <c r="H113" s="110">
        <v>41821</v>
      </c>
      <c r="I113" s="104">
        <v>41943</v>
      </c>
      <c r="J113" s="104"/>
      <c r="K113" s="104" t="s">
        <v>210</v>
      </c>
      <c r="L113" s="104" t="s">
        <v>180</v>
      </c>
      <c r="M113" s="95">
        <v>200</v>
      </c>
      <c r="N113" s="95">
        <v>200</v>
      </c>
      <c r="O113" s="27">
        <v>48000000</v>
      </c>
      <c r="P113" s="27" t="s">
        <v>211</v>
      </c>
      <c r="Q113" s="143"/>
      <c r="R113" s="105"/>
      <c r="S113" s="105"/>
      <c r="T113" s="105"/>
      <c r="U113" s="105"/>
      <c r="V113" s="105"/>
      <c r="W113" s="105"/>
      <c r="X113" s="105"/>
      <c r="Y113" s="105"/>
      <c r="Z113" s="105"/>
    </row>
    <row r="114" spans="1:26" s="106" customFormat="1" x14ac:dyDescent="0.25">
      <c r="A114" s="45">
        <f t="shared" ref="A114:A119" si="4">+A113+1</f>
        <v>3</v>
      </c>
      <c r="B114" s="107"/>
      <c r="C114" s="108"/>
      <c r="D114" s="107"/>
      <c r="E114" s="102"/>
      <c r="F114" s="103"/>
      <c r="G114" s="103"/>
      <c r="H114" s="103"/>
      <c r="I114" s="104"/>
      <c r="J114" s="104"/>
      <c r="K114" s="104"/>
      <c r="L114" s="104"/>
      <c r="M114" s="95"/>
      <c r="N114" s="95"/>
      <c r="O114" s="27"/>
      <c r="P114" s="27"/>
      <c r="Q114" s="143"/>
      <c r="R114" s="105"/>
      <c r="S114" s="105"/>
      <c r="T114" s="105"/>
      <c r="U114" s="105"/>
      <c r="V114" s="105"/>
      <c r="W114" s="105"/>
      <c r="X114" s="105"/>
      <c r="Y114" s="105"/>
      <c r="Z114" s="105"/>
    </row>
    <row r="115" spans="1:26" s="106" customFormat="1" x14ac:dyDescent="0.25">
      <c r="A115" s="45">
        <f t="shared" si="4"/>
        <v>4</v>
      </c>
      <c r="B115" s="107"/>
      <c r="C115" s="108"/>
      <c r="D115" s="107"/>
      <c r="E115" s="102"/>
      <c r="F115" s="103"/>
      <c r="G115" s="103"/>
      <c r="H115" s="103"/>
      <c r="I115" s="104"/>
      <c r="J115" s="104"/>
      <c r="K115" s="104"/>
      <c r="L115" s="104"/>
      <c r="M115" s="95"/>
      <c r="N115" s="95"/>
      <c r="O115" s="27"/>
      <c r="P115" s="27"/>
      <c r="Q115" s="143"/>
      <c r="R115" s="105"/>
      <c r="S115" s="105"/>
      <c r="T115" s="105"/>
      <c r="U115" s="105"/>
      <c r="V115" s="105"/>
      <c r="W115" s="105"/>
      <c r="X115" s="105"/>
      <c r="Y115" s="105"/>
      <c r="Z115" s="105"/>
    </row>
    <row r="116" spans="1:26" s="106" customFormat="1" x14ac:dyDescent="0.25">
      <c r="A116" s="45">
        <f t="shared" si="4"/>
        <v>5</v>
      </c>
      <c r="B116" s="107"/>
      <c r="C116" s="108"/>
      <c r="D116" s="107"/>
      <c r="E116" s="102"/>
      <c r="F116" s="103"/>
      <c r="G116" s="103"/>
      <c r="H116" s="103"/>
      <c r="I116" s="104"/>
      <c r="J116" s="104"/>
      <c r="K116" s="104"/>
      <c r="L116" s="104"/>
      <c r="M116" s="95"/>
      <c r="N116" s="95"/>
      <c r="O116" s="27"/>
      <c r="P116" s="27"/>
      <c r="Q116" s="143"/>
      <c r="R116" s="105"/>
      <c r="S116" s="105"/>
      <c r="T116" s="105"/>
      <c r="U116" s="105"/>
      <c r="V116" s="105"/>
      <c r="W116" s="105"/>
      <c r="X116" s="105"/>
      <c r="Y116" s="105"/>
      <c r="Z116" s="105"/>
    </row>
    <row r="117" spans="1:26" s="106" customFormat="1" x14ac:dyDescent="0.25">
      <c r="A117" s="45">
        <f t="shared" si="4"/>
        <v>6</v>
      </c>
      <c r="B117" s="107"/>
      <c r="C117" s="108"/>
      <c r="D117" s="107"/>
      <c r="E117" s="102"/>
      <c r="F117" s="103"/>
      <c r="G117" s="103"/>
      <c r="H117" s="103"/>
      <c r="I117" s="104"/>
      <c r="J117" s="104"/>
      <c r="K117" s="104"/>
      <c r="L117" s="104"/>
      <c r="M117" s="95"/>
      <c r="N117" s="95"/>
      <c r="O117" s="27"/>
      <c r="P117" s="27"/>
      <c r="Q117" s="143"/>
      <c r="R117" s="105"/>
      <c r="S117" s="105"/>
      <c r="T117" s="105"/>
      <c r="U117" s="105"/>
      <c r="V117" s="105"/>
      <c r="W117" s="105"/>
      <c r="X117" s="105"/>
      <c r="Y117" s="105"/>
      <c r="Z117" s="105"/>
    </row>
    <row r="118" spans="1:26" s="106" customFormat="1" x14ac:dyDescent="0.25">
      <c r="A118" s="45">
        <f t="shared" si="4"/>
        <v>7</v>
      </c>
      <c r="B118" s="107"/>
      <c r="C118" s="108"/>
      <c r="D118" s="107"/>
      <c r="E118" s="102"/>
      <c r="F118" s="103"/>
      <c r="G118" s="103"/>
      <c r="H118" s="103"/>
      <c r="I118" s="104"/>
      <c r="J118" s="104"/>
      <c r="K118" s="104"/>
      <c r="L118" s="104"/>
      <c r="M118" s="95"/>
      <c r="N118" s="95"/>
      <c r="O118" s="27"/>
      <c r="P118" s="27"/>
      <c r="Q118" s="143"/>
      <c r="R118" s="105"/>
      <c r="S118" s="105"/>
      <c r="T118" s="105"/>
      <c r="U118" s="105"/>
      <c r="V118" s="105"/>
      <c r="W118" s="105"/>
      <c r="X118" s="105"/>
      <c r="Y118" s="105"/>
      <c r="Z118" s="105"/>
    </row>
    <row r="119" spans="1:26" s="106" customFormat="1" x14ac:dyDescent="0.25">
      <c r="A119" s="45">
        <f t="shared" si="4"/>
        <v>8</v>
      </c>
      <c r="B119" s="107"/>
      <c r="C119" s="108"/>
      <c r="D119" s="107"/>
      <c r="E119" s="102"/>
      <c r="F119" s="103"/>
      <c r="G119" s="103"/>
      <c r="H119" s="103"/>
      <c r="I119" s="104"/>
      <c r="J119" s="104"/>
      <c r="K119" s="104"/>
      <c r="L119" s="104"/>
      <c r="M119" s="95"/>
      <c r="N119" s="95"/>
      <c r="O119" s="27"/>
      <c r="P119" s="27"/>
      <c r="Q119" s="143"/>
      <c r="R119" s="105"/>
      <c r="S119" s="105"/>
      <c r="T119" s="105"/>
      <c r="U119" s="105"/>
      <c r="V119" s="105"/>
      <c r="W119" s="105"/>
      <c r="X119" s="105"/>
      <c r="Y119" s="105"/>
      <c r="Z119" s="105"/>
    </row>
    <row r="120" spans="1:26" s="106" customFormat="1" ht="30" customHeight="1" x14ac:dyDescent="0.25">
      <c r="A120" s="45"/>
      <c r="B120" s="48" t="s">
        <v>16</v>
      </c>
      <c r="C120" s="108"/>
      <c r="D120" s="107"/>
      <c r="E120" s="102"/>
      <c r="F120" s="103"/>
      <c r="G120" s="103"/>
      <c r="H120" s="103"/>
      <c r="I120" s="104"/>
      <c r="J120" s="104"/>
      <c r="K120" s="109" t="s">
        <v>212</v>
      </c>
      <c r="L120" s="109">
        <f t="shared" ref="L120:N120" si="5">SUM(L112:L119)</f>
        <v>0</v>
      </c>
      <c r="M120" s="141">
        <f t="shared" si="5"/>
        <v>520</v>
      </c>
      <c r="N120" s="109">
        <f t="shared" si="5"/>
        <v>520</v>
      </c>
      <c r="O120" s="27"/>
      <c r="P120" s="27"/>
      <c r="Q120" s="144"/>
    </row>
    <row r="121" spans="1:26" x14ac:dyDescent="0.25">
      <c r="B121" s="30"/>
      <c r="C121" s="30"/>
      <c r="D121" s="30"/>
      <c r="E121" s="31"/>
      <c r="F121" s="30"/>
      <c r="G121" s="30"/>
      <c r="H121" s="30"/>
      <c r="I121" s="30"/>
      <c r="J121" s="30"/>
      <c r="K121" s="30"/>
      <c r="L121" s="30"/>
      <c r="M121" s="30"/>
      <c r="N121" s="30"/>
      <c r="O121" s="30"/>
      <c r="P121" s="30"/>
    </row>
    <row r="122" spans="1:26" ht="18.75" x14ac:dyDescent="0.25">
      <c r="B122" s="58" t="s">
        <v>32</v>
      </c>
      <c r="C122" s="72" t="str">
        <f>+K120</f>
        <v>15 meses y 18 días</v>
      </c>
      <c r="H122" s="32"/>
      <c r="I122" s="32"/>
      <c r="J122" s="32"/>
      <c r="K122" s="32"/>
      <c r="L122" s="32"/>
      <c r="M122" s="32"/>
      <c r="N122" s="30"/>
      <c r="O122" s="30"/>
      <c r="P122" s="30"/>
    </row>
    <row r="124" spans="1:26" ht="15.75" thickBot="1" x14ac:dyDescent="0.3"/>
    <row r="125" spans="1:26" ht="37.15" customHeight="1" thickBot="1" x14ac:dyDescent="0.3">
      <c r="B125" s="75" t="s">
        <v>49</v>
      </c>
      <c r="C125" s="76" t="s">
        <v>50</v>
      </c>
      <c r="D125" s="75" t="s">
        <v>51</v>
      </c>
      <c r="E125" s="76" t="s">
        <v>55</v>
      </c>
    </row>
    <row r="126" spans="1:26" ht="41.45" customHeight="1" x14ac:dyDescent="0.25">
      <c r="B126" s="66" t="s">
        <v>123</v>
      </c>
      <c r="C126" s="69">
        <v>20</v>
      </c>
      <c r="D126" s="69">
        <v>0</v>
      </c>
      <c r="E126" s="231">
        <f>+D126+D127+D128</f>
        <v>30</v>
      </c>
    </row>
    <row r="127" spans="1:26" x14ac:dyDescent="0.25">
      <c r="B127" s="66" t="s">
        <v>124</v>
      </c>
      <c r="C127" s="56">
        <v>30</v>
      </c>
      <c r="D127" s="70">
        <v>30</v>
      </c>
      <c r="E127" s="232"/>
    </row>
    <row r="128" spans="1:26" ht="15.75" thickBot="1" x14ac:dyDescent="0.3">
      <c r="B128" s="66" t="s">
        <v>125</v>
      </c>
      <c r="C128" s="71">
        <v>40</v>
      </c>
      <c r="D128" s="71">
        <v>0</v>
      </c>
      <c r="E128" s="233"/>
    </row>
    <row r="130" spans="2:17" ht="15.75" thickBot="1" x14ac:dyDescent="0.3"/>
    <row r="131" spans="2:17" ht="27" thickBot="1" x14ac:dyDescent="0.3">
      <c r="B131" s="220" t="s">
        <v>52</v>
      </c>
      <c r="C131" s="221"/>
      <c r="D131" s="221"/>
      <c r="E131" s="221"/>
      <c r="F131" s="221"/>
      <c r="G131" s="221"/>
      <c r="H131" s="221"/>
      <c r="I131" s="221"/>
      <c r="J131" s="221"/>
      <c r="K131" s="221"/>
      <c r="L131" s="221"/>
      <c r="M131" s="221"/>
      <c r="N131" s="222"/>
    </row>
    <row r="133" spans="2:17" ht="76.5" customHeight="1" x14ac:dyDescent="0.25">
      <c r="B133" s="55" t="s">
        <v>0</v>
      </c>
      <c r="C133" s="55" t="s">
        <v>39</v>
      </c>
      <c r="D133" s="55" t="s">
        <v>40</v>
      </c>
      <c r="E133" s="55" t="s">
        <v>115</v>
      </c>
      <c r="F133" s="55" t="s">
        <v>117</v>
      </c>
      <c r="G133" s="55" t="s">
        <v>118</v>
      </c>
      <c r="H133" s="55" t="s">
        <v>119</v>
      </c>
      <c r="I133" s="55" t="s">
        <v>116</v>
      </c>
      <c r="J133" s="218" t="s">
        <v>120</v>
      </c>
      <c r="K133" s="223"/>
      <c r="L133" s="219"/>
      <c r="M133" s="55" t="s">
        <v>121</v>
      </c>
      <c r="N133" s="55" t="s">
        <v>41</v>
      </c>
      <c r="O133" s="55" t="s">
        <v>42</v>
      </c>
      <c r="P133" s="218" t="s">
        <v>3</v>
      </c>
      <c r="Q133" s="219"/>
    </row>
    <row r="134" spans="2:17" ht="60.75" customHeight="1" x14ac:dyDescent="0.25">
      <c r="B134" s="84" t="s">
        <v>129</v>
      </c>
      <c r="C134" s="84">
        <f>(60+870)/1000</f>
        <v>0.93</v>
      </c>
      <c r="D134" s="3" t="s">
        <v>341</v>
      </c>
      <c r="E134" s="3">
        <v>59826513</v>
      </c>
      <c r="F134" s="3" t="s">
        <v>342</v>
      </c>
      <c r="G134" s="3" t="s">
        <v>343</v>
      </c>
      <c r="H134" s="166">
        <v>35910</v>
      </c>
      <c r="I134" s="5" t="s">
        <v>137</v>
      </c>
      <c r="J134" s="1" t="s">
        <v>224</v>
      </c>
      <c r="K134" s="90" t="s">
        <v>345</v>
      </c>
      <c r="L134" s="91" t="s">
        <v>344</v>
      </c>
      <c r="M134" s="62" t="s">
        <v>136</v>
      </c>
      <c r="N134" s="62" t="s">
        <v>136</v>
      </c>
      <c r="O134" s="62" t="s">
        <v>136</v>
      </c>
      <c r="P134" s="226"/>
      <c r="Q134" s="226"/>
    </row>
    <row r="135" spans="2:17" ht="60.75" customHeight="1" x14ac:dyDescent="0.25">
      <c r="B135" s="162" t="s">
        <v>129</v>
      </c>
      <c r="C135" s="162">
        <f t="shared" ref="C135:C137" si="6">(60+870)/1000</f>
        <v>0.93</v>
      </c>
      <c r="D135" s="3" t="s">
        <v>341</v>
      </c>
      <c r="E135" s="3">
        <v>59826513</v>
      </c>
      <c r="F135" s="3" t="s">
        <v>342</v>
      </c>
      <c r="G135" s="3" t="s">
        <v>343</v>
      </c>
      <c r="H135" s="166">
        <v>35910</v>
      </c>
      <c r="I135" s="5" t="s">
        <v>137</v>
      </c>
      <c r="J135" s="1" t="s">
        <v>347</v>
      </c>
      <c r="K135" s="90" t="s">
        <v>346</v>
      </c>
      <c r="L135" s="91" t="s">
        <v>344</v>
      </c>
      <c r="M135" s="114" t="s">
        <v>136</v>
      </c>
      <c r="N135" s="114" t="s">
        <v>136</v>
      </c>
      <c r="O135" s="114" t="s">
        <v>136</v>
      </c>
      <c r="P135" s="163"/>
      <c r="Q135" s="163"/>
    </row>
    <row r="136" spans="2:17" ht="60.75" customHeight="1" x14ac:dyDescent="0.25">
      <c r="B136" s="162" t="s">
        <v>129</v>
      </c>
      <c r="C136" s="162">
        <f t="shared" si="6"/>
        <v>0.93</v>
      </c>
      <c r="D136" s="3" t="s">
        <v>349</v>
      </c>
      <c r="E136" s="3">
        <v>27088878</v>
      </c>
      <c r="F136" s="3" t="s">
        <v>348</v>
      </c>
      <c r="G136" s="3" t="s">
        <v>228</v>
      </c>
      <c r="H136" s="166">
        <v>38457</v>
      </c>
      <c r="I136" s="5" t="s">
        <v>137</v>
      </c>
      <c r="J136" s="1" t="s">
        <v>351</v>
      </c>
      <c r="K136" s="90" t="s">
        <v>350</v>
      </c>
      <c r="L136" s="91" t="s">
        <v>352</v>
      </c>
      <c r="M136" s="114" t="s">
        <v>136</v>
      </c>
      <c r="N136" s="114" t="s">
        <v>136</v>
      </c>
      <c r="O136" s="114" t="s">
        <v>136</v>
      </c>
      <c r="P136" s="178" t="s">
        <v>322</v>
      </c>
      <c r="Q136" s="178"/>
    </row>
    <row r="137" spans="2:17" ht="60.75" customHeight="1" x14ac:dyDescent="0.25">
      <c r="B137" s="162" t="s">
        <v>129</v>
      </c>
      <c r="C137" s="162">
        <f t="shared" si="6"/>
        <v>0.93</v>
      </c>
      <c r="D137" s="3" t="s">
        <v>349</v>
      </c>
      <c r="E137" s="3">
        <v>27088878</v>
      </c>
      <c r="F137" s="3" t="s">
        <v>348</v>
      </c>
      <c r="G137" s="3" t="s">
        <v>228</v>
      </c>
      <c r="H137" s="166">
        <v>38457</v>
      </c>
      <c r="I137" s="5" t="s">
        <v>137</v>
      </c>
      <c r="J137" s="1" t="s">
        <v>353</v>
      </c>
      <c r="K137" s="90" t="s">
        <v>355</v>
      </c>
      <c r="L137" s="91" t="s">
        <v>354</v>
      </c>
      <c r="M137" s="114" t="s">
        <v>136</v>
      </c>
      <c r="N137" s="114" t="s">
        <v>136</v>
      </c>
      <c r="O137" s="114" t="s">
        <v>136</v>
      </c>
      <c r="P137" s="178" t="s">
        <v>322</v>
      </c>
      <c r="Q137" s="178"/>
    </row>
    <row r="138" spans="2:17" ht="33.6" customHeight="1" x14ac:dyDescent="0.25">
      <c r="B138" s="84" t="s">
        <v>131</v>
      </c>
      <c r="C138" s="162">
        <f>(60+870)/5000</f>
        <v>0.186</v>
      </c>
      <c r="D138" s="3" t="s">
        <v>356</v>
      </c>
      <c r="E138" s="3">
        <v>87063456</v>
      </c>
      <c r="F138" s="3" t="s">
        <v>215</v>
      </c>
      <c r="G138" s="3" t="s">
        <v>214</v>
      </c>
      <c r="H138" s="166">
        <v>38696</v>
      </c>
      <c r="I138" s="5" t="s">
        <v>137</v>
      </c>
      <c r="J138" s="1" t="s">
        <v>357</v>
      </c>
      <c r="K138" s="90" t="s">
        <v>358</v>
      </c>
      <c r="L138" s="90" t="s">
        <v>359</v>
      </c>
      <c r="M138" s="62" t="s">
        <v>136</v>
      </c>
      <c r="N138" s="62" t="s">
        <v>136</v>
      </c>
      <c r="O138" s="114" t="s">
        <v>136</v>
      </c>
      <c r="P138" s="234" t="s">
        <v>322</v>
      </c>
      <c r="Q138" s="235"/>
    </row>
    <row r="141" spans="2:17" ht="15.75" thickBot="1" x14ac:dyDescent="0.3"/>
    <row r="142" spans="2:17" ht="54" customHeight="1" x14ac:dyDescent="0.25">
      <c r="B142" s="74" t="s">
        <v>33</v>
      </c>
      <c r="C142" s="74" t="s">
        <v>49</v>
      </c>
      <c r="D142" s="55" t="s">
        <v>50</v>
      </c>
      <c r="E142" s="74" t="s">
        <v>51</v>
      </c>
      <c r="F142" s="76" t="s">
        <v>56</v>
      </c>
      <c r="G142" s="87"/>
      <c r="K142" s="90"/>
    </row>
    <row r="143" spans="2:17" ht="120.75" customHeight="1" x14ac:dyDescent="0.25">
      <c r="B143" s="227" t="s">
        <v>53</v>
      </c>
      <c r="C143" s="6" t="s">
        <v>126</v>
      </c>
      <c r="D143" s="70">
        <v>25</v>
      </c>
      <c r="E143" s="70">
        <v>25</v>
      </c>
      <c r="F143" s="213">
        <f>+E143+E144+E145</f>
        <v>25</v>
      </c>
      <c r="G143" s="88"/>
      <c r="K143" s="90"/>
    </row>
    <row r="144" spans="2:17" ht="76.150000000000006" customHeight="1" x14ac:dyDescent="0.2">
      <c r="B144" s="227"/>
      <c r="C144" s="6" t="s">
        <v>127</v>
      </c>
      <c r="D144" s="73">
        <v>25</v>
      </c>
      <c r="E144" s="70">
        <v>0</v>
      </c>
      <c r="F144" s="228"/>
      <c r="G144" s="88"/>
    </row>
    <row r="145" spans="2:7" ht="69" customHeight="1" x14ac:dyDescent="0.2">
      <c r="B145" s="227"/>
      <c r="C145" s="6" t="s">
        <v>128</v>
      </c>
      <c r="D145" s="70">
        <v>10</v>
      </c>
      <c r="E145" s="70">
        <v>0</v>
      </c>
      <c r="F145" s="214"/>
      <c r="G145" s="88"/>
    </row>
    <row r="146" spans="2:7" x14ac:dyDescent="0.25">
      <c r="C146"/>
    </row>
    <row r="149" spans="2:7" x14ac:dyDescent="0.25">
      <c r="B149" s="65" t="s">
        <v>57</v>
      </c>
    </row>
    <row r="152" spans="2:7" x14ac:dyDescent="0.25">
      <c r="B152" s="77" t="s">
        <v>33</v>
      </c>
      <c r="C152" s="77" t="s">
        <v>58</v>
      </c>
      <c r="D152" s="74" t="s">
        <v>51</v>
      </c>
      <c r="E152" s="74" t="s">
        <v>16</v>
      </c>
    </row>
    <row r="153" spans="2:7" ht="28.5" x14ac:dyDescent="0.25">
      <c r="B153" s="2" t="s">
        <v>59</v>
      </c>
      <c r="C153" s="7">
        <v>40</v>
      </c>
      <c r="D153" s="70">
        <f>+E126</f>
        <v>30</v>
      </c>
      <c r="E153" s="210">
        <f>+D153+D154</f>
        <v>55</v>
      </c>
    </row>
    <row r="154" spans="2:7" ht="42.75" x14ac:dyDescent="0.25">
      <c r="B154" s="2" t="s">
        <v>60</v>
      </c>
      <c r="C154" s="7">
        <v>60</v>
      </c>
      <c r="D154" s="70">
        <f>+F143</f>
        <v>25</v>
      </c>
      <c r="E154" s="211"/>
    </row>
  </sheetData>
  <mergeCells count="46">
    <mergeCell ref="O69:P69"/>
    <mergeCell ref="B143:B145"/>
    <mergeCell ref="F143:F145"/>
    <mergeCell ref="E153:E154"/>
    <mergeCell ref="B2:P2"/>
    <mergeCell ref="B105:P105"/>
    <mergeCell ref="B131:N131"/>
    <mergeCell ref="E126:E128"/>
    <mergeCell ref="B108:N108"/>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33:L133"/>
    <mergeCell ref="P133:Q133"/>
    <mergeCell ref="P134:Q134"/>
    <mergeCell ref="P138:Q138"/>
    <mergeCell ref="J86:L86"/>
    <mergeCell ref="P87:Q87"/>
    <mergeCell ref="P90:Q90"/>
    <mergeCell ref="P91:Q91"/>
    <mergeCell ref="P93:Q93"/>
    <mergeCell ref="P88:Q88"/>
    <mergeCell ref="P89:Q89"/>
    <mergeCell ref="P92:Q92"/>
    <mergeCell ref="P96:Q96"/>
  </mergeCells>
  <dataValidations count="2">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4"/>
  <sheetViews>
    <sheetView workbookViewId="0">
      <selection activeCell="E6" sqref="E6"/>
    </sheetView>
  </sheetViews>
  <sheetFormatPr baseColWidth="10" defaultRowHeight="15.75" x14ac:dyDescent="0.25"/>
  <cols>
    <col min="1" max="1" width="3.140625" style="139" customWidth="1"/>
    <col min="2" max="2" width="55.5703125" style="139" customWidth="1"/>
    <col min="3" max="3" width="41.28515625" style="139" customWidth="1"/>
    <col min="4" max="4" width="29.42578125" style="139" customWidth="1"/>
    <col min="5" max="5" width="27.42578125" style="139" customWidth="1"/>
    <col min="6" max="16384" width="11.42578125" style="97"/>
  </cols>
  <sheetData>
    <row r="1" spans="1:5" x14ac:dyDescent="0.25">
      <c r="A1" s="240" t="s">
        <v>91</v>
      </c>
      <c r="B1" s="241"/>
      <c r="C1" s="241"/>
      <c r="D1" s="241"/>
      <c r="E1" s="120"/>
    </row>
    <row r="2" spans="1:5" ht="27.75" customHeight="1" x14ac:dyDescent="0.25">
      <c r="A2" s="121"/>
      <c r="B2" s="242" t="s">
        <v>77</v>
      </c>
      <c r="C2" s="242"/>
      <c r="D2" s="242"/>
      <c r="E2" s="122"/>
    </row>
    <row r="3" spans="1:5" ht="21" customHeight="1" x14ac:dyDescent="0.25">
      <c r="A3" s="123"/>
      <c r="B3" s="242" t="s">
        <v>150</v>
      </c>
      <c r="C3" s="242"/>
      <c r="D3" s="242"/>
      <c r="E3" s="124"/>
    </row>
    <row r="4" spans="1:5" thickBot="1" x14ac:dyDescent="0.3">
      <c r="A4" s="125"/>
      <c r="B4" s="126"/>
      <c r="C4" s="126"/>
      <c r="D4" s="126"/>
      <c r="E4" s="127"/>
    </row>
    <row r="5" spans="1:5" ht="26.25" customHeight="1" thickBot="1" x14ac:dyDescent="0.3">
      <c r="A5" s="125"/>
      <c r="B5" s="128" t="s">
        <v>78</v>
      </c>
      <c r="C5" s="243" t="s">
        <v>159</v>
      </c>
      <c r="D5" s="243"/>
      <c r="E5" s="176" t="s">
        <v>3</v>
      </c>
    </row>
    <row r="6" spans="1:5" ht="79.5" thickBot="1" x14ac:dyDescent="0.3">
      <c r="A6" s="125"/>
      <c r="B6" s="145" t="s">
        <v>79</v>
      </c>
      <c r="C6" s="244" t="s">
        <v>160</v>
      </c>
      <c r="D6" s="244"/>
      <c r="E6" s="177" t="s">
        <v>370</v>
      </c>
    </row>
    <row r="7" spans="1:5" ht="16.5" thickBot="1" x14ac:dyDescent="0.3">
      <c r="A7" s="125"/>
      <c r="B7" s="145" t="s">
        <v>151</v>
      </c>
      <c r="C7" s="239" t="s">
        <v>152</v>
      </c>
      <c r="D7" s="239"/>
      <c r="E7" s="177"/>
    </row>
    <row r="8" spans="1:5" ht="16.5" thickBot="1" x14ac:dyDescent="0.3">
      <c r="A8" s="125"/>
      <c r="B8" s="146">
        <v>5</v>
      </c>
      <c r="C8" s="236">
        <v>1866829382</v>
      </c>
      <c r="D8" s="236"/>
      <c r="E8" s="177"/>
    </row>
    <row r="9" spans="1:5" ht="23.25" customHeight="1" thickBot="1" x14ac:dyDescent="0.3">
      <c r="A9" s="125"/>
      <c r="B9" s="146">
        <v>18</v>
      </c>
      <c r="C9" s="236">
        <v>1980048750</v>
      </c>
      <c r="D9" s="236"/>
      <c r="E9" s="177"/>
    </row>
    <row r="10" spans="1:5" ht="26.25" customHeight="1" thickBot="1" x14ac:dyDescent="0.3">
      <c r="A10" s="125"/>
      <c r="B10" s="146" t="s">
        <v>153</v>
      </c>
      <c r="C10" s="236"/>
      <c r="D10" s="236"/>
      <c r="E10" s="169"/>
    </row>
    <row r="11" spans="1:5" ht="21.75" customHeight="1" thickBot="1" x14ac:dyDescent="0.3">
      <c r="A11" s="125"/>
      <c r="B11" s="146" t="s">
        <v>153</v>
      </c>
      <c r="C11" s="236"/>
      <c r="D11" s="236"/>
      <c r="E11" s="169"/>
    </row>
    <row r="12" spans="1:5" ht="32.25" thickBot="1" x14ac:dyDescent="0.3">
      <c r="A12" s="125"/>
      <c r="B12" s="147" t="s">
        <v>154</v>
      </c>
      <c r="C12" s="236">
        <f>SUM(C8:D11)</f>
        <v>3846878132</v>
      </c>
      <c r="D12" s="236"/>
      <c r="E12" s="169"/>
    </row>
    <row r="13" spans="1:5" ht="26.25" customHeight="1" thickBot="1" x14ac:dyDescent="0.3">
      <c r="A13" s="125"/>
      <c r="B13" s="147" t="s">
        <v>155</v>
      </c>
      <c r="C13" s="236">
        <f>+C12/616000</f>
        <v>6244.9320324675327</v>
      </c>
      <c r="D13" s="236"/>
      <c r="E13" s="169"/>
    </row>
    <row r="14" spans="1:5" ht="24.75" customHeight="1" x14ac:dyDescent="0.25">
      <c r="A14" s="125"/>
      <c r="B14" s="126"/>
      <c r="C14" s="130"/>
      <c r="D14" s="170"/>
      <c r="E14" s="169"/>
    </row>
    <row r="15" spans="1:5" ht="28.5" customHeight="1" thickBot="1" x14ac:dyDescent="0.3">
      <c r="A15" s="125"/>
      <c r="B15" s="126" t="s">
        <v>156</v>
      </c>
      <c r="C15" s="130"/>
      <c r="D15" s="170"/>
      <c r="E15" s="169"/>
    </row>
    <row r="16" spans="1:5" ht="27" customHeight="1" x14ac:dyDescent="0.25">
      <c r="A16" s="125"/>
      <c r="B16" s="131" t="s">
        <v>80</v>
      </c>
      <c r="C16" s="151">
        <v>311037975</v>
      </c>
      <c r="D16" s="171"/>
      <c r="E16" s="169"/>
    </row>
    <row r="17" spans="1:6" ht="28.5" customHeight="1" x14ac:dyDescent="0.25">
      <c r="A17" s="125"/>
      <c r="B17" s="125" t="s">
        <v>81</v>
      </c>
      <c r="C17" s="152">
        <v>1263080175</v>
      </c>
      <c r="D17" s="172"/>
      <c r="E17" s="169"/>
    </row>
    <row r="18" spans="1:6" ht="15" x14ac:dyDescent="0.25">
      <c r="A18" s="125"/>
      <c r="B18" s="125" t="s">
        <v>82</v>
      </c>
      <c r="C18" s="152">
        <v>28213609</v>
      </c>
      <c r="D18" s="172"/>
      <c r="E18" s="169"/>
    </row>
    <row r="19" spans="1:6" ht="27" customHeight="1" thickBot="1" x14ac:dyDescent="0.3">
      <c r="A19" s="125"/>
      <c r="B19" s="132" t="s">
        <v>83</v>
      </c>
      <c r="C19" s="153">
        <v>28213609</v>
      </c>
      <c r="D19" s="173"/>
      <c r="E19" s="169"/>
    </row>
    <row r="20" spans="1:6" ht="27" customHeight="1" thickBot="1" x14ac:dyDescent="0.3">
      <c r="A20" s="125"/>
      <c r="B20" s="237" t="s">
        <v>84</v>
      </c>
      <c r="C20" s="238"/>
      <c r="D20" s="238"/>
      <c r="E20" s="169"/>
    </row>
    <row r="21" spans="1:6" ht="16.5" thickBot="1" x14ac:dyDescent="0.3">
      <c r="A21" s="125"/>
      <c r="B21" s="237" t="s">
        <v>85</v>
      </c>
      <c r="C21" s="238"/>
      <c r="D21" s="238"/>
      <c r="E21" s="169"/>
    </row>
    <row r="22" spans="1:6" x14ac:dyDescent="0.25">
      <c r="A22" s="125"/>
      <c r="B22" s="134" t="s">
        <v>157</v>
      </c>
      <c r="C22" s="154">
        <f>+C16/C18</f>
        <v>11.024395177518764</v>
      </c>
      <c r="D22" s="170" t="s">
        <v>69</v>
      </c>
      <c r="E22" s="169"/>
    </row>
    <row r="23" spans="1:6" ht="16.5" thickBot="1" x14ac:dyDescent="0.3">
      <c r="A23" s="125"/>
      <c r="B23" s="129" t="s">
        <v>86</v>
      </c>
      <c r="C23" s="155">
        <f>+C19/C17</f>
        <v>2.2337148154510461E-2</v>
      </c>
      <c r="D23" s="174" t="s">
        <v>69</v>
      </c>
      <c r="E23" s="175"/>
    </row>
    <row r="24" spans="1:6" ht="16.5" thickBot="1" x14ac:dyDescent="0.3">
      <c r="A24" s="125"/>
      <c r="B24" s="135"/>
      <c r="C24" s="136"/>
      <c r="D24" s="126"/>
      <c r="E24" s="137"/>
    </row>
    <row r="25" spans="1:6" x14ac:dyDescent="0.25">
      <c r="A25" s="248"/>
      <c r="B25" s="249" t="s">
        <v>87</v>
      </c>
      <c r="C25" s="251" t="s">
        <v>167</v>
      </c>
      <c r="D25" s="252"/>
      <c r="E25" s="253"/>
      <c r="F25" s="245"/>
    </row>
    <row r="26" spans="1:6" ht="16.5" thickBot="1" x14ac:dyDescent="0.3">
      <c r="A26" s="248"/>
      <c r="B26" s="250"/>
      <c r="C26" s="246" t="s">
        <v>88</v>
      </c>
      <c r="D26" s="247"/>
      <c r="E26" s="253"/>
      <c r="F26" s="245"/>
    </row>
    <row r="27" spans="1:6" thickBot="1" x14ac:dyDescent="0.3">
      <c r="A27" s="132"/>
      <c r="B27" s="138"/>
      <c r="C27" s="138"/>
      <c r="D27" s="138"/>
      <c r="E27" s="133"/>
      <c r="F27" s="119"/>
    </row>
    <row r="28" spans="1:6" x14ac:dyDescent="0.25">
      <c r="B28" s="140" t="s">
        <v>158</v>
      </c>
    </row>
    <row r="31" spans="1:6" ht="30.75" x14ac:dyDescent="0.25">
      <c r="B31" s="139" t="s">
        <v>161</v>
      </c>
      <c r="C31" s="139" t="s">
        <v>162</v>
      </c>
      <c r="D31" s="156" t="s">
        <v>369</v>
      </c>
    </row>
    <row r="33" spans="2:4" x14ac:dyDescent="0.25">
      <c r="B33" s="139" t="s">
        <v>163</v>
      </c>
      <c r="C33" s="139" t="s">
        <v>164</v>
      </c>
      <c r="D33" s="139" t="s">
        <v>165</v>
      </c>
    </row>
    <row r="34" spans="2:4" x14ac:dyDescent="0.25">
      <c r="B34" s="139" t="s">
        <v>166</v>
      </c>
      <c r="C34" s="139" t="s">
        <v>367</v>
      </c>
      <c r="D34" s="139" t="s">
        <v>368</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0866141732283472" right="0.70866141732283472" top="0.74803149606299213" bottom="0.74803149606299213" header="0.31496062992125984" footer="0.31496062992125984"/>
  <pageSetup scale="5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JURIDICA</vt:lpstr>
      <vt:lpstr>TECNICA (5)</vt:lpstr>
      <vt:lpstr>TECNICA (18)</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John Fredy Martinez Cespedes</cp:lastModifiedBy>
  <cp:lastPrinted>2014-12-03T16:15:59Z</cp:lastPrinted>
  <dcterms:created xsi:type="dcterms:W3CDTF">2014-10-22T15:49:24Z</dcterms:created>
  <dcterms:modified xsi:type="dcterms:W3CDTF">2014-12-04T18:46:03Z</dcterms:modified>
</cp:coreProperties>
</file>