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ocuments\"/>
    </mc:Choice>
  </mc:AlternateContent>
  <xr:revisionPtr revIDLastSave="0" documentId="8_{06C4C95B-19A5-4E75-8C85-D7C74E33B7F3}"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0" i="12" l="1"/>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<sst xmlns="http://schemas.openxmlformats.org/spreadsheetml/2006/main" count="3548" uniqueCount="2694">
  <si>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</si>
  <si>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</si>
  <si>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</si>
  <si>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</si>
  <si>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</si>
  <si>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</si>
  <si>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</si>
  <si>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</si>
  <si>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</si>
  <si>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</si>
  <si>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</si>
  <si>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</si>
  <si>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</si>
  <si>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</si>
  <si>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</si>
  <si>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</si>
  <si>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</si>
  <si>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</si>
  <si>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</si>
  <si>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</si>
  <si>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</si>
  <si>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</si>
  <si>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</si>
  <si>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</si>
  <si>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</si>
  <si>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</si>
  <si>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</si>
  <si>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</si>
  <si>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</si>
  <si>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</si>
  <si>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</si>
  <si>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</si>
  <si>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</si>
  <si>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</si>
  <si>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</si>
  <si>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</si>
  <si>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</si>
  <si>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</si>
  <si>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</si>
  <si>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</si>
  <si>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</si>
  <si>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</si>
  <si>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</si>
  <si>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</si>
  <si>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</si>
  <si>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</si>
  <si>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</si>
  <si>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</si>
  <si>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</si>
  <si>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</si>
  <si>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</si>
  <si>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</si>
  <si>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</si>
  <si>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</si>
  <si>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</si>
  <si>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</si>
  <si>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</si>
  <si>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</si>
  <si>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</si>
  <si>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</si>
  <si>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</si>
  <si>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</si>
  <si>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</si>
  <si>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</si>
  <si>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</si>
  <si>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</si>
  <si>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</si>
  <si>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</si>
  <si>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</si>
  <si>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</si>
  <si>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</si>
  <si>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</si>
  <si>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</si>
  <si>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</si>
  <si>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</si>
  <si>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</si>
  <si>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</si>
  <si>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</si>
  <si>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</si>
  <si>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</si>
  <si>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</si>
  <si>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</si>
  <si>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</si>
  <si>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</si>
  <si>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</si>
  <si>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</si>
  <si>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</si>
  <si>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</si>
  <si>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</si>
  <si>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</si>
  <si>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</si>
  <si>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</si>
  <si>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</si>
  <si>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</si>
  <si>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</si>
  <si>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</si>
  <si>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</si>
  <si>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</si>
  <si>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</si>
  <si>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</si>
  <si>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</si>
  <si>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</si>
  <si>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</si>
  <si>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</si>
  <si>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</si>
  <si>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</si>
  <si>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</si>
  <si>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</si>
  <si>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</si>
  <si>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</si>
  <si>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</si>
  <si>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</si>
  <si>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</si>
  <si>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</si>
  <si>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</si>
  <si>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</si>
  <si>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</si>
  <si>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</si>
  <si>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</si>
  <si>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</si>
  <si>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</si>
  <si>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</si>
  <si>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</si>
  <si>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</si>
  <si>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</si>
  <si>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</si>
  <si>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</si>
  <si>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</si>
  <si>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</si>
  <si>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</si>
  <si>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</si>
  <si>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</si>
  <si>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</si>
  <si>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</si>
  <si>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</si>
  <si>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</si>
  <si>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</si>
  <si>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</si>
  <si>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</si>
  <si>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</si>
  <si>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</si>
  <si>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</si>
  <si>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</si>
  <si>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</si>
  <si>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</si>
  <si>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</si>
  <si>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</si>
  <si>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</si>
  <si>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</si>
  <si>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</si>
  <si>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</si>
  <si>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</si>
  <si>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</si>
  <si>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</si>
  <si>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</si>
  <si>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</si>
  <si>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</si>
  <si>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</si>
  <si>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</si>
  <si>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</si>
  <si>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</si>
  <si>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</si>
  <si>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</si>
  <si>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</si>
  <si>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</si>
  <si>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</si>
  <si>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</si>
  <si>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</si>
  <si>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</si>
  <si>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</si>
  <si>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</si>
  <si>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</si>
  <si>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</si>
  <si>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</si>
  <si>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</si>
  <si>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</si>
  <si>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</si>
  <si>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</si>
  <si>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</si>
  <si>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</si>
  <si>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</si>
  <si>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</si>
  <si>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</si>
  <si>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</si>
  <si>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</si>
  <si>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</si>
  <si>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</si>
  <si>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</si>
  <si>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</si>
  <si>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</si>
  <si>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</si>
  <si>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</si>
  <si>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</si>
  <si>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</si>
  <si>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</si>
  <si>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</si>
  <si>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</si>
  <si>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</si>
  <si>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</si>
  <si>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</si>
  <si>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</si>
  <si>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</si>
  <si>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</si>
  <si>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</si>
  <si>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</si>
  <si>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</si>
  <si>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</si>
  <si>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</si>
  <si>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</si>
  <si>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</si>
  <si>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</si>
  <si>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</si>
  <si>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</si>
  <si>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</si>
  <si>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</si>
  <si>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</si>
  <si>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</si>
  <si>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</si>
  <si>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</si>
  <si>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</si>
  <si>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</si>
  <si>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</si>
  <si>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</si>
  <si>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</si>
  <si>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</si>
  <si>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</si>
  <si>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</si>
  <si>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</si>
  <si>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</si>
  <si>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</si>
  <si>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</si>
  <si>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</si>
  <si>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</si>
  <si>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</si>
  <si>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</si>
  <si>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</si>
  <si>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</si>
  <si>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</si>
  <si>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</si>
  <si>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</si>
  <si>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</si>
  <si>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</si>
  <si>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</si>
  <si>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</si>
  <si>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</si>
  <si>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</si>
  <si>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</si>
  <si>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</si>
  <si>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</si>
  <si>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</si>
  <si>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</si>
  <si>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</si>
  <si>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</si>
  <si>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</si>
  <si>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</si>
  <si>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</si>
  <si>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</si>
  <si>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</si>
  <si>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</si>
  <si>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</si>
  <si>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</si>
  <si>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</si>
  <si>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</si>
  <si>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</si>
  <si>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</si>
  <si>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</si>
  <si>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</si>
  <si>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</si>
  <si>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</si>
  <si>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</si>
  <si>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</si>
  <si>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</si>
  <si>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</si>
  <si>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</si>
  <si>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</si>
  <si>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</si>
  <si>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</si>
  <si>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</si>
  <si>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</si>
  <si>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</si>
  <si>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</si>
  <si>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</si>
  <si>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</si>
  <si>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</si>
  <si>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</si>
  <si>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</si>
  <si>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</si>
  <si>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</si>
  <si>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</si>
  <si>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</si>
  <si>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</si>
  <si>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</si>
  <si>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</si>
  <si>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</si>
  <si>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</si>
  <si>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</si>
  <si>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</si>
  <si>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</si>
  <si>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</si>
  <si>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</si>
  <si>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</si>
  <si>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</si>
  <si>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</si>
  <si>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</si>
  <si>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</si>
  <si>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</si>
  <si>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</si>
  <si>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</si>
  <si>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</si>
  <si>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</si>
  <si>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</si>
  <si>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</si>
  <si>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</si>
  <si>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</si>
  <si>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</si>
  <si>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</si>
  <si>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</si>
  <si>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</si>
  <si>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</si>
  <si>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</si>
  <si>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</si>
  <si>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</si>
  <si>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</si>
  <si>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</si>
  <si>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</si>
  <si>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</si>
  <si>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</si>
  <si>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</si>
  <si>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</si>
  <si>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</si>
  <si>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</si>
  <si>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</si>
  <si>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</si>
  <si>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</si>
  <si>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</si>
  <si>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</si>
  <si>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</si>
  <si>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</si>
  <si>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</si>
  <si>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</si>
  <si>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</si>
  <si>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</si>
  <si>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</si>
  <si>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</si>
  <si>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</si>
  <si>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</si>
  <si>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</si>
  <si>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</si>
  <si>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</si>
  <si>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</si>
  <si>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</si>
  <si>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</si>
  <si>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</si>
  <si>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</si>
  <si>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</si>
  <si>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</si>
  <si>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</si>
  <si>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</si>
  <si>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</si>
  <si>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</si>
  <si>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</si>
  <si>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</si>
  <si>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</si>
  <si>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</si>
  <si>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</si>
  <si>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</si>
  <si>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</si>
  <si>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</si>
  <si>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</si>
  <si>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</si>
  <si>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</si>
  <si>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</si>
  <si>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</si>
  <si>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</si>
  <si>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</si>
  <si>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</si>
  <si>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</si>
  <si>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</si>
  <si>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</si>
  <si>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</si>
  <si>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</si>
  <si>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</si>
  <si>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</si>
  <si>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</si>
  <si>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</si>
  <si>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</si>
  <si>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</si>
  <si>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</si>
  <si>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</si>
  <si>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</si>
  <si>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</si>
  <si>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</si>
  <si>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</si>
  <si>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</si>
  <si>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</si>
  <si>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</si>
  <si>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</si>
  <si>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</si>
  <si>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</si>
  <si>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</si>
  <si>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</si>
  <si>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</si>
  <si>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</si>
  <si>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</si>
  <si>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</si>
  <si>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</si>
  <si>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</si>
  <si>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</si>
  <si>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</si>
  <si>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</si>
  <si>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</si>
  <si>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</si>
  <si>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</si>
  <si>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</si>
  <si>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</si>
  <si>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</si>
  <si>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</si>
  <si>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</si>
  <si>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</si>
  <si>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</si>
  <si>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</si>
  <si>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</si>
  <si>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</si>
  <si>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</si>
  <si>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</si>
  <si>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</si>
  <si>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</si>
  <si>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</si>
  <si>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</si>
  <si>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</si>
  <si>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</si>
  <si>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</si>
  <si>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</si>
  <si>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</si>
  <si>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</si>
  <si>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</si>
  <si>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</si>
  <si>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</si>
  <si>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</si>
  <si>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</si>
  <si>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</si>
  <si>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</si>
  <si>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</si>
  <si>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</si>
  <si>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</si>
  <si>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</si>
  <si>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</si>
  <si>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</si>
  <si>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</si>
  <si>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</si>
  <si>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</si>
  <si>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</si>
  <si>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</si>
  <si>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</si>
  <si>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</si>
  <si>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</si>
  <si>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</si>
  <si>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</si>
  <si>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</si>
  <si>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</si>
  <si>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</si>
  <si>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</si>
  <si>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</si>
  <si>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</si>
  <si>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</si>
  <si>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</si>
  <si>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</si>
  <si>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</si>
  <si>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</si>
  <si>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</si>
  <si>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</si>
  <si>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</si>
  <si>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</si>
  <si>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</si>
  <si>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</si>
  <si>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</si>
  <si>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</si>
  <si>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</si>
  <si>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</si>
  <si>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</si>
  <si>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</si>
  <si>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</si>
  <si>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</si>
  <si>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</si>
  <si>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</si>
  <si>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</si>
  <si>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</si>
  <si>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</si>
  <si>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</si>
  <si>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</si>
  <si>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</si>
  <si>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</si>
  <si>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</si>
  <si>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</si>
  <si>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</si>
  <si>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</si>
  <si>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</si>
  <si>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</si>
  <si>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</si>
  <si>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</si>
  <si>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</si>
  <si>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</si>
  <si>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</si>
  <si>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</si>
  <si>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</si>
  <si>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</si>
  <si>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</si>
  <si>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</si>
  <si>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</si>
  <si>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</si>
  <si>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</si>
  <si>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</si>
  <si>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</si>
  <si>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</si>
  <si>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</si>
  <si>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</si>
  <si>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</si>
  <si>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</si>
  <si>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</si>
  <si>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</si>
  <si>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</si>
  <si>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</si>
  <si>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</si>
  <si>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</si>
  <si>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</si>
  <si>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</si>
  <si>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</si>
  <si>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</si>
  <si>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</si>
  <si>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</si>
  <si>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</si>
  <si>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</si>
  <si>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</si>
  <si>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</si>
  <si>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</si>
  <si>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</si>
  <si>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</si>
  <si>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</si>
  <si>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</si>
  <si>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</si>
  <si>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</si>
  <si>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</si>
  <si>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</si>
  <si>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</si>
  <si>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</si>
  <si>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</si>
  <si>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</si>
  <si>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</si>
  <si>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</si>
  <si>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</si>
  <si>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</si>
  <si>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</si>
  <si>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</si>
  <si>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</si>
  <si>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</si>
  <si>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</si>
  <si>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</si>
  <si>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</si>
  <si>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</si>
  <si>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</si>
  <si>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</si>
  <si>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</si>
  <si>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</si>
  <si>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</si>
  <si>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</si>
  <si>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</si>
  <si>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</si>
  <si>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</si>
  <si>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</si>
  <si>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</si>
  <si>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</si>
  <si>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</si>
  <si>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</si>
  <si>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</si>
  <si>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</si>
  <si>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</si>
  <si>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</si>
  <si>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</si>
  <si>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</si>
  <si>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</si>
  <si>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</si>
  <si>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</si>
  <si>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</si>
  <si>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</si>
  <si>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</si>
  <si>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</si>
  <si>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</si>
  <si>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</si>
  <si>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</si>
  <si>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</si>
  <si>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</si>
  <si>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</si>
  <si>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</si>
  <si>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</si>
  <si>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</si>
  <si>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</si>
  <si>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</si>
  <si>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</si>
  <si>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</si>
  <si>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</si>
  <si>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</si>
  <si>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</si>
  <si>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</si>
  <si>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</si>
  <si>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</si>
  <si>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</si>
  <si>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</si>
  <si>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</si>
  <si>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</si>
  <si>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</si>
  <si>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</si>
  <si>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</si>
  <si>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</si>
  <si>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</si>
  <si>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</si>
  <si>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</si>
  <si>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</si>
  <si>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</si>
  <si>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</si>
  <si>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</si>
  <si>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</si>
  <si>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</si>
  <si>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</si>
  <si>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</si>
  <si>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</si>
  <si>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</si>
  <si>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</si>
  <si>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</si>
  <si>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</si>
  <si>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</si>
  <si>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</si>
  <si>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</si>
  <si>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</si>
  <si>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</si>
  <si>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</si>
  <si>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</si>
  <si>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</si>
  <si>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</si>
  <si>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</si>
  <si>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</si>
  <si>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</si>
  <si>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</si>
  <si>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</si>
  <si>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</si>
  <si>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</si>
  <si>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</si>
  <si>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</si>
  <si>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</si>
  <si>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</si>
  <si>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</si>
  <si>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</si>
  <si>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</si>
  <si>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</si>
  <si>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</si>
  <si>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</si>
  <si>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</si>
  <si>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</si>
  <si>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</si>
  <si>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</si>
  <si>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</si>
  <si>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</si>
  <si>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</si>
  <si>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</si>
  <si>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</si>
  <si>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</si>
  <si>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</si>
  <si>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</si>
  <si>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</si>
  <si>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</si>
  <si>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</si>
  <si>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</si>
  <si>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</si>
  <si>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</si>
  <si>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</si>
  <si>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</si>
  <si>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</si>
  <si>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</si>
  <si>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</si>
  <si>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</si>
  <si>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</si>
  <si>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</si>
  <si>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</si>
  <si>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</si>
  <si>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</si>
  <si>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</si>
  <si>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</si>
  <si>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</si>
  <si>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</si>
  <si>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</si>
  <si>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</si>
  <si>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</si>
  <si>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</si>
  <si>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</si>
  <si>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</si>
  <si>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</si>
  <si>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</si>
  <si>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</si>
  <si>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</si>
  <si>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</si>
  <si>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</si>
  <si>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</si>
  <si>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</si>
  <si>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</si>
  <si>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</si>
  <si>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</si>
  <si>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</si>
  <si>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</si>
  <si>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</si>
  <si>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</si>
  <si>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</si>
  <si>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</si>
  <si>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</si>
  <si>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</si>
  <si>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</si>
  <si>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</si>
  <si>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</si>
  <si>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</si>
  <si>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</si>
  <si>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</si>
  <si>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</si>
  <si>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</si>
  <si>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</si>
  <si>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</si>
  <si>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</si>
  <si>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</si>
  <si>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</si>
  <si>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</si>
  <si>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</si>
  <si>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</si>
  <si>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</si>
  <si>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</si>
  <si>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</si>
  <si>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</si>
  <si>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</si>
  <si>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</si>
  <si>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</si>
  <si>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</si>
  <si>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</si>
  <si>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</si>
  <si>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</si>
  <si>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</si>
  <si>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</si>
  <si>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</si>
  <si>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</si>
  <si>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</si>
  <si>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</si>
  <si>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</si>
  <si>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</si>
  <si>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</si>
  <si>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</si>
  <si>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</si>
  <si>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</si>
  <si>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</si>
  <si>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</si>
  <si>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</si>
  <si>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</si>
  <si>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</si>
  <si>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</si>
  <si>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</si>
  <si>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</si>
  <si>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</si>
  <si>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</si>
  <si>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</si>
  <si>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</si>
  <si>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</si>
  <si>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</si>
  <si>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</si>
  <si>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</si>
  <si>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</si>
  <si>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</si>
  <si>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</si>
  <si>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</si>
  <si>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</si>
  <si>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</si>
  <si>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</si>
  <si>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</si>
  <si>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</si>
  <si>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</si>
  <si>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</si>
  <si>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</si>
  <si>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</si>
  <si>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</si>
  <si>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</si>
  <si>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</si>
  <si>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</si>
  <si>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</si>
  <si>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</si>
  <si>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</si>
  <si>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</si>
  <si>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</si>
  <si>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</si>
  <si>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</si>
  <si>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</si>
  <si>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</si>
  <si>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</si>
  <si>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</si>
  <si>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</si>
  <si>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</si>
  <si>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</si>
  <si>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</si>
  <si>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</si>
  <si>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</si>
  <si>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</si>
  <si>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</si>
  <si>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</si>
  <si>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</si>
  <si>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</si>
  <si>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</si>
  <si>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</si>
  <si>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</si>
  <si>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</si>
  <si>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</si>
  <si>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</si>
  <si>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</si>
  <si>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</si>
  <si>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</si>
  <si>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</si>
  <si>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</si>
  <si>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</si>
  <si>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</si>
  <si>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</si>
  <si>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</si>
  <si>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</si>
  <si>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</si>
  <si>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</si>
  <si>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</si>
  <si>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</si>
  <si>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</si>
  <si>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</si>
  <si>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</si>
  <si>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</si>
  <si>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</si>
  <si>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</si>
  <si>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</si>
  <si>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</si>
  <si>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</si>
  <si>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</si>
  <si>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</si>
  <si>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</si>
  <si>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</si>
  <si>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</si>
  <si>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</si>
  <si>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</si>
  <si>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</si>
  <si>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</si>
  <si>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</si>
  <si>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</si>
  <si>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</si>
  <si>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</si>
  <si>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</si>
  <si>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</si>
  <si>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</si>
  <si>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</si>
  <si>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</si>
  <si>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</si>
  <si>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</si>
  <si>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</si>
  <si>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</si>
  <si>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</si>
  <si>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</si>
  <si>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</si>
  <si>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</si>
  <si>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</si>
  <si>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</si>
  <si>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</si>
  <si>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</si>
  <si>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</si>
  <si>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</si>
  <si>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</si>
  <si>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</si>
  <si>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</si>
  <si>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</si>
  <si>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</si>
  <si>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</si>
  <si>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</si>
  <si>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</si>
  <si>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</si>
  <si>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</si>
  <si>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</si>
  <si>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</si>
  <si>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</si>
  <si>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</si>
  <si>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</si>
  <si>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</si>
  <si>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</si>
  <si>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</si>
  <si>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</si>
  <si>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</si>
  <si>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</si>
  <si>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</si>
  <si>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</si>
  <si>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</si>
  <si>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</si>
  <si>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</si>
  <si>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</si>
  <si>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</si>
  <si>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</si>
  <si>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</si>
  <si>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</si>
  <si>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</si>
  <si>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</si>
  <si>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</si>
  <si>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</si>
  <si>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</si>
  <si>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</si>
  <si>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</si>
  <si>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</si>
  <si>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</si>
  <si>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</si>
  <si>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</si>
  <si>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</si>
  <si>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</si>
  <si>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</si>
  <si>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</si>
  <si>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</si>
  <si>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</si>
  <si>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</si>
  <si>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</si>
  <si>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</si>
  <si>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</si>
  <si>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</si>
  <si>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</si>
  <si>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</si>
  <si>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</si>
  <si>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</si>
  <si>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</si>
  <si>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</si>
  <si>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</si>
  <si>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</si>
  <si>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</si>
  <si>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</si>
  <si>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</si>
  <si>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</si>
  <si>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</si>
  <si>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</si>
  <si>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</si>
  <si>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</si>
  <si>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</si>
  <si>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</si>
  <si>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</si>
  <si>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</si>
  <si>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</si>
  <si>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</si>
  <si>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</si>
  <si>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</si>
  <si>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</si>
  <si>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</si>
  <si>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</si>
  <si>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</si>
  <si>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</si>
  <si>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</si>
  <si>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</si>
  <si>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</si>
  <si>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</si>
  <si>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</si>
  <si>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</si>
  <si>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</si>
  <si>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</si>
  <si>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</si>
  <si>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</si>
  <si>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</si>
  <si>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</si>
  <si>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</si>
  <si>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</si>
  <si>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</si>
  <si>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</si>
  <si>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</si>
  <si>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</si>
  <si>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</si>
  <si>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</si>
  <si>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</si>
  <si>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</si>
  <si>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</si>
  <si>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</si>
  <si>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</si>
  <si>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</si>
  <si>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</si>
  <si>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</si>
  <si>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</si>
  <si>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</si>
  <si>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</si>
  <si>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</si>
  <si>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</si>
  <si>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</si>
  <si>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</si>
  <si>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</si>
  <si>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</si>
  <si>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</si>
  <si>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</si>
  <si>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</si>
  <si>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</si>
  <si>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</si>
  <si>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</si>
  <si>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</si>
  <si>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</si>
  <si>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</si>
  <si>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</si>
  <si>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</si>
  <si>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</si>
  <si>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</si>
  <si>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</si>
  <si>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</si>
  <si>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</si>
  <si>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</si>
  <si>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</si>
  <si>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</si>
  <si>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</si>
  <si>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</si>
  <si>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</si>
  <si>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</si>
  <si>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</si>
  <si>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</si>
  <si>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</si>
  <si>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</si>
  <si>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</si>
  <si>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</si>
  <si>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</si>
  <si>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</si>
  <si>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</si>
  <si>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</si>
  <si>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</si>
  <si>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</si>
  <si>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</si>
  <si>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</si>
  <si>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</si>
  <si>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</si>
  <si>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</si>
  <si>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</si>
  <si>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</si>
  <si>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</si>
  <si>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</si>
  <si>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</si>
  <si>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</si>
  <si>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</si>
  <si>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</si>
  <si>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</si>
  <si>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</si>
  <si>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</si>
  <si>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</si>
  <si>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</si>
  <si>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</si>
  <si>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</si>
  <si>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</si>
  <si>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</si>
  <si>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</si>
  <si>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</si>
  <si>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</si>
  <si>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</si>
  <si>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</si>
  <si>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</si>
  <si>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</si>
  <si>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</si>
  <si>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</si>
  <si>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</si>
  <si>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</si>
  <si>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</si>
  <si>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</si>
  <si>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</si>
  <si>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</si>
  <si>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</si>
  <si>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</si>
  <si>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</si>
  <si>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</si>
  <si>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</si>
  <si>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</si>
  <si>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</si>
  <si>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</si>
  <si>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</si>
  <si>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</si>
  <si>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</si>
  <si>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</si>
  <si>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</si>
  <si>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</si>
  <si>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</si>
  <si>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</si>
  <si>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</si>
  <si>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</si>
  <si>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</si>
  <si>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</si>
  <si>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</si>
  <si>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</si>
  <si>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</si>
  <si>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</si>
  <si>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</si>
  <si>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</si>
  <si>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</si>
  <si>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</si>
  <si>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</si>
  <si>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</si>
  <si>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</si>
  <si>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</si>
  <si>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</si>
  <si>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</si>
  <si>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</si>
  <si>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</si>
  <si>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</si>
  <si>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</si>
  <si>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</si>
  <si>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</si>
  <si>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</si>
  <si>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</si>
  <si>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</si>
  <si>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</si>
  <si>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</si>
  <si>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</si>
  <si>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</si>
  <si>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</si>
  <si>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</si>
  <si>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</si>
  <si>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</si>
  <si>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</si>
  <si>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</si>
  <si>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</si>
  <si>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</si>
  <si>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</si>
  <si>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</si>
  <si>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</si>
  <si>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</si>
  <si>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</si>
  <si>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</si>
  <si>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</si>
  <si>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</si>
  <si>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</si>
  <si>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</si>
  <si>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</si>
  <si>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</si>
  <si>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</si>
  <si>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</si>
  <si>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</si>
  <si>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</si>
  <si>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</si>
  <si>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</si>
  <si>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</si>
  <si>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</si>
  <si>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</si>
  <si>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</si>
  <si>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</si>
  <si>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</si>
  <si>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</si>
  <si>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</si>
  <si>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</si>
  <si>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</si>
  <si>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</si>
  <si>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</si>
  <si>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</si>
  <si>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</si>
  <si>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</si>
  <si>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</si>
  <si>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</si>
  <si>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</si>
  <si>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</si>
  <si>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</si>
  <si>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</si>
  <si>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</si>
  <si>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</si>
  <si>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</si>
  <si>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</si>
  <si>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</si>
  <si>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</si>
  <si>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</si>
  <si>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</si>
  <si>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</si>
  <si>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</si>
  <si>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</si>
  <si>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</si>
  <si>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</si>
  <si>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</si>
  <si>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</si>
  <si>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</si>
  <si>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</si>
  <si>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</si>
  <si>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</si>
  <si>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</si>
  <si>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</si>
  <si>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</si>
  <si>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</si>
  <si>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</si>
  <si>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</si>
  <si>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</si>
  <si>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</si>
  <si>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</si>
  <si>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</si>
  <si>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</si>
  <si>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</si>
  <si>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</si>
  <si>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</si>
  <si>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</si>
  <si>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</si>
  <si>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</si>
  <si>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</si>
  <si>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</si>
  <si>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</si>
  <si>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</si>
  <si>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</si>
  <si>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</si>
  <si>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</si>
  <si>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</si>
  <si>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</si>
  <si>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</si>
  <si>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</si>
  <si>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</si>
  <si>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</si>
  <si>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</si>
  <si>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</si>
  <si>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</si>
  <si>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</si>
  <si>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</si>
  <si>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</si>
  <si>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</si>
  <si>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</si>
  <si>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</si>
  <si>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</si>
  <si>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</si>
  <si>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</si>
  <si>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</si>
  <si>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</si>
  <si>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</si>
  <si>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</si>
  <si>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</si>
  <si>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</si>
  <si>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</si>
  <si>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</si>
  <si>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</si>
  <si>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</si>
  <si>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</si>
  <si>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</si>
  <si>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</si>
  <si>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</si>
  <si>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</si>
  <si>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</si>
  <si>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</si>
  <si>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</si>
  <si>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</si>
  <si>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</si>
  <si>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</si>
  <si>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</si>
  <si>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</si>
  <si>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</si>
  <si>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</si>
  <si>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</si>
  <si>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</si>
  <si>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</si>
  <si>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</si>
  <si>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</si>
  <si>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</si>
  <si>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</si>
  <si>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</si>
  <si>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</si>
  <si>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</si>
  <si>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</si>
  <si>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</si>
  <si>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</si>
  <si>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</si>
  <si>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</si>
  <si>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</si>
  <si>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</si>
  <si>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</si>
  <si>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</si>
  <si>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</si>
  <si>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</si>
  <si>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</si>
  <si>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</si>
  <si>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</si>
  <si>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</si>
  <si>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</si>
  <si>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</si>
  <si>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</si>
  <si>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</si>
  <si>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</si>
  <si>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</si>
  <si>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</si>
  <si>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</si>
  <si>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</si>
  <si>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</si>
  <si>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</si>
  <si>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</si>
  <si>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</si>
  <si>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</si>
  <si>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</si>
  <si>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</si>
  <si>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</si>
  <si>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</si>
  <si>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</si>
  <si>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</si>
  <si>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</si>
  <si>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</si>
  <si>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</si>
  <si>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</si>
  <si>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</si>
  <si>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</si>
  <si>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</si>
  <si>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</si>
  <si>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</si>
  <si>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</si>
  <si>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</si>
  <si>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</si>
  <si>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</si>
  <si>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</si>
  <si>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</si>
  <si>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</si>
  <si>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</si>
  <si>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</si>
  <si>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</si>
  <si>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</si>
  <si>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</si>
  <si>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</si>
  <si>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</si>
  <si>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</si>
  <si>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</si>
  <si>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</si>
  <si>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</si>
  <si>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</si>
  <si>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</si>
  <si>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</si>
  <si>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</si>
  <si>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</si>
  <si>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</si>
  <si>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</si>
  <si>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</si>
  <si>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</si>
  <si>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</si>
  <si>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</si>
  <si>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</si>
  <si>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</si>
  <si>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</si>
  <si>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</si>
  <si>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</si>
  <si>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</si>
  <si>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</si>
  <si>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</si>
  <si>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</si>
  <si>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</si>
  <si>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</si>
  <si>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</si>
  <si>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</si>
  <si>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</si>
  <si>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</si>
  <si>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</si>
  <si>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</si>
  <si>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</si>
  <si>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</si>
  <si>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</si>
  <si>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</si>
  <si>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</si>
  <si>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</si>
  <si>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</si>
  <si>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</si>
  <si>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</si>
  <si>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</si>
  <si>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</si>
  <si>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</si>
  <si>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</si>
  <si>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</si>
  <si>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</si>
  <si>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</si>
  <si>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</si>
  <si>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</si>
  <si>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</si>
  <si>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</si>
  <si>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</si>
  <si>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</si>
  <si>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</si>
  <si>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</si>
  <si>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</si>
  <si>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</si>
  <si>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</si>
  <si>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</si>
  <si>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</si>
  <si>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</si>
  <si>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</si>
  <si>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</si>
  <si>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</si>
  <si>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</si>
  <si>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</si>
  <si>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</si>
  <si>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</si>
  <si>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</si>
  <si>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</si>
  <si>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</si>
  <si>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</si>
  <si>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</si>
  <si>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</si>
  <si>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</si>
  <si>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</si>
  <si>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</si>
  <si>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</si>
  <si>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</si>
  <si>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</si>
  <si>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</si>
  <si>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</si>
  <si>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</si>
  <si>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</si>
  <si>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</si>
  <si>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</si>
  <si>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</si>
  <si>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</si>
  <si>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</si>
  <si>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</si>
  <si>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</si>
  <si>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</si>
  <si>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</si>
  <si>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</si>
  <si>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</si>
  <si>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</si>
  <si>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</si>
  <si>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</si>
  <si>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</si>
  <si>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</si>
  <si>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</si>
  <si>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</si>
  <si>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</si>
  <si>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</si>
  <si>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</si>
  <si>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</si>
  <si>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</si>
  <si>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</si>
  <si>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</si>
  <si>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</si>
  <si>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</si>
  <si>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</si>
  <si>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</si>
  <si>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</si>
  <si>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</si>
  <si>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</si>
  <si>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</si>
  <si>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</si>
  <si>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</si>
  <si>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</si>
  <si>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</si>
  <si>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</si>
  <si>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</si>
  <si>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</si>
  <si>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</si>
  <si>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</si>
  <si>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</si>
  <si>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</si>
  <si>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</si>
  <si>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</si>
  <si>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</si>
  <si>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</si>
  <si>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</si>
  <si>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</si>
  <si>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</si>
  <si>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</si>
  <si>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</si>
  <si>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</si>
  <si>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</si>
  <si>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</si>
  <si>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</si>
  <si>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</si>
  <si>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</si>
  <si>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</si>
  <si>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</si>
  <si>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</si>
  <si>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</si>
  <si>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</si>
  <si>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</si>
  <si>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</si>
  <si>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</si>
  <si>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</si>
  <si>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</si>
  <si>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</si>
  <si>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</si>
  <si>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</si>
  <si>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</si>
  <si>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</si>
  <si>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</si>
  <si>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</si>
  <si>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</si>
  <si>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</si>
  <si>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</si>
  <si>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</si>
  <si>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</si>
  <si>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</si>
  <si>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</si>
  <si>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</si>
  <si>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</si>
  <si>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</si>
  <si>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</si>
  <si>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</si>
  <si>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</si>
  <si>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</si>
  <si>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</si>
  <si>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</si>
  <si>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</si>
  <si>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</si>
  <si>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</si>
  <si>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</si>
  <si>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</si>
  <si>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</si>
  <si>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</si>
  <si>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</si>
  <si>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</si>
  <si>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</si>
  <si>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</si>
  <si>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</si>
  <si>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</si>
  <si>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</si>
  <si>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</si>
  <si>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</si>
  <si>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</si>
  <si>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</si>
  <si>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</si>
  <si>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</si>
  <si>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</si>
  <si>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</si>
  <si>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</si>
  <si>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</si>
  <si>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</si>
  <si>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</si>
  <si>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</si>
  <si>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</si>
  <si>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</si>
  <si>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</si>
  <si>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</si>
  <si>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</si>
  <si>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</si>
  <si>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</si>
  <si>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</si>
  <si>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</si>
  <si>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</si>
  <si>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</si>
  <si>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</si>
  <si>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</si>
  <si>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</si>
  <si>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</si>
  <si>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</si>
  <si>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</si>
  <si>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</si>
  <si>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</si>
  <si>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</si>
  <si>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</si>
  <si>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</si>
  <si>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</si>
  <si>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</si>
  <si>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</si>
  <si>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</si>
  <si>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</si>
  <si>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</si>
  <si>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</si>
  <si>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</si>
  <si>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</si>
  <si>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</si>
  <si>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</si>
  <si>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</si>
  <si>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</si>
  <si>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</si>
  <si>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</si>
  <si>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</si>
  <si>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</si>
  <si>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</si>
  <si>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</si>
  <si>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</si>
  <si>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</si>
  <si>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</si>
  <si>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</si>
  <si>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</si>
  <si>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</si>
  <si>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</si>
  <si>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</si>
  <si>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</si>
  <si>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</si>
  <si>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</si>
  <si>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</si>
  <si>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</si>
  <si>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</si>
  <si>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</si>
  <si>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</si>
  <si>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</si>
  <si>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</si>
  <si>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</si>
  <si>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</si>
  <si>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</si>
  <si>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</si>
  <si>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</si>
  <si>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</si>
  <si>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</si>
  <si>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</si>
  <si>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</si>
  <si>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</si>
  <si>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</si>
  <si>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</si>
  <si>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</si>
  <si>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</si>
  <si>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</si>
  <si>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</si>
  <si>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</si>
  <si>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</si>
  <si>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</si>
  <si>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</si>
  <si>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</si>
  <si>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</si>
  <si>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</si>
  <si>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</si>
  <si>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</si>
  <si>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</si>
  <si>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</si>
  <si>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</si>
  <si>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</si>
  <si>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</si>
  <si>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</si>
  <si>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</si>
  <si>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</si>
  <si>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</si>
  <si>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</si>
  <si>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</si>
  <si>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</si>
  <si>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</si>
  <si>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</si>
  <si>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</si>
  <si>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</si>
  <si>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</si>
  <si>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</si>
  <si>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</si>
  <si>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</si>
  <si>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</si>
  <si>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</si>
  <si>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</si>
  <si>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</si>
  <si>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</si>
  <si>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</si>
  <si>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</si>
  <si>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</si>
  <si>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</si>
  <si>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</si>
  <si>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</si>
  <si>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</si>
  <si>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</si>
  <si>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</si>
  <si>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</si>
  <si>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</si>
  <si>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</si>
  <si>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</si>
  <si>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</si>
  <si>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</si>
  <si>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</si>
  <si>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</si>
  <si>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</si>
  <si>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</si>
  <si>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</si>
  <si>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</si>
  <si>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</si>
  <si>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</si>
  <si>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</si>
  <si>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</si>
  <si>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</si>
  <si>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</si>
  <si>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</si>
  <si>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</si>
  <si>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</si>
  <si>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</si>
  <si>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</si>
  <si>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</si>
  <si>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</si>
  <si>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</si>
  <si>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</si>
  <si>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</si>
  <si>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</si>
  <si>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</si>
  <si>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</si>
  <si>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</si>
  <si>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</si>
  <si>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</si>
  <si>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</si>
  <si>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</si>
  <si>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</si>
  <si>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</si>
  <si>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</si>
  <si>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</si>
  <si>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</si>
  <si>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</si>
  <si>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</si>
  <si>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</si>
  <si>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</si>
  <si>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</si>
  <si>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</si>
  <si>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</si>
  <si>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</si>
  <si>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</si>
  <si>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</si>
  <si>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</si>
  <si>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</si>
  <si>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</si>
  <si>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</si>
  <si>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</si>
  <si>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</si>
  <si>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</si>
  <si>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</si>
  <si>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</si>
  <si>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</si>
  <si>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</si>
  <si>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</si>
  <si>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</si>
  <si>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</si>
  <si>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</si>
  <si>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</si>
  <si>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</si>
  <si>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</si>
  <si>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</si>
  <si>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</si>
  <si>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</si>
  <si>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</si>
  <si>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</si>
  <si>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</si>
  <si>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</si>
  <si>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</si>
  <si>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</si>
  <si>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</si>
  <si>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</si>
  <si>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</si>
  <si>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</si>
  <si>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</si>
  <si>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</si>
  <si>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</si>
  <si>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</si>
  <si>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</si>
  <si>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</si>
  <si>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</si>
  <si>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</si>
  <si>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</si>
  <si>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</si>
  <si>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</si>
  <si>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</si>
  <si>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</si>
  <si>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</si>
  <si>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</si>
  <si>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</si>
  <si>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</si>
  <si>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</si>
  <si>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</si>
  <si>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</si>
  <si>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</si>
  <si>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</si>
  <si>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</si>
  <si>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</si>
  <si>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</si>
  <si>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</si>
  <si>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</si>
  <si>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</si>
  <si>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</si>
  <si>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</si>
  <si>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</si>
  <si>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</si>
  <si>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</si>
  <si>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</si>
  <si>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</si>
  <si>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</si>
  <si>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</si>
  <si>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</si>
  <si>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</si>
  <si>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</si>
  <si>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</si>
  <si>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</si>
  <si>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</si>
  <si>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</si>
  <si>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</si>
  <si>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</si>
  <si>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</si>
  <si>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</si>
  <si>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</si>
  <si>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</si>
  <si>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</si>
  <si>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</si>
  <si>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</si>
  <si>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</si>
  <si>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</si>
  <si>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</si>
  <si>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</si>
  <si>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</si>
  <si>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</si>
  <si>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</si>
  <si>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</si>
  <si>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</si>
  <si>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</si>
  <si>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</si>
  <si>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</si>
  <si>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</si>
  <si>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</si>
  <si>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</si>
  <si>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</si>
  <si>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</si>
  <si>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</si>
  <si>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</si>
  <si>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</si>
  <si>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</si>
  <si>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</si>
  <si>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</si>
  <si>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</si>
  <si>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</si>
  <si>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</si>
  <si>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</si>
  <si>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</si>
  <si>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</si>
  <si>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</si>
  <si>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</si>
  <si>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</si>
  <si>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</si>
  <si>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</si>
  <si>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</si>
  <si>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</si>
  <si>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</si>
  <si>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</si>
  <si>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</si>
  <si>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</si>
  <si>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</si>
  <si>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</si>
  <si>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</si>
  <si>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</si>
  <si>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</si>
  <si>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</si>
  <si>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</si>
  <si>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</si>
  <si>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</si>
  <si>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</si>
  <si>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</si>
  <si>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</si>
  <si>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</si>
  <si>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</si>
  <si>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</si>
  <si>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</si>
  <si>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</si>
  <si>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</si>
  <si>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</si>
  <si>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</si>
  <si>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</si>
  <si>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</si>
  <si>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</si>
  <si>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</si>
  <si>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</si>
  <si>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</si>
  <si>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</si>
  <si>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</si>
  <si>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</si>
  <si>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</si>
  <si>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</si>
  <si>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</si>
  <si>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</si>
  <si>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</si>
  <si>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</si>
  <si>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</si>
  <si>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</si>
  <si>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</si>
  <si>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</si>
  <si>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</si>
  <si>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</si>
  <si>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</si>
  <si>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</si>
  <si>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</si>
  <si>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</si>
  <si>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</si>
  <si>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</si>
  <si>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</si>
  <si>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</si>
  <si>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</si>
  <si>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</si>
  <si>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</si>
  <si>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</si>
  <si>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</si>
  <si>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</si>
  <si>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</si>
  <si>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</si>
  <si>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</si>
  <si>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</si>
  <si>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</si>
  <si>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</si>
  <si>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</si>
  <si>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</si>
  <si>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</si>
  <si>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</si>
  <si>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</si>
  <si>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</si>
  <si>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</si>
  <si>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</si>
  <si>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</si>
  <si>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</si>
  <si>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</si>
  <si>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</si>
  <si>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</si>
  <si>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</si>
  <si>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</si>
  <si>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</si>
  <si>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</si>
  <si>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</si>
  <si>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</si>
  <si>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</si>
  <si>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</si>
  <si>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</si>
  <si>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</si>
  <si>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</si>
  <si>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</si>
  <si>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</si>
  <si>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</si>
  <si>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</si>
  <si>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</si>
  <si>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</si>
  <si>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</si>
  <si>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</si>
  <si>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</si>
  <si>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</si>
  <si>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</si>
  <si>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</si>
  <si>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</si>
  <si>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</si>
  <si>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</si>
  <si>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</si>
  <si>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</si>
  <si>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</si>
  <si>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</si>
  <si>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</si>
  <si>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</si>
  <si>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</si>
  <si>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</si>
  <si>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</si>
  <si>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</si>
  <si>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</si>
  <si>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</si>
  <si>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</si>
  <si>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</si>
  <si>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</si>
  <si>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</si>
  <si>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</si>
  <si>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</si>
  <si>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</si>
  <si>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</si>
  <si>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</si>
  <si>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</si>
  <si>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</si>
  <si>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</si>
  <si>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</si>
  <si>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</si>
  <si>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</si>
  <si>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</si>
  <si>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</si>
  <si>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</si>
  <si>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</si>
  <si>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</si>
  <si>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</si>
  <si>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</si>
  <si>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</si>
  <si>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</si>
  <si>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</si>
  <si>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</si>
  <si>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</si>
  <si>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</si>
  <si>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</si>
  <si>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</si>
  <si>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</si>
  <si>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</si>
  <si>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</si>
  <si>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</si>
  <si>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</si>
  <si>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</si>
  <si>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</si>
  <si>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</si>
  <si>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</si>
  <si>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</si>
  <si>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</si>
  <si>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</si>
  <si>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</si>
  <si>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</si>
  <si>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</si>
  <si>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</si>
  <si>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</si>
  <si>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</si>
  <si>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</si>
  <si>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</si>
  <si>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</si>
  <si>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</si>
  <si>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</si>
  <si>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</si>
  <si>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</si>
  <si>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</si>
  <si>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</si>
  <si>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</si>
  <si>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</si>
  <si>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</si>
  <si>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</si>
  <si>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</si>
  <si>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</si>
  <si>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</si>
  <si>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</si>
  <si>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</si>
  <si>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</si>
  <si>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</si>
  <si>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</si>
  <si>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</si>
  <si>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</si>
  <si>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</si>
  <si>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</si>
  <si>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</si>
  <si>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</si>
  <si>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</si>
  <si>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</si>
  <si>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</si>
  <si>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</si>
  <si>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</si>
  <si>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</si>
  <si>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</si>
  <si>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</si>
  <si>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</si>
  <si>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</si>
  <si>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</si>
  <si>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</si>
  <si>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</si>
  <si>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</si>
  <si>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</si>
  <si>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</si>
  <si>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</si>
  <si>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</si>
  <si>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</si>
  <si>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</si>
  <si>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</si>
  <si>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</si>
  <si>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</si>
  <si>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</si>
  <si>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</si>
  <si>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</si>
  <si>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</si>
  <si>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</si>
  <si>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</si>
  <si>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</si>
  <si>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</si>
  <si>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</si>
  <si>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</si>
  <si>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</si>
  <si>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</si>
  <si>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</si>
  <si>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</si>
  <si>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</si>
  <si>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</si>
  <si>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</si>
  <si>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</si>
  <si>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</si>
  <si>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</si>
  <si>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</si>
  <si>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</si>
  <si>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</si>
  <si>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</si>
  <si>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</si>
  <si>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</si>
  <si>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</si>
  <si>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</si>
  <si>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</si>
  <si>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</si>
  <si>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</si>
  <si>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</si>
  <si>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</si>
  <si>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</si>
  <si>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</si>
  <si>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</si>
  <si>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</si>
  <si>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</si>
  <si>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</si>
  <si>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</si>
  <si>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</si>
  <si>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</si>
  <si>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</si>
  <si>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</si>
  <si>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</si>
  <si>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</si>
  <si>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</si>
  <si>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</si>
  <si>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</si>
  <si>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</si>
  <si>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</si>
  <si>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</si>
  <si>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</si>
  <si>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</si>
  <si>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</si>
  <si>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</si>
  <si>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</si>
  <si>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</si>
  <si>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</si>
  <si>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</si>
  <si>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</si>
  <si>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</si>
  <si>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</si>
  <si>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</si>
  <si>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</si>
  <si>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</si>
  <si>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</si>
  <si>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</si>
  <si>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</si>
  <si>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</si>
  <si>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</si>
  <si>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</si>
  <si>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</si>
  <si>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</si>
  <si>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</si>
  <si>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</si>
  <si>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</si>
  <si>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</si>
  <si>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</si>
  <si>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</si>
  <si>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</si>
  <si>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</si>
  <si>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</si>
  <si>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</si>
  <si>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</si>
  <si>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</si>
  <si>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</si>
  <si>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</si>
  <si>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</si>
  <si>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</si>
  <si>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</si>
  <si>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</si>
  <si>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</si>
  <si>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</si>
  <si>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</si>
  <si>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</si>
  <si>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</si>
  <si>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</si>
  <si>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</si>
  <si>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</si>
  <si>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</si>
  <si>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</si>
  <si>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</si>
  <si>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</si>
  <si>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</si>
  <si>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</si>
  <si>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</si>
  <si>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</si>
  <si>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</si>
  <si>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</si>
  <si>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</si>
  <si>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</si>
  <si>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</si>
  <si>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</si>
  <si>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</si>
  <si>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</si>
  <si>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</si>
  <si>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</si>
  <si>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</si>
  <si>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</si>
  <si>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</si>
  <si>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</si>
  <si>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</si>
  <si>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</si>
  <si>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</si>
  <si>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</si>
  <si>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</si>
  <si>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</si>
  <si>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</si>
  <si>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</si>
  <si>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</si>
  <si>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</si>
  <si>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</si>
  <si>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</si>
  <si>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</si>
  <si>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</si>
  <si>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</si>
  <si>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</si>
  <si>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</si>
  <si>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</si>
  <si>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</si>
  <si>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</si>
  <si>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</si>
  <si>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</si>
  <si>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</si>
  <si>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</si>
  <si>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</si>
  <si>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</si>
  <si>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</si>
  <si>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</si>
  <si>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</si>
  <si>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</si>
  <si>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</si>
  <si>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</si>
  <si>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</si>
  <si>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</si>
  <si>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</si>
  <si>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</si>
  <si>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</si>
  <si>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</si>
  <si>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</si>
  <si>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</si>
  <si>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</si>
  <si>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</si>
  <si>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</si>
  <si>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</si>
  <si>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</si>
  <si>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</si>
  <si>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</si>
  <si>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</si>
  <si>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</si>
  <si>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</si>
  <si>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</si>
  <si>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</si>
  <si>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</si>
  <si>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</si>
  <si>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</si>
  <si>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</si>
  <si>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</si>
  <si>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</si>
  <si>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</si>
  <si>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</si>
  <si>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</si>
  <si>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</si>
  <si>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</si>
  <si>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</si>
  <si>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</si>
  <si>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</si>
  <si>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</si>
  <si>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</si>
  <si>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</si>
  <si>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</si>
  <si>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</si>
  <si>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</si>
  <si>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</si>
  <si>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</si>
  <si>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</si>
  <si>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</si>
  <si>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</si>
  <si>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</si>
  <si>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</si>
  <si>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</si>
  <si>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</si>
  <si>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</si>
  <si>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</si>
  <si>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</si>
  <si>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</si>
  <si>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</si>
  <si>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</si>
  <si>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</si>
  <si>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</si>
  <si>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</si>
  <si>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</si>
  <si>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</si>
  <si>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</si>
  <si>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</si>
  <si>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</si>
  <si>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</si>
  <si>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</si>
  <si>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</si>
  <si>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</si>
  <si>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</si>
  <si>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</si>
  <si>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</si>
  <si>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</si>
  <si>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</si>
  <si>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</si>
  <si>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</si>
  <si>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</si>
  <si>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</si>
  <si>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</si>
  <si>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</si>
  <si>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</si>
  <si>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</si>
  <si>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</si>
  <si>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</si>
  <si>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</si>
  <si>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</si>
  <si>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</si>
  <si>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</si>
  <si>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</si>
  <si>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</si>
  <si>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</si>
  <si>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</si>
  <si>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</si>
  <si>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</si>
  <si>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</si>
  <si>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</si>
  <si>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</si>
  <si>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</si>
  <si>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</si>
  <si>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</si>
  <si>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</si>
  <si>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</si>
  <si>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</si>
  <si>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</si>
  <si>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</si>
  <si>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</si>
  <si>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</si>
  <si>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</si>
  <si>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</si>
  <si>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</si>
  <si>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</si>
  <si>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</si>
  <si>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</si>
  <si>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</si>
  <si>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</si>
  <si>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</si>
  <si>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</si>
  <si>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</si>
  <si>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</si>
  <si>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</si>
  <si>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</si>
  <si>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</si>
  <si>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</si>
  <si>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</si>
  <si>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</si>
  <si>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</si>
  <si>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</si>
  <si>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</si>
  <si>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</si>
  <si>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</si>
  <si>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</si>
  <si>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</si>
  <si>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</si>
  <si>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</si>
  <si>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</si>
  <si>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</si>
  <si>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</si>
  <si>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</si>
  <si>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</si>
  <si>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</si>
  <si>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</si>
  <si>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</si>
  <si>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</si>
  <si>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</si>
  <si>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</si>
  <si>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</si>
  <si>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</si>
  <si>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</si>
  <si>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</si>
  <si>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</si>
  <si>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</si>
  <si>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</si>
  <si>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</si>
  <si>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</si>
  <si>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</si>
  <si>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</si>
  <si>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</si>
  <si>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</si>
  <si>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</si>
  <si>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</si>
  <si>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</si>
  <si>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</si>
  <si>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</si>
  <si>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</si>
  <si>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</si>
  <si>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</si>
  <si>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</si>
  <si>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</si>
  <si>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</si>
  <si>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</si>
  <si>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</si>
  <si>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</si>
  <si>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</si>
  <si>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</si>
  <si>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</si>
  <si>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</si>
  <si>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</si>
  <si>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</si>
  <si>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</si>
  <si>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</si>
  <si>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</si>
  <si>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</si>
  <si>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</si>
  <si>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</si>
  <si>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</si>
  <si>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</si>
  <si>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</si>
  <si>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</si>
  <si>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</si>
  <si>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</si>
  <si>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</si>
  <si>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</si>
  <si>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</si>
  <si>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</si>
  <si>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</si>
  <si>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</si>
  <si>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</si>
  <si>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</si>
  <si>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</si>
  <si>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</si>
  <si>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</si>
  <si>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</si>
  <si>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</si>
  <si>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</si>
  <si>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</si>
  <si>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</si>
  <si>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</si>
  <si>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</si>
  <si>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</si>
  <si>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</si>
  <si>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</si>
  <si>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</si>
  <si>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</si>
  <si>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</si>
  <si>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</si>
  <si>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</si>
  <si>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</si>
  <si>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</si>
  <si>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</si>
  <si>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</si>
  <si>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</si>
  <si>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</si>
  <si>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</si>
  <si>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</si>
  <si>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</si>
  <si>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</si>
  <si>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</si>
  <si>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</si>
  <si>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</si>
  <si>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</si>
  <si>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</si>
  <si>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</si>
  <si>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</si>
  <si>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</si>
  <si>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</si>
  <si>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</si>
  <si>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</si>
  <si>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</si>
  <si>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</si>
  <si>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</si>
  <si>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</si>
  <si>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</si>
  <si>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</si>
  <si>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</si>
  <si>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</si>
  <si>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</si>
  <si>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</si>
  <si>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</si>
  <si>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</si>
  <si>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</si>
  <si>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</si>
  <si>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</si>
  <si>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</si>
  <si>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</si>
  <si>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</si>
  <si>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</si>
  <si>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</si>
  <si>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</si>
  <si>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</si>
  <si>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</si>
  <si>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</si>
  <si>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</si>
  <si>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</si>
  <si>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</si>
  <si>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</si>
  <si>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</si>
  <si>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</si>
  <si>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</si>
  <si>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</si>
  <si>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</si>
  <si>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</si>
  <si>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</si>
  <si>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</si>
  <si>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</si>
  <si>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</si>
  <si>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</si>
  <si>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</si>
  <si>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</si>
  <si>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</si>
  <si>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</si>
  <si>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</si>
  <si>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</si>
  <si>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</si>
  <si>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</si>
  <si>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</si>
  <si>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</si>
  <si>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</si>
  <si>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</si>
  <si>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</si>
  <si>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</si>
  <si>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</si>
  <si>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</si>
  <si>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</si>
  <si>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</si>
  <si>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</si>
  <si>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</si>
  <si>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</si>
  <si>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</si>
  <si>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</si>
  <si>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</si>
  <si>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</si>
  <si>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</si>
  <si>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</si>
  <si>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</si>
  <si>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</si>
  <si>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</si>
  <si>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</si>
  <si>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</si>
  <si>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</si>
  <si>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</si>
  <si>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</si>
  <si>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</si>
  <si>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</si>
  <si>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</si>
  <si>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</si>
  <si>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</si>
  <si>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</si>
  <si>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</si>
  <si>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</si>
  <si>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</si>
  <si>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</si>
  <si>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</si>
  <si>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</si>
  <si>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</si>
  <si>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</si>
  <si>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</si>
  <si>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</si>
  <si>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</si>
  <si>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</si>
  <si>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</si>
  <si>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</si>
  <si>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</si>
  <si>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</si>
  <si>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</si>
  <si>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</si>
  <si>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</si>
  <si>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</si>
  <si>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</si>
  <si>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</si>
  <si>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</si>
  <si>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</si>
  <si>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</si>
  <si>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</si>
  <si>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</si>
  <si>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</si>
  <si>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</si>
  <si>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</si>
  <si>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</si>
  <si>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</si>
  <si>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</si>
  <si>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</si>
  <si>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</si>
  <si>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</si>
  <si>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</si>
  <si>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</si>
  <si>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</si>
  <si>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</si>
  <si>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</si>
  <si>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</si>
  <si>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</si>
  <si>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</si>
  <si>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</si>
  <si>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</si>
  <si>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</si>
  <si>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</si>
  <si>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</si>
  <si>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</si>
  <si>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</si>
  <si>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</si>
  <si>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</si>
  <si>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</si>
  <si>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</si>
  <si>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</si>
  <si>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</si>
  <si>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</si>
  <si>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</si>
  <si>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</si>
  <si>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</si>
  <si>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</si>
  <si>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</si>
  <si>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</si>
  <si>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</si>
  <si>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</si>
  <si>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</si>
  <si>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</si>
  <si>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</si>
  <si>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</si>
  <si>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</si>
  <si>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</si>
  <si>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</si>
  <si>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</si>
  <si>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</si>
  <si>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</si>
  <si>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</si>
  <si>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</si>
  <si>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</si>
  <si>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</si>
  <si>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</si>
  <si>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</si>
  <si>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</si>
  <si>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</si>
  <si>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</si>
  <si>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</si>
  <si>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</si>
  <si>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</si>
  <si>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</si>
  <si>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</si>
  <si>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</si>
  <si>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</si>
  <si>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</si>
  <si>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</si>
  <si>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</si>
  <si>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</si>
  <si>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</si>
  <si>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</si>
  <si>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</si>
  <si>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</si>
  <si>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</si>
  <si>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</si>
  <si>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</si>
  <si>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</si>
  <si>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</si>
  <si>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</si>
  <si>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</si>
  <si>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</si>
  <si>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</si>
  <si>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</si>
  <si>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</si>
  <si>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</si>
  <si>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</si>
  <si>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</si>
  <si>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</si>
  <si>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</si>
  <si>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</si>
  <si>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</si>
  <si>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</si>
  <si>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</si>
  <si>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</si>
  <si>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</si>
  <si>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</si>
  <si>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</si>
  <si>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</si>
  <si>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</si>
  <si>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</si>
  <si>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</si>
  <si>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</si>
  <si>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</si>
  <si>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</si>
  <si>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</si>
  <si>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</si>
  <si>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</si>
  <si>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</si>
  <si>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</si>
  <si>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</si>
  <si>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</si>
  <si>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</si>
  <si>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</si>
  <si>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</si>
  <si>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</si>
  <si>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</si>
  <si>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</si>
  <si>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</si>
  <si>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</si>
  <si>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</si>
  <si>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</si>
  <si>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</si>
  <si>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</si>
  <si>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</si>
  <si>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</si>
  <si>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</si>
  <si>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</si>
  <si>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</si>
  <si>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</si>
  <si>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</si>
  <si>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</si>
  <si>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</si>
  <si>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</si>
  <si>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</si>
  <si>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</si>
  <si>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</si>
  <si>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</si>
  <si>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</si>
  <si>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</si>
  <si>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</si>
  <si>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</si>
  <si>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</si>
  <si>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</si>
  <si>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</si>
  <si>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</si>
  <si>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</si>
  <si>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</si>
  <si>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</si>
  <si>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</si>
  <si>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</si>
  <si>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</si>
  <si>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</si>
  <si>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</si>
  <si>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</si>
  <si>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</si>
  <si>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</si>
  <si>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</si>
  <si>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</si>
  <si>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</si>
  <si>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</si>
  <si>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</si>
  <si>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</si>
  <si>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</si>
  <si>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</si>
  <si>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</si>
  <si>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</si>
  <si>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</si>
  <si>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149-2020</t>
  </si>
  <si>
    <t>150-2020</t>
  </si>
  <si>
    <t>151-2020</t>
  </si>
  <si>
    <t>152-2020</t>
  </si>
  <si>
    <t>153-2020</t>
  </si>
  <si>
    <t>154-2020</t>
  </si>
  <si>
    <t>PRESTAR LOS SERVICIOS DE EDUCACION INICIAL EN EL MARCO DE LA ATENCION INTEGRAL EN DESARROLLO INFANTIL EN MEDIO FAMILIAR -DIMF-, DE CONFORMIDAD CON LOS MANUALES OPERATIVOS DE LA MODALIDAD FAMILIAR, EL LINEAMIENTO TECNICO PARA LA ATENCION A LA PRIMERA INFANCIA Y LAS DIRECTRICES ESTABLECIDAS POR EL ICBF, EN ARMONIA CON LA POLITICA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</si>
  <si>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</si>
  <si>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</si>
  <si>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</si>
  <si>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TECNICO PARA LA ATENCIÓN A LA PRIMERA INFANCIA Y LAS DIRECTRICES ESTABLECIDAS POR EL ICBF, EN ARMONIA CON LA POLITICA DE ESTADO PÁRA EL DESARROLLO INTEGRAL DE LA PRIMERA INFANCIA DE CERO A SIEMPRE.</t>
  </si>
  <si>
    <t>YENNY PAOLA ROJAS MORENO</t>
  </si>
  <si>
    <t>CALLE  17 N 11-53 OFICINA 602</t>
  </si>
  <si>
    <t>3132183990</t>
  </si>
  <si>
    <t>fundacionsonder@gmail.com</t>
  </si>
  <si>
    <t xml:space="preserve"> 2021-11-5</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</si>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</sst>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87"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2653</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78" t="str">
        <f>HYPERLINK("#MI_Oferente_Singular!A114","CAPACIDAD RESIDUAL")</f>
        <v>CAPACIDAD RESIDUAL</v>
      </c>
      <c r="F8" s="179"/>
      <c r="G8" s="180"/>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78" t="str">
        <f>HYPERLINK("#MI_Oferente_Singular!A162","TALENTO HUMANO")</f>
        <v>TALENTO HUMANO</v>
      </c>
      <c r="F9" s="179"/>
      <c r="G9" s="180"/>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78" t="str">
        <f>HYPERLINK("#MI_Oferente_Singular!F162","INFRAESTRUCTURA")</f>
        <v>INFRAESTRUCTURA</v>
      </c>
      <c r="F10" s="179"/>
      <c r="G10" s="180"/>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1" t="s">
        <v>2692</v>
      </c>
      <c r="D15" s="35"/>
      <c r="E15" s="35"/>
      <c r="F15" s="5"/>
      <c r="G15" s="32" t="s">
        <v>1168</v>
      </c>
      <c r="H15" s="103" t="s">
        <v>187</v>
      </c>
      <c r="I15" s="32" t="s">
        <v>2624</v>
      </c>
      <c r="J15" s="108" t="s">
        <v>2626</v>
      </c>
      <c r="L15" s="204" t="s">
        <v>8</v>
      </c>
      <c r="M15" s="204"/>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1" t="s">
        <v>2639</v>
      </c>
      <c r="I19" s="135" t="s">
        <v>11</v>
      </c>
      <c r="J19" s="136" t="s">
        <v>10</v>
      </c>
      <c r="K19" s="136" t="s">
        <v>2609</v>
      </c>
      <c r="L19" s="136" t="s">
        <v>1161</v>
      </c>
      <c r="M19" s="136" t="s">
        <v>1162</v>
      </c>
      <c r="N19" s="137" t="s">
        <v>2610</v>
      </c>
      <c r="O19" s="132"/>
      <c r="Q19" s="51"/>
      <c r="R19" s="51"/>
    </row>
    <row r="20" spans="1:23" ht="30" customHeight="1" x14ac:dyDescent="0.25">
      <c r="A20" s="9"/>
      <c r="B20" s="109">
        <v>901330756</v>
      </c>
      <c r="C20" s="5"/>
      <c r="D20" s="73"/>
      <c r="E20" s="5"/>
      <c r="F20" s="5"/>
      <c r="G20" s="5"/>
      <c r="H20" s="181"/>
      <c r="I20" s="144" t="s">
        <v>1156</v>
      </c>
      <c r="J20" s="145" t="s">
        <v>193</v>
      </c>
      <c r="K20" s="146">
        <v>461897800</v>
      </c>
      <c r="L20" s="147">
        <v>44221</v>
      </c>
      <c r="M20" s="147">
        <v>44561</v>
      </c>
      <c r="N20" s="130">
        <f>+(M20-L20)/30</f>
        <v>11.333333333333334</v>
      </c>
      <c r="O20" s="133"/>
      <c r="U20" s="129"/>
      <c r="V20" s="105">
        <f ca="1">NOW()</f>
        <v>44201.989745601852</v>
      </c>
      <c r="W20" s="105">
        <f ca="1">NOW()</f>
        <v>44201.989745601852</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4"/>
      <c r="I37" s="125"/>
      <c r="J37" s="125"/>
      <c r="K37" s="125"/>
      <c r="L37" s="125"/>
      <c r="M37" s="125"/>
      <c r="N37" s="125"/>
      <c r="O37" s="126"/>
    </row>
    <row r="38" spans="1:16" ht="21" customHeight="1" x14ac:dyDescent="0.25">
      <c r="A38" s="9"/>
      <c r="B38" s="173" t="str">
        <f>VLOOKUP(B20,EAS!A2:B1439,2,0)</f>
        <v>FUNDACIÓN SONDER</v>
      </c>
      <c r="C38" s="173"/>
      <c r="D38" s="173"/>
      <c r="E38" s="173"/>
      <c r="F38" s="173"/>
      <c r="G38" s="5"/>
      <c r="H38" s="127"/>
      <c r="I38" s="185" t="s">
        <v>7</v>
      </c>
      <c r="J38" s="185"/>
      <c r="K38" s="185"/>
      <c r="L38" s="185"/>
      <c r="M38" s="185"/>
      <c r="N38" s="185"/>
      <c r="O38" s="128"/>
    </row>
    <row r="39" spans="1:16" ht="42.95" customHeight="1" thickBot="1" x14ac:dyDescent="0.3">
      <c r="A39" s="10"/>
      <c r="B39" s="11"/>
      <c r="C39" s="11"/>
      <c r="D39" s="11"/>
      <c r="E39" s="11"/>
      <c r="F39" s="11"/>
      <c r="G39" s="11"/>
      <c r="H39" s="10"/>
      <c r="I39" s="217" t="s">
        <v>2693</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2654</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1" t="s">
        <v>2676</v>
      </c>
      <c r="C48" s="112" t="s">
        <v>31</v>
      </c>
      <c r="D48" s="110" t="s">
        <v>2677</v>
      </c>
      <c r="E48" s="140">
        <v>43883</v>
      </c>
      <c r="F48" s="140">
        <v>44196</v>
      </c>
      <c r="G48" s="155">
        <f>IF(AND(E48&lt;&gt;"",F48&lt;&gt;""),((F48-E48)/30),"")</f>
        <v>10.433333333333334</v>
      </c>
      <c r="H48" s="117" t="s">
        <v>2683</v>
      </c>
      <c r="I48" s="116" t="s">
        <v>255</v>
      </c>
      <c r="J48" s="116" t="s">
        <v>264</v>
      </c>
      <c r="K48" s="118">
        <v>2523216700</v>
      </c>
      <c r="L48" s="113" t="s">
        <v>26</v>
      </c>
      <c r="M48" s="114">
        <v>0.8</v>
      </c>
      <c r="N48" s="113" t="s">
        <v>1151</v>
      </c>
      <c r="O48" s="113" t="s">
        <v>1148</v>
      </c>
      <c r="P48" s="78"/>
    </row>
    <row r="49" spans="1:16" s="6" customFormat="1" ht="24.75" customHeight="1" x14ac:dyDescent="0.25">
      <c r="A49" s="138">
        <v>2</v>
      </c>
      <c r="B49" s="111" t="s">
        <v>2676</v>
      </c>
      <c r="C49" s="112" t="s">
        <v>31</v>
      </c>
      <c r="D49" s="110" t="s">
        <v>2677</v>
      </c>
      <c r="E49" s="140">
        <v>43883</v>
      </c>
      <c r="F49" s="140">
        <v>44196</v>
      </c>
      <c r="G49" s="155">
        <f t="shared" ref="G49:G50" si="2">IF(AND(E49&lt;&gt;"",F49&lt;&gt;""),((F49-E49)/30),"")</f>
        <v>10.433333333333334</v>
      </c>
      <c r="H49" s="117" t="s">
        <v>2683</v>
      </c>
      <c r="I49" s="116" t="s">
        <v>255</v>
      </c>
      <c r="J49" s="116" t="s">
        <v>272</v>
      </c>
      <c r="K49" s="118">
        <v>2523216700</v>
      </c>
      <c r="L49" s="113" t="s">
        <v>26</v>
      </c>
      <c r="M49" s="114">
        <v>0.8</v>
      </c>
      <c r="N49" s="113" t="s">
        <v>1151</v>
      </c>
      <c r="O49" s="113" t="s">
        <v>1148</v>
      </c>
      <c r="P49" s="78"/>
    </row>
    <row r="50" spans="1:16" s="6" customFormat="1" ht="24.75" customHeight="1" x14ac:dyDescent="0.25">
      <c r="A50" s="138">
        <v>3</v>
      </c>
      <c r="B50" s="111" t="s">
        <v>2676</v>
      </c>
      <c r="C50" s="119" t="s">
        <v>31</v>
      </c>
      <c r="D50" s="110" t="s">
        <v>2677</v>
      </c>
      <c r="E50" s="140">
        <v>43883</v>
      </c>
      <c r="F50" s="140">
        <v>44196</v>
      </c>
      <c r="G50" s="155">
        <f t="shared" si="2"/>
        <v>10.433333333333334</v>
      </c>
      <c r="H50" s="117" t="s">
        <v>2683</v>
      </c>
      <c r="I50" s="116" t="s">
        <v>255</v>
      </c>
      <c r="J50" s="116" t="s">
        <v>279</v>
      </c>
      <c r="K50" s="118">
        <v>2523216700</v>
      </c>
      <c r="L50" s="119" t="s">
        <v>26</v>
      </c>
      <c r="M50" s="114">
        <v>0.8</v>
      </c>
      <c r="N50" s="119" t="s">
        <v>1151</v>
      </c>
      <c r="O50" s="119" t="s">
        <v>1148</v>
      </c>
      <c r="P50" s="78"/>
    </row>
    <row r="51" spans="1:16" s="6" customFormat="1" ht="24.75" customHeight="1" outlineLevel="1" x14ac:dyDescent="0.25">
      <c r="A51" s="138">
        <v>4</v>
      </c>
      <c r="B51" s="111" t="s">
        <v>2676</v>
      </c>
      <c r="C51" s="119" t="s">
        <v>31</v>
      </c>
      <c r="D51" s="110" t="s">
        <v>2677</v>
      </c>
      <c r="E51" s="140">
        <v>43883</v>
      </c>
      <c r="F51" s="140">
        <v>44196</v>
      </c>
      <c r="G51" s="155">
        <f t="shared" ref="G51:G107" si="3">IF(AND(E51&lt;&gt;"",F51&lt;&gt;""),((F51-E51)/30),"")</f>
        <v>10.433333333333334</v>
      </c>
      <c r="H51" s="117" t="s">
        <v>2683</v>
      </c>
      <c r="I51" s="116" t="s">
        <v>255</v>
      </c>
      <c r="J51" s="116" t="s">
        <v>302</v>
      </c>
      <c r="K51" s="118">
        <v>2523216700</v>
      </c>
      <c r="L51" s="119" t="s">
        <v>26</v>
      </c>
      <c r="M51" s="114">
        <v>0.8</v>
      </c>
      <c r="N51" s="119" t="s">
        <v>1151</v>
      </c>
      <c r="O51" s="119" t="s">
        <v>1148</v>
      </c>
      <c r="P51" s="78"/>
    </row>
    <row r="52" spans="1:16" s="7" customFormat="1" ht="24.75" customHeight="1" outlineLevel="1" x14ac:dyDescent="0.25">
      <c r="A52" s="139">
        <v>5</v>
      </c>
      <c r="B52" s="111" t="s">
        <v>2676</v>
      </c>
      <c r="C52" s="119" t="s">
        <v>31</v>
      </c>
      <c r="D52" s="110" t="s">
        <v>2677</v>
      </c>
      <c r="E52" s="140">
        <v>43883</v>
      </c>
      <c r="F52" s="140">
        <v>44196</v>
      </c>
      <c r="G52" s="155">
        <f t="shared" si="3"/>
        <v>10.433333333333334</v>
      </c>
      <c r="H52" s="117" t="s">
        <v>2683</v>
      </c>
      <c r="I52" s="116" t="s">
        <v>255</v>
      </c>
      <c r="J52" s="116" t="s">
        <v>344</v>
      </c>
      <c r="K52" s="118">
        <v>2523216700</v>
      </c>
      <c r="L52" s="119" t="s">
        <v>26</v>
      </c>
      <c r="M52" s="114">
        <v>0.8</v>
      </c>
      <c r="N52" s="119" t="s">
        <v>1151</v>
      </c>
      <c r="O52" s="119" t="s">
        <v>1148</v>
      </c>
      <c r="P52" s="79"/>
    </row>
    <row r="53" spans="1:16" s="7" customFormat="1" ht="24.75" customHeight="1" outlineLevel="1" x14ac:dyDescent="0.25">
      <c r="A53" s="139">
        <v>6</v>
      </c>
      <c r="B53" s="111" t="s">
        <v>2676</v>
      </c>
      <c r="C53" s="119" t="s">
        <v>31</v>
      </c>
      <c r="D53" s="110" t="s">
        <v>2677</v>
      </c>
      <c r="E53" s="140">
        <v>43883</v>
      </c>
      <c r="F53" s="140">
        <v>44196</v>
      </c>
      <c r="G53" s="155">
        <f t="shared" si="3"/>
        <v>10.433333333333334</v>
      </c>
      <c r="H53" s="117" t="s">
        <v>2683</v>
      </c>
      <c r="I53" s="116" t="s">
        <v>255</v>
      </c>
      <c r="J53" s="116" t="s">
        <v>345</v>
      </c>
      <c r="K53" s="118">
        <v>2523216700</v>
      </c>
      <c r="L53" s="119" t="s">
        <v>26</v>
      </c>
      <c r="M53" s="114">
        <v>0.8</v>
      </c>
      <c r="N53" s="119" t="s">
        <v>1151</v>
      </c>
      <c r="O53" s="119" t="s">
        <v>1148</v>
      </c>
      <c r="P53" s="79"/>
    </row>
    <row r="54" spans="1:16" s="7" customFormat="1" ht="24.75" customHeight="1" outlineLevel="1" x14ac:dyDescent="0.25">
      <c r="A54" s="139">
        <v>7</v>
      </c>
      <c r="B54" s="111" t="s">
        <v>2676</v>
      </c>
      <c r="C54" s="119" t="s">
        <v>31</v>
      </c>
      <c r="D54" s="110" t="s">
        <v>2677</v>
      </c>
      <c r="E54" s="140">
        <v>43883</v>
      </c>
      <c r="F54" s="140">
        <v>44196</v>
      </c>
      <c r="G54" s="155">
        <f t="shared" si="3"/>
        <v>10.433333333333334</v>
      </c>
      <c r="H54" s="117" t="s">
        <v>2683</v>
      </c>
      <c r="I54" s="116" t="s">
        <v>255</v>
      </c>
      <c r="J54" s="116" t="s">
        <v>347</v>
      </c>
      <c r="K54" s="118">
        <v>2523216700</v>
      </c>
      <c r="L54" s="119" t="s">
        <v>26</v>
      </c>
      <c r="M54" s="114">
        <v>0.8</v>
      </c>
      <c r="N54" s="119" t="s">
        <v>1151</v>
      </c>
      <c r="O54" s="119" t="s">
        <v>1148</v>
      </c>
      <c r="P54" s="79"/>
    </row>
    <row r="55" spans="1:16" s="7" customFormat="1" ht="24.75" customHeight="1" outlineLevel="1" x14ac:dyDescent="0.25">
      <c r="A55" s="139">
        <v>8</v>
      </c>
      <c r="B55" s="111" t="s">
        <v>2676</v>
      </c>
      <c r="C55" s="119" t="s">
        <v>31</v>
      </c>
      <c r="D55" s="110" t="s">
        <v>2677</v>
      </c>
      <c r="E55" s="140">
        <v>43883</v>
      </c>
      <c r="F55" s="140">
        <v>44196</v>
      </c>
      <c r="G55" s="155">
        <f t="shared" si="3"/>
        <v>10.433333333333334</v>
      </c>
      <c r="H55" s="117" t="s">
        <v>2683</v>
      </c>
      <c r="I55" s="116" t="s">
        <v>255</v>
      </c>
      <c r="J55" s="116" t="s">
        <v>355</v>
      </c>
      <c r="K55" s="118">
        <v>2523216700</v>
      </c>
      <c r="L55" s="119" t="s">
        <v>26</v>
      </c>
      <c r="M55" s="114">
        <v>0.8</v>
      </c>
      <c r="N55" s="119" t="s">
        <v>1151</v>
      </c>
      <c r="O55" s="119" t="s">
        <v>1148</v>
      </c>
      <c r="P55" s="79"/>
    </row>
    <row r="56" spans="1:16" s="7" customFormat="1" ht="24.75" customHeight="1" outlineLevel="1" x14ac:dyDescent="0.25">
      <c r="A56" s="139">
        <v>9</v>
      </c>
      <c r="B56" s="111" t="s">
        <v>2676</v>
      </c>
      <c r="C56" s="119" t="s">
        <v>31</v>
      </c>
      <c r="D56" s="110" t="s">
        <v>2677</v>
      </c>
      <c r="E56" s="140">
        <v>43883</v>
      </c>
      <c r="F56" s="140">
        <v>44196</v>
      </c>
      <c r="G56" s="155">
        <f t="shared" si="3"/>
        <v>10.433333333333334</v>
      </c>
      <c r="H56" s="117" t="s">
        <v>2683</v>
      </c>
      <c r="I56" s="116" t="s">
        <v>255</v>
      </c>
      <c r="J56" s="116" t="s">
        <v>363</v>
      </c>
      <c r="K56" s="118">
        <v>2523216700</v>
      </c>
      <c r="L56" s="119" t="s">
        <v>26</v>
      </c>
      <c r="M56" s="114">
        <v>0.8</v>
      </c>
      <c r="N56" s="119" t="s">
        <v>1151</v>
      </c>
      <c r="O56" s="119" t="s">
        <v>1148</v>
      </c>
      <c r="P56" s="79"/>
    </row>
    <row r="57" spans="1:16" s="7" customFormat="1" ht="24.75" customHeight="1" outlineLevel="1" x14ac:dyDescent="0.25">
      <c r="A57" s="139">
        <v>10</v>
      </c>
      <c r="B57" s="64" t="s">
        <v>2676</v>
      </c>
      <c r="C57" s="119" t="s">
        <v>31</v>
      </c>
      <c r="D57" s="63" t="s">
        <v>2677</v>
      </c>
      <c r="E57" s="140">
        <v>43883</v>
      </c>
      <c r="F57" s="140">
        <v>44196</v>
      </c>
      <c r="G57" s="155">
        <f t="shared" si="3"/>
        <v>10.433333333333334</v>
      </c>
      <c r="H57" s="117" t="s">
        <v>2683</v>
      </c>
      <c r="I57" s="116" t="s">
        <v>255</v>
      </c>
      <c r="J57" s="116" t="s">
        <v>337</v>
      </c>
      <c r="K57" s="118">
        <v>2523216700</v>
      </c>
      <c r="L57" s="119" t="s">
        <v>26</v>
      </c>
      <c r="M57" s="67">
        <v>0.8</v>
      </c>
      <c r="N57" s="119" t="s">
        <v>1151</v>
      </c>
      <c r="O57" s="119" t="s">
        <v>1148</v>
      </c>
      <c r="P57" s="79"/>
    </row>
    <row r="58" spans="1:16" s="7" customFormat="1" ht="24.75" customHeight="1" outlineLevel="1" x14ac:dyDescent="0.25">
      <c r="A58" s="139">
        <v>11</v>
      </c>
      <c r="B58" s="64" t="s">
        <v>2676</v>
      </c>
      <c r="C58" s="119" t="s">
        <v>31</v>
      </c>
      <c r="D58" s="63" t="s">
        <v>2678</v>
      </c>
      <c r="E58" s="140">
        <v>43883</v>
      </c>
      <c r="F58" s="140">
        <v>44196</v>
      </c>
      <c r="G58" s="155">
        <f t="shared" si="3"/>
        <v>10.433333333333334</v>
      </c>
      <c r="H58" s="117" t="s">
        <v>2684</v>
      </c>
      <c r="I58" s="116" t="s">
        <v>255</v>
      </c>
      <c r="J58" s="116" t="s">
        <v>276</v>
      </c>
      <c r="K58" s="118">
        <v>3854126570</v>
      </c>
      <c r="L58" s="119" t="s">
        <v>26</v>
      </c>
      <c r="M58" s="67">
        <v>0.8</v>
      </c>
      <c r="N58" s="119" t="s">
        <v>1151</v>
      </c>
      <c r="O58" s="119" t="s">
        <v>1148</v>
      </c>
      <c r="P58" s="79"/>
    </row>
    <row r="59" spans="1:16" s="7" customFormat="1" ht="24.75" customHeight="1" outlineLevel="1" x14ac:dyDescent="0.25">
      <c r="A59" s="139">
        <v>12</v>
      </c>
      <c r="B59" s="64" t="s">
        <v>2676</v>
      </c>
      <c r="C59" s="119" t="s">
        <v>31</v>
      </c>
      <c r="D59" s="63" t="s">
        <v>2678</v>
      </c>
      <c r="E59" s="140">
        <v>43883</v>
      </c>
      <c r="F59" s="140">
        <v>44196</v>
      </c>
      <c r="G59" s="155">
        <f t="shared" si="3"/>
        <v>10.433333333333334</v>
      </c>
      <c r="H59" s="117" t="s">
        <v>2684</v>
      </c>
      <c r="I59" s="116" t="s">
        <v>255</v>
      </c>
      <c r="J59" s="116" t="s">
        <v>281</v>
      </c>
      <c r="K59" s="118">
        <v>3854126570</v>
      </c>
      <c r="L59" s="119" t="s">
        <v>26</v>
      </c>
      <c r="M59" s="67">
        <v>0.8</v>
      </c>
      <c r="N59" s="119" t="s">
        <v>1151</v>
      </c>
      <c r="O59" s="119" t="s">
        <v>1148</v>
      </c>
      <c r="P59" s="79"/>
    </row>
    <row r="60" spans="1:16" s="7" customFormat="1" ht="24.75" customHeight="1" outlineLevel="1" x14ac:dyDescent="0.25">
      <c r="A60" s="139">
        <v>13</v>
      </c>
      <c r="B60" s="64" t="s">
        <v>2676</v>
      </c>
      <c r="C60" s="119" t="s">
        <v>31</v>
      </c>
      <c r="D60" s="63" t="s">
        <v>2678</v>
      </c>
      <c r="E60" s="140">
        <v>43883</v>
      </c>
      <c r="F60" s="140">
        <v>44196</v>
      </c>
      <c r="G60" s="155">
        <f t="shared" si="3"/>
        <v>10.433333333333334</v>
      </c>
      <c r="H60" s="117" t="s">
        <v>2684</v>
      </c>
      <c r="I60" s="116" t="s">
        <v>255</v>
      </c>
      <c r="J60" s="116" t="s">
        <v>310</v>
      </c>
      <c r="K60" s="118">
        <v>3854126570</v>
      </c>
      <c r="L60" s="119" t="s">
        <v>26</v>
      </c>
      <c r="M60" s="67">
        <v>0.8</v>
      </c>
      <c r="N60" s="119" t="s">
        <v>1151</v>
      </c>
      <c r="O60" s="119" t="s">
        <v>1148</v>
      </c>
      <c r="P60" s="79"/>
    </row>
    <row r="61" spans="1:16" s="7" customFormat="1" ht="24.75" customHeight="1" outlineLevel="1" x14ac:dyDescent="0.25">
      <c r="A61" s="139">
        <v>14</v>
      </c>
      <c r="B61" s="64" t="s">
        <v>2676</v>
      </c>
      <c r="C61" s="119" t="s">
        <v>31</v>
      </c>
      <c r="D61" s="63" t="s">
        <v>2678</v>
      </c>
      <c r="E61" s="140">
        <v>43883</v>
      </c>
      <c r="F61" s="140">
        <v>44196</v>
      </c>
      <c r="G61" s="155">
        <f t="shared" si="3"/>
        <v>10.433333333333334</v>
      </c>
      <c r="H61" s="117" t="s">
        <v>2684</v>
      </c>
      <c r="I61" s="116" t="s">
        <v>255</v>
      </c>
      <c r="J61" s="116" t="s">
        <v>333</v>
      </c>
      <c r="K61" s="118">
        <v>3854126570</v>
      </c>
      <c r="L61" s="119" t="s">
        <v>26</v>
      </c>
      <c r="M61" s="67">
        <v>0.8</v>
      </c>
      <c r="N61" s="119" t="s">
        <v>1151</v>
      </c>
      <c r="O61" s="119" t="s">
        <v>1148</v>
      </c>
      <c r="P61" s="79"/>
    </row>
    <row r="62" spans="1:16" s="7" customFormat="1" ht="24.75" customHeight="1" outlineLevel="1" x14ac:dyDescent="0.25">
      <c r="A62" s="139">
        <v>15</v>
      </c>
      <c r="B62" s="64" t="s">
        <v>2676</v>
      </c>
      <c r="C62" s="119" t="s">
        <v>31</v>
      </c>
      <c r="D62" s="63" t="s">
        <v>2678</v>
      </c>
      <c r="E62" s="140">
        <v>43883</v>
      </c>
      <c r="F62" s="140">
        <v>44196</v>
      </c>
      <c r="G62" s="155">
        <f t="shared" si="3"/>
        <v>10.433333333333334</v>
      </c>
      <c r="H62" s="117" t="s">
        <v>2684</v>
      </c>
      <c r="I62" s="116" t="s">
        <v>255</v>
      </c>
      <c r="J62" s="116" t="s">
        <v>346</v>
      </c>
      <c r="K62" s="118">
        <v>3854126570</v>
      </c>
      <c r="L62" s="119" t="s">
        <v>26</v>
      </c>
      <c r="M62" s="67">
        <v>0.8</v>
      </c>
      <c r="N62" s="119" t="s">
        <v>1151</v>
      </c>
      <c r="O62" s="119" t="s">
        <v>1148</v>
      </c>
      <c r="P62" s="79"/>
    </row>
    <row r="63" spans="1:16" s="7" customFormat="1" ht="24.75" customHeight="1" outlineLevel="1" x14ac:dyDescent="0.25">
      <c r="A63" s="139">
        <v>16</v>
      </c>
      <c r="B63" s="64" t="s">
        <v>2676</v>
      </c>
      <c r="C63" s="119" t="s">
        <v>31</v>
      </c>
      <c r="D63" s="63" t="s">
        <v>2678</v>
      </c>
      <c r="E63" s="140">
        <v>43883</v>
      </c>
      <c r="F63" s="140">
        <v>44196</v>
      </c>
      <c r="G63" s="155">
        <f t="shared" si="3"/>
        <v>10.433333333333334</v>
      </c>
      <c r="H63" s="117" t="s">
        <v>2684</v>
      </c>
      <c r="I63" s="116" t="s">
        <v>255</v>
      </c>
      <c r="J63" s="116" t="s">
        <v>364</v>
      </c>
      <c r="K63" s="118">
        <v>3854126570</v>
      </c>
      <c r="L63" s="119" t="s">
        <v>26</v>
      </c>
      <c r="M63" s="67">
        <v>0.8</v>
      </c>
      <c r="N63" s="119" t="s">
        <v>1151</v>
      </c>
      <c r="O63" s="119" t="s">
        <v>1148</v>
      </c>
      <c r="P63" s="79"/>
    </row>
    <row r="64" spans="1:16" s="7" customFormat="1" ht="24.75" customHeight="1" outlineLevel="1" x14ac:dyDescent="0.25">
      <c r="A64" s="139">
        <v>17</v>
      </c>
      <c r="B64" s="64" t="s">
        <v>2676</v>
      </c>
      <c r="C64" s="119" t="s">
        <v>31</v>
      </c>
      <c r="D64" s="63" t="s">
        <v>2678</v>
      </c>
      <c r="E64" s="140">
        <v>43883</v>
      </c>
      <c r="F64" s="140">
        <v>44196</v>
      </c>
      <c r="G64" s="155">
        <f t="shared" si="3"/>
        <v>10.433333333333334</v>
      </c>
      <c r="H64" s="117" t="s">
        <v>2684</v>
      </c>
      <c r="I64" s="116" t="s">
        <v>255</v>
      </c>
      <c r="J64" s="116" t="s">
        <v>257</v>
      </c>
      <c r="K64" s="118">
        <v>3854126570</v>
      </c>
      <c r="L64" s="119" t="s">
        <v>26</v>
      </c>
      <c r="M64" s="67">
        <v>0.8</v>
      </c>
      <c r="N64" s="119" t="s">
        <v>1151</v>
      </c>
      <c r="O64" s="119" t="s">
        <v>1148</v>
      </c>
      <c r="P64" s="79"/>
    </row>
    <row r="65" spans="1:16" s="7" customFormat="1" ht="24.75" customHeight="1" outlineLevel="1" x14ac:dyDescent="0.25">
      <c r="A65" s="139">
        <v>18</v>
      </c>
      <c r="B65" s="64" t="s">
        <v>2676</v>
      </c>
      <c r="C65" s="119" t="s">
        <v>31</v>
      </c>
      <c r="D65" s="63" t="s">
        <v>2678</v>
      </c>
      <c r="E65" s="140">
        <v>43883</v>
      </c>
      <c r="F65" s="140">
        <v>44196</v>
      </c>
      <c r="G65" s="155">
        <f t="shared" si="3"/>
        <v>10.433333333333334</v>
      </c>
      <c r="H65" s="117" t="s">
        <v>2684</v>
      </c>
      <c r="I65" s="116" t="s">
        <v>255</v>
      </c>
      <c r="J65" s="116" t="s">
        <v>370</v>
      </c>
      <c r="K65" s="118">
        <v>3854126570</v>
      </c>
      <c r="L65" s="119" t="s">
        <v>26</v>
      </c>
      <c r="M65" s="67">
        <v>0.8</v>
      </c>
      <c r="N65" s="119" t="s">
        <v>1151</v>
      </c>
      <c r="O65" s="119" t="s">
        <v>1148</v>
      </c>
      <c r="P65" s="79"/>
    </row>
    <row r="66" spans="1:16" s="7" customFormat="1" ht="24.75" customHeight="1" outlineLevel="1" x14ac:dyDescent="0.25">
      <c r="A66" s="139">
        <v>19</v>
      </c>
      <c r="B66" s="64" t="s">
        <v>2676</v>
      </c>
      <c r="C66" s="119" t="s">
        <v>31</v>
      </c>
      <c r="D66" s="63" t="s">
        <v>2678</v>
      </c>
      <c r="E66" s="140">
        <v>43883</v>
      </c>
      <c r="F66" s="140">
        <v>44196</v>
      </c>
      <c r="G66" s="155">
        <f t="shared" si="3"/>
        <v>10.433333333333334</v>
      </c>
      <c r="H66" s="117" t="s">
        <v>2684</v>
      </c>
      <c r="I66" s="116" t="s">
        <v>255</v>
      </c>
      <c r="J66" s="116" t="s">
        <v>303</v>
      </c>
      <c r="K66" s="118">
        <v>3854126570</v>
      </c>
      <c r="L66" s="119" t="s">
        <v>26</v>
      </c>
      <c r="M66" s="67">
        <v>0.8</v>
      </c>
      <c r="N66" s="119" t="s">
        <v>1151</v>
      </c>
      <c r="O66" s="119" t="s">
        <v>1148</v>
      </c>
      <c r="P66" s="79"/>
    </row>
    <row r="67" spans="1:16" s="7" customFormat="1" ht="24.75" customHeight="1" outlineLevel="1" x14ac:dyDescent="0.25">
      <c r="A67" s="139">
        <v>20</v>
      </c>
      <c r="B67" s="64" t="s">
        <v>2676</v>
      </c>
      <c r="C67" s="119" t="s">
        <v>31</v>
      </c>
      <c r="D67" s="63" t="s">
        <v>2679</v>
      </c>
      <c r="E67" s="140">
        <v>43883</v>
      </c>
      <c r="F67" s="140">
        <v>44196</v>
      </c>
      <c r="G67" s="155">
        <f t="shared" si="3"/>
        <v>10.433333333333334</v>
      </c>
      <c r="H67" s="117" t="s">
        <v>2685</v>
      </c>
      <c r="I67" s="116" t="s">
        <v>255</v>
      </c>
      <c r="J67" s="116" t="s">
        <v>275</v>
      </c>
      <c r="K67" s="118">
        <v>3545721553</v>
      </c>
      <c r="L67" s="119" t="s">
        <v>26</v>
      </c>
      <c r="M67" s="67">
        <v>0.8</v>
      </c>
      <c r="N67" s="119" t="s">
        <v>1151</v>
      </c>
      <c r="O67" s="119" t="s">
        <v>1148</v>
      </c>
      <c r="P67" s="79"/>
    </row>
    <row r="68" spans="1:16" s="7" customFormat="1" ht="24.75" customHeight="1" outlineLevel="1" x14ac:dyDescent="0.25">
      <c r="A68" s="139">
        <v>21</v>
      </c>
      <c r="B68" s="64" t="s">
        <v>2676</v>
      </c>
      <c r="C68" s="119" t="s">
        <v>31</v>
      </c>
      <c r="D68" s="63" t="s">
        <v>2679</v>
      </c>
      <c r="E68" s="140">
        <v>43883</v>
      </c>
      <c r="F68" s="140">
        <v>44196</v>
      </c>
      <c r="G68" s="155">
        <f t="shared" si="3"/>
        <v>10.433333333333334</v>
      </c>
      <c r="H68" s="117" t="s">
        <v>2685</v>
      </c>
      <c r="I68" s="116" t="s">
        <v>255</v>
      </c>
      <c r="J68" s="116" t="s">
        <v>298</v>
      </c>
      <c r="K68" s="118">
        <v>3545721553</v>
      </c>
      <c r="L68" s="119" t="s">
        <v>26</v>
      </c>
      <c r="M68" s="67">
        <v>0.8</v>
      </c>
      <c r="N68" s="119" t="s">
        <v>1151</v>
      </c>
      <c r="O68" s="119" t="s">
        <v>1148</v>
      </c>
      <c r="P68" s="79"/>
    </row>
    <row r="69" spans="1:16" s="7" customFormat="1" ht="24.75" customHeight="1" outlineLevel="1" x14ac:dyDescent="0.25">
      <c r="A69" s="139">
        <v>22</v>
      </c>
      <c r="B69" s="64" t="s">
        <v>2676</v>
      </c>
      <c r="C69" s="119" t="s">
        <v>31</v>
      </c>
      <c r="D69" s="63" t="s">
        <v>2679</v>
      </c>
      <c r="E69" s="140">
        <v>43883</v>
      </c>
      <c r="F69" s="140">
        <v>44196</v>
      </c>
      <c r="G69" s="155">
        <f t="shared" si="3"/>
        <v>10.433333333333334</v>
      </c>
      <c r="H69" s="117" t="s">
        <v>2685</v>
      </c>
      <c r="I69" s="116" t="s">
        <v>255</v>
      </c>
      <c r="J69" s="116" t="s">
        <v>313</v>
      </c>
      <c r="K69" s="118">
        <v>3545721553</v>
      </c>
      <c r="L69" s="119" t="s">
        <v>26</v>
      </c>
      <c r="M69" s="67">
        <v>0.8</v>
      </c>
      <c r="N69" s="119" t="s">
        <v>1151</v>
      </c>
      <c r="O69" s="119" t="s">
        <v>1148</v>
      </c>
      <c r="P69" s="79"/>
    </row>
    <row r="70" spans="1:16" s="7" customFormat="1" ht="24.75" customHeight="1" outlineLevel="1" x14ac:dyDescent="0.25">
      <c r="A70" s="139">
        <v>23</v>
      </c>
      <c r="B70" s="64" t="s">
        <v>2676</v>
      </c>
      <c r="C70" s="119" t="s">
        <v>31</v>
      </c>
      <c r="D70" s="63" t="s">
        <v>2679</v>
      </c>
      <c r="E70" s="140">
        <v>43883</v>
      </c>
      <c r="F70" s="140">
        <v>44196</v>
      </c>
      <c r="G70" s="155">
        <f t="shared" si="3"/>
        <v>10.433333333333334</v>
      </c>
      <c r="H70" s="117" t="s">
        <v>2685</v>
      </c>
      <c r="I70" s="116" t="s">
        <v>255</v>
      </c>
      <c r="J70" s="116" t="s">
        <v>330</v>
      </c>
      <c r="K70" s="118">
        <v>3545721553</v>
      </c>
      <c r="L70" s="119" t="s">
        <v>26</v>
      </c>
      <c r="M70" s="67">
        <v>0.8</v>
      </c>
      <c r="N70" s="119" t="s">
        <v>1151</v>
      </c>
      <c r="O70" s="119" t="s">
        <v>1148</v>
      </c>
      <c r="P70" s="79"/>
    </row>
    <row r="71" spans="1:16" s="7" customFormat="1" ht="24.75" customHeight="1" outlineLevel="1" x14ac:dyDescent="0.25">
      <c r="A71" s="139">
        <v>24</v>
      </c>
      <c r="B71" s="64" t="s">
        <v>2676</v>
      </c>
      <c r="C71" s="119" t="s">
        <v>31</v>
      </c>
      <c r="D71" s="63" t="s">
        <v>2679</v>
      </c>
      <c r="E71" s="140">
        <v>43883</v>
      </c>
      <c r="F71" s="140">
        <v>44196</v>
      </c>
      <c r="G71" s="155">
        <f t="shared" si="3"/>
        <v>10.433333333333334</v>
      </c>
      <c r="H71" s="117" t="s">
        <v>2685</v>
      </c>
      <c r="I71" s="116" t="s">
        <v>255</v>
      </c>
      <c r="J71" s="116" t="s">
        <v>360</v>
      </c>
      <c r="K71" s="118">
        <v>3545721553</v>
      </c>
      <c r="L71" s="119" t="s">
        <v>26</v>
      </c>
      <c r="M71" s="67">
        <v>0.8</v>
      </c>
      <c r="N71" s="119" t="s">
        <v>1151</v>
      </c>
      <c r="O71" s="119" t="s">
        <v>1148</v>
      </c>
      <c r="P71" s="79"/>
    </row>
    <row r="72" spans="1:16" s="7" customFormat="1" ht="24.75" customHeight="1" outlineLevel="1" x14ac:dyDescent="0.25">
      <c r="A72" s="139">
        <v>25</v>
      </c>
      <c r="B72" s="64" t="s">
        <v>2676</v>
      </c>
      <c r="C72" s="119" t="s">
        <v>31</v>
      </c>
      <c r="D72" s="63" t="s">
        <v>2679</v>
      </c>
      <c r="E72" s="140">
        <v>43883</v>
      </c>
      <c r="F72" s="140">
        <v>44196</v>
      </c>
      <c r="G72" s="155">
        <f t="shared" si="3"/>
        <v>10.433333333333334</v>
      </c>
      <c r="H72" s="117" t="s">
        <v>2685</v>
      </c>
      <c r="I72" s="116" t="s">
        <v>255</v>
      </c>
      <c r="J72" s="116" t="s">
        <v>369</v>
      </c>
      <c r="K72" s="118">
        <v>3545721553</v>
      </c>
      <c r="L72" s="119" t="s">
        <v>26</v>
      </c>
      <c r="M72" s="67">
        <v>0.8</v>
      </c>
      <c r="N72" s="119" t="s">
        <v>1151</v>
      </c>
      <c r="O72" s="119" t="s">
        <v>1148</v>
      </c>
      <c r="P72" s="79"/>
    </row>
    <row r="73" spans="1:16" s="7" customFormat="1" ht="24.75" customHeight="1" outlineLevel="1" x14ac:dyDescent="0.25">
      <c r="A73" s="139">
        <v>26</v>
      </c>
      <c r="B73" s="64" t="s">
        <v>2676</v>
      </c>
      <c r="C73" s="119" t="s">
        <v>31</v>
      </c>
      <c r="D73" s="63" t="s">
        <v>2679</v>
      </c>
      <c r="E73" s="140">
        <v>43883</v>
      </c>
      <c r="F73" s="140">
        <v>44196</v>
      </c>
      <c r="G73" s="155">
        <f t="shared" si="3"/>
        <v>10.433333333333334</v>
      </c>
      <c r="H73" s="117" t="s">
        <v>2685</v>
      </c>
      <c r="I73" s="116" t="s">
        <v>255</v>
      </c>
      <c r="J73" s="116" t="s">
        <v>372</v>
      </c>
      <c r="K73" s="118">
        <v>3545721553</v>
      </c>
      <c r="L73" s="119" t="s">
        <v>26</v>
      </c>
      <c r="M73" s="67">
        <v>0.8</v>
      </c>
      <c r="N73" s="119" t="s">
        <v>1151</v>
      </c>
      <c r="O73" s="119" t="s">
        <v>1148</v>
      </c>
      <c r="P73" s="79"/>
    </row>
    <row r="74" spans="1:16" s="7" customFormat="1" ht="24.75" customHeight="1" outlineLevel="1" x14ac:dyDescent="0.25">
      <c r="A74" s="139">
        <v>27</v>
      </c>
      <c r="B74" s="64" t="s">
        <v>2676</v>
      </c>
      <c r="C74" s="119" t="s">
        <v>31</v>
      </c>
      <c r="D74" s="63" t="s">
        <v>2679</v>
      </c>
      <c r="E74" s="140">
        <v>43883</v>
      </c>
      <c r="F74" s="140">
        <v>44196</v>
      </c>
      <c r="G74" s="155">
        <f t="shared" si="3"/>
        <v>10.433333333333334</v>
      </c>
      <c r="H74" s="117" t="s">
        <v>2685</v>
      </c>
      <c r="I74" s="116" t="s">
        <v>255</v>
      </c>
      <c r="J74" s="116" t="s">
        <v>373</v>
      </c>
      <c r="K74" s="118">
        <v>3545721553</v>
      </c>
      <c r="L74" s="119" t="s">
        <v>26</v>
      </c>
      <c r="M74" s="67">
        <v>0.8</v>
      </c>
      <c r="N74" s="119" t="s">
        <v>1151</v>
      </c>
      <c r="O74" s="119" t="s">
        <v>1148</v>
      </c>
      <c r="P74" s="79"/>
    </row>
    <row r="75" spans="1:16" s="7" customFormat="1" ht="24.75" customHeight="1" outlineLevel="1" x14ac:dyDescent="0.25">
      <c r="A75" s="139">
        <v>28</v>
      </c>
      <c r="B75" s="64" t="s">
        <v>2676</v>
      </c>
      <c r="C75" s="119" t="s">
        <v>31</v>
      </c>
      <c r="D75" s="63" t="s">
        <v>2679</v>
      </c>
      <c r="E75" s="140">
        <v>43883</v>
      </c>
      <c r="F75" s="140">
        <v>44196</v>
      </c>
      <c r="G75" s="155">
        <f t="shared" si="3"/>
        <v>10.433333333333334</v>
      </c>
      <c r="H75" s="117" t="s">
        <v>2685</v>
      </c>
      <c r="I75" s="116" t="s">
        <v>255</v>
      </c>
      <c r="J75" s="116" t="s">
        <v>374</v>
      </c>
      <c r="K75" s="118">
        <v>3545721553</v>
      </c>
      <c r="L75" s="119" t="s">
        <v>26</v>
      </c>
      <c r="M75" s="67">
        <v>0.8</v>
      </c>
      <c r="N75" s="119" t="s">
        <v>1151</v>
      </c>
      <c r="O75" s="119" t="s">
        <v>1148</v>
      </c>
      <c r="P75" s="79"/>
    </row>
    <row r="76" spans="1:16" s="7" customFormat="1" ht="24.75" customHeight="1" outlineLevel="1" x14ac:dyDescent="0.25">
      <c r="A76" s="139">
        <v>29</v>
      </c>
      <c r="B76" s="64" t="s">
        <v>2676</v>
      </c>
      <c r="C76" s="119" t="s">
        <v>31</v>
      </c>
      <c r="D76" s="63" t="s">
        <v>2679</v>
      </c>
      <c r="E76" s="140">
        <v>43883</v>
      </c>
      <c r="F76" s="140">
        <v>44196</v>
      </c>
      <c r="G76" s="155">
        <f t="shared" si="3"/>
        <v>10.433333333333334</v>
      </c>
      <c r="H76" s="117" t="s">
        <v>2685</v>
      </c>
      <c r="I76" s="116" t="s">
        <v>255</v>
      </c>
      <c r="J76" s="116" t="s">
        <v>269</v>
      </c>
      <c r="K76" s="118">
        <v>3545721553</v>
      </c>
      <c r="L76" s="119" t="s">
        <v>26</v>
      </c>
      <c r="M76" s="67">
        <v>0.8</v>
      </c>
      <c r="N76" s="119" t="s">
        <v>1151</v>
      </c>
      <c r="O76" s="119" t="s">
        <v>1148</v>
      </c>
      <c r="P76" s="79"/>
    </row>
    <row r="77" spans="1:16" s="7" customFormat="1" ht="24.75" customHeight="1" outlineLevel="1" x14ac:dyDescent="0.25">
      <c r="A77" s="139">
        <v>30</v>
      </c>
      <c r="B77" s="64" t="s">
        <v>2676</v>
      </c>
      <c r="C77" s="119" t="s">
        <v>31</v>
      </c>
      <c r="D77" s="63" t="s">
        <v>2679</v>
      </c>
      <c r="E77" s="140">
        <v>43883</v>
      </c>
      <c r="F77" s="140">
        <v>44196</v>
      </c>
      <c r="G77" s="155">
        <f t="shared" si="3"/>
        <v>10.433333333333334</v>
      </c>
      <c r="H77" s="117" t="s">
        <v>2685</v>
      </c>
      <c r="I77" s="116" t="s">
        <v>255</v>
      </c>
      <c r="J77" s="116" t="s">
        <v>304</v>
      </c>
      <c r="K77" s="118">
        <v>3545721553</v>
      </c>
      <c r="L77" s="119" t="s">
        <v>26</v>
      </c>
      <c r="M77" s="67">
        <v>0.8</v>
      </c>
      <c r="N77" s="119" t="s">
        <v>1151</v>
      </c>
      <c r="O77" s="119" t="s">
        <v>1148</v>
      </c>
      <c r="P77" s="79"/>
    </row>
    <row r="78" spans="1:16" s="7" customFormat="1" ht="24.75" customHeight="1" outlineLevel="1" x14ac:dyDescent="0.25">
      <c r="A78" s="139">
        <v>31</v>
      </c>
      <c r="B78" s="64" t="s">
        <v>2676</v>
      </c>
      <c r="C78" s="119" t="s">
        <v>31</v>
      </c>
      <c r="D78" s="63" t="s">
        <v>2679</v>
      </c>
      <c r="E78" s="140">
        <v>43883</v>
      </c>
      <c r="F78" s="140">
        <v>44196</v>
      </c>
      <c r="G78" s="155">
        <f t="shared" si="3"/>
        <v>10.433333333333334</v>
      </c>
      <c r="H78" s="117" t="s">
        <v>2685</v>
      </c>
      <c r="I78" s="116" t="s">
        <v>255</v>
      </c>
      <c r="J78" s="116" t="s">
        <v>341</v>
      </c>
      <c r="K78" s="118">
        <v>3545721553</v>
      </c>
      <c r="L78" s="119" t="s">
        <v>26</v>
      </c>
      <c r="M78" s="67">
        <v>0.8</v>
      </c>
      <c r="N78" s="119" t="s">
        <v>1151</v>
      </c>
      <c r="O78" s="119" t="s">
        <v>1148</v>
      </c>
      <c r="P78" s="79"/>
    </row>
    <row r="79" spans="1:16" s="7" customFormat="1" ht="24.75" customHeight="1" outlineLevel="1" x14ac:dyDescent="0.25">
      <c r="A79" s="139">
        <v>32</v>
      </c>
      <c r="B79" s="64" t="s">
        <v>2676</v>
      </c>
      <c r="C79" s="119" t="s">
        <v>31</v>
      </c>
      <c r="D79" s="63" t="s">
        <v>2679</v>
      </c>
      <c r="E79" s="140">
        <v>43883</v>
      </c>
      <c r="F79" s="140">
        <v>44196</v>
      </c>
      <c r="G79" s="155">
        <f t="shared" si="3"/>
        <v>10.433333333333334</v>
      </c>
      <c r="H79" s="117" t="s">
        <v>2685</v>
      </c>
      <c r="I79" s="116" t="s">
        <v>255</v>
      </c>
      <c r="J79" s="116" t="s">
        <v>326</v>
      </c>
      <c r="K79" s="118">
        <v>3545721553</v>
      </c>
      <c r="L79" s="119" t="s">
        <v>26</v>
      </c>
      <c r="M79" s="67">
        <v>0.8</v>
      </c>
      <c r="N79" s="119" t="s">
        <v>1151</v>
      </c>
      <c r="O79" s="119" t="s">
        <v>1148</v>
      </c>
      <c r="P79" s="79"/>
    </row>
    <row r="80" spans="1:16" s="7" customFormat="1" ht="24.75" customHeight="1" outlineLevel="1" x14ac:dyDescent="0.25">
      <c r="A80" s="139">
        <v>33</v>
      </c>
      <c r="B80" s="64" t="s">
        <v>2676</v>
      </c>
      <c r="C80" s="119" t="s">
        <v>31</v>
      </c>
      <c r="D80" s="63" t="s">
        <v>2679</v>
      </c>
      <c r="E80" s="140">
        <v>43883</v>
      </c>
      <c r="F80" s="140">
        <v>44196</v>
      </c>
      <c r="G80" s="155">
        <f t="shared" si="3"/>
        <v>10.433333333333334</v>
      </c>
      <c r="H80" s="117" t="s">
        <v>2685</v>
      </c>
      <c r="I80" s="116" t="s">
        <v>255</v>
      </c>
      <c r="J80" s="116" t="s">
        <v>306</v>
      </c>
      <c r="K80" s="118">
        <v>3545721553</v>
      </c>
      <c r="L80" s="119" t="s">
        <v>26</v>
      </c>
      <c r="M80" s="67">
        <v>0.8</v>
      </c>
      <c r="N80" s="119" t="s">
        <v>1151</v>
      </c>
      <c r="O80" s="119" t="s">
        <v>1148</v>
      </c>
      <c r="P80" s="79"/>
    </row>
    <row r="81" spans="1:16" s="7" customFormat="1" ht="24.75" customHeight="1" outlineLevel="1" x14ac:dyDescent="0.25">
      <c r="A81" s="139">
        <v>34</v>
      </c>
      <c r="B81" s="64" t="s">
        <v>2676</v>
      </c>
      <c r="C81" s="119" t="s">
        <v>31</v>
      </c>
      <c r="D81" s="63" t="s">
        <v>2679</v>
      </c>
      <c r="E81" s="140">
        <v>43883</v>
      </c>
      <c r="F81" s="140">
        <v>44196</v>
      </c>
      <c r="G81" s="155">
        <f t="shared" si="3"/>
        <v>10.433333333333334</v>
      </c>
      <c r="H81" s="117" t="s">
        <v>2685</v>
      </c>
      <c r="I81" s="116" t="s">
        <v>255</v>
      </c>
      <c r="J81" s="116" t="s">
        <v>262</v>
      </c>
      <c r="K81" s="118">
        <v>3545721553</v>
      </c>
      <c r="L81" s="119" t="s">
        <v>26</v>
      </c>
      <c r="M81" s="67">
        <v>0.8</v>
      </c>
      <c r="N81" s="119" t="s">
        <v>1151</v>
      </c>
      <c r="O81" s="119" t="s">
        <v>1148</v>
      </c>
      <c r="P81" s="79"/>
    </row>
    <row r="82" spans="1:16" s="7" customFormat="1" ht="24.75" customHeight="1" outlineLevel="1" x14ac:dyDescent="0.25">
      <c r="A82" s="139">
        <v>35</v>
      </c>
      <c r="B82" s="64" t="s">
        <v>2676</v>
      </c>
      <c r="C82" s="119" t="s">
        <v>31</v>
      </c>
      <c r="D82" s="63" t="s">
        <v>2679</v>
      </c>
      <c r="E82" s="140">
        <v>43883</v>
      </c>
      <c r="F82" s="140">
        <v>44196</v>
      </c>
      <c r="G82" s="155">
        <f t="shared" si="3"/>
        <v>10.433333333333334</v>
      </c>
      <c r="H82" s="117" t="s">
        <v>2685</v>
      </c>
      <c r="I82" s="116" t="s">
        <v>255</v>
      </c>
      <c r="J82" s="116" t="s">
        <v>267</v>
      </c>
      <c r="K82" s="118">
        <v>3545721553</v>
      </c>
      <c r="L82" s="119" t="s">
        <v>26</v>
      </c>
      <c r="M82" s="67">
        <v>0.8</v>
      </c>
      <c r="N82" s="119" t="s">
        <v>1151</v>
      </c>
      <c r="O82" s="119" t="s">
        <v>1148</v>
      </c>
      <c r="P82" s="79"/>
    </row>
    <row r="83" spans="1:16" s="7" customFormat="1" ht="24.75" customHeight="1" outlineLevel="1" x14ac:dyDescent="0.25">
      <c r="A83" s="139">
        <v>36</v>
      </c>
      <c r="B83" s="64" t="s">
        <v>2676</v>
      </c>
      <c r="C83" s="119" t="s">
        <v>31</v>
      </c>
      <c r="D83" s="63" t="s">
        <v>2680</v>
      </c>
      <c r="E83" s="140">
        <v>43883</v>
      </c>
      <c r="F83" s="140">
        <v>44196</v>
      </c>
      <c r="G83" s="155">
        <f t="shared" si="3"/>
        <v>10.433333333333334</v>
      </c>
      <c r="H83" s="117" t="s">
        <v>2686</v>
      </c>
      <c r="I83" s="116" t="s">
        <v>255</v>
      </c>
      <c r="J83" s="116" t="s">
        <v>270</v>
      </c>
      <c r="K83" s="118">
        <v>4528144226</v>
      </c>
      <c r="L83" s="119" t="s">
        <v>26</v>
      </c>
      <c r="M83" s="67">
        <v>0.8</v>
      </c>
      <c r="N83" s="119" t="s">
        <v>1151</v>
      </c>
      <c r="O83" s="119" t="s">
        <v>1148</v>
      </c>
      <c r="P83" s="79"/>
    </row>
    <row r="84" spans="1:16" s="7" customFormat="1" ht="24.75" customHeight="1" outlineLevel="1" x14ac:dyDescent="0.25">
      <c r="A84" s="139">
        <v>37</v>
      </c>
      <c r="B84" s="64" t="s">
        <v>2676</v>
      </c>
      <c r="C84" s="119" t="s">
        <v>31</v>
      </c>
      <c r="D84" s="63" t="s">
        <v>2680</v>
      </c>
      <c r="E84" s="140">
        <v>43883</v>
      </c>
      <c r="F84" s="140">
        <v>44196</v>
      </c>
      <c r="G84" s="155">
        <f t="shared" si="3"/>
        <v>10.433333333333334</v>
      </c>
      <c r="H84" s="117" t="s">
        <v>2686</v>
      </c>
      <c r="I84" s="116" t="s">
        <v>255</v>
      </c>
      <c r="J84" s="116" t="s">
        <v>301</v>
      </c>
      <c r="K84" s="118">
        <v>4528144226</v>
      </c>
      <c r="L84" s="119" t="s">
        <v>26</v>
      </c>
      <c r="M84" s="67">
        <v>0.8</v>
      </c>
      <c r="N84" s="119" t="s">
        <v>1151</v>
      </c>
      <c r="O84" s="119" t="s">
        <v>1148</v>
      </c>
      <c r="P84" s="79"/>
    </row>
    <row r="85" spans="1:16" s="7" customFormat="1" ht="24.75" customHeight="1" outlineLevel="1" x14ac:dyDescent="0.25">
      <c r="A85" s="139">
        <v>38</v>
      </c>
      <c r="B85" s="64" t="s">
        <v>2676</v>
      </c>
      <c r="C85" s="119" t="s">
        <v>31</v>
      </c>
      <c r="D85" s="63" t="s">
        <v>2680</v>
      </c>
      <c r="E85" s="140">
        <v>43883</v>
      </c>
      <c r="F85" s="140">
        <v>44196</v>
      </c>
      <c r="G85" s="155">
        <f t="shared" si="3"/>
        <v>10.433333333333334</v>
      </c>
      <c r="H85" s="117" t="s">
        <v>2686</v>
      </c>
      <c r="I85" s="116" t="s">
        <v>255</v>
      </c>
      <c r="J85" s="116" t="s">
        <v>327</v>
      </c>
      <c r="K85" s="118">
        <v>4528144226</v>
      </c>
      <c r="L85" s="119" t="s">
        <v>26</v>
      </c>
      <c r="M85" s="67">
        <v>0.8</v>
      </c>
      <c r="N85" s="119" t="s">
        <v>1151</v>
      </c>
      <c r="O85" s="119" t="s">
        <v>1148</v>
      </c>
      <c r="P85" s="79"/>
    </row>
    <row r="86" spans="1:16" s="7" customFormat="1" ht="24.75" customHeight="1" outlineLevel="1" x14ac:dyDescent="0.25">
      <c r="A86" s="139">
        <v>39</v>
      </c>
      <c r="B86" s="64" t="s">
        <v>2676</v>
      </c>
      <c r="C86" s="119" t="s">
        <v>31</v>
      </c>
      <c r="D86" s="63" t="s">
        <v>2680</v>
      </c>
      <c r="E86" s="140">
        <v>43883</v>
      </c>
      <c r="F86" s="140">
        <v>44196</v>
      </c>
      <c r="G86" s="155">
        <f t="shared" si="3"/>
        <v>10.433333333333334</v>
      </c>
      <c r="H86" s="117" t="s">
        <v>2686</v>
      </c>
      <c r="I86" s="116" t="s">
        <v>255</v>
      </c>
      <c r="J86" s="116" t="s">
        <v>331</v>
      </c>
      <c r="K86" s="118">
        <v>4528144226</v>
      </c>
      <c r="L86" s="119" t="s">
        <v>26</v>
      </c>
      <c r="M86" s="67">
        <v>0.8</v>
      </c>
      <c r="N86" s="119" t="s">
        <v>1151</v>
      </c>
      <c r="O86" s="119" t="s">
        <v>1148</v>
      </c>
      <c r="P86" s="79"/>
    </row>
    <row r="87" spans="1:16" s="7" customFormat="1" ht="24.75" customHeight="1" outlineLevel="1" x14ac:dyDescent="0.25">
      <c r="A87" s="139">
        <v>40</v>
      </c>
      <c r="B87" s="64" t="s">
        <v>2676</v>
      </c>
      <c r="C87" s="119" t="s">
        <v>31</v>
      </c>
      <c r="D87" s="63" t="s">
        <v>2680</v>
      </c>
      <c r="E87" s="140">
        <v>43883</v>
      </c>
      <c r="F87" s="140">
        <v>44196</v>
      </c>
      <c r="G87" s="155">
        <f t="shared" si="3"/>
        <v>10.433333333333334</v>
      </c>
      <c r="H87" s="117" t="s">
        <v>2686</v>
      </c>
      <c r="I87" s="116" t="s">
        <v>255</v>
      </c>
      <c r="J87" s="116" t="s">
        <v>260</v>
      </c>
      <c r="K87" s="118">
        <v>4528144226</v>
      </c>
      <c r="L87" s="119" t="s">
        <v>26</v>
      </c>
      <c r="M87" s="67">
        <v>0.8</v>
      </c>
      <c r="N87" s="119" t="s">
        <v>1151</v>
      </c>
      <c r="O87" s="119" t="s">
        <v>1148</v>
      </c>
      <c r="P87" s="79"/>
    </row>
    <row r="88" spans="1:16" s="7" customFormat="1" ht="24.75" customHeight="1" outlineLevel="1" x14ac:dyDescent="0.25">
      <c r="A88" s="139">
        <v>41</v>
      </c>
      <c r="B88" s="64" t="s">
        <v>2676</v>
      </c>
      <c r="C88" s="119" t="s">
        <v>31</v>
      </c>
      <c r="D88" s="63" t="s">
        <v>2680</v>
      </c>
      <c r="E88" s="140">
        <v>43883</v>
      </c>
      <c r="F88" s="140">
        <v>44196</v>
      </c>
      <c r="G88" s="155">
        <f t="shared" si="3"/>
        <v>10.433333333333334</v>
      </c>
      <c r="H88" s="117" t="s">
        <v>2686</v>
      </c>
      <c r="I88" s="116" t="s">
        <v>255</v>
      </c>
      <c r="J88" s="116" t="s">
        <v>309</v>
      </c>
      <c r="K88" s="118">
        <v>4528144226</v>
      </c>
      <c r="L88" s="119" t="s">
        <v>26</v>
      </c>
      <c r="M88" s="67">
        <v>0.8</v>
      </c>
      <c r="N88" s="119" t="s">
        <v>1151</v>
      </c>
      <c r="O88" s="119" t="s">
        <v>1148</v>
      </c>
      <c r="P88" s="79"/>
    </row>
    <row r="89" spans="1:16" s="7" customFormat="1" ht="24.75" customHeight="1" outlineLevel="1" x14ac:dyDescent="0.25">
      <c r="A89" s="139">
        <v>42</v>
      </c>
      <c r="B89" s="64" t="s">
        <v>2676</v>
      </c>
      <c r="C89" s="119" t="s">
        <v>31</v>
      </c>
      <c r="D89" s="63" t="s">
        <v>2680</v>
      </c>
      <c r="E89" s="140">
        <v>43883</v>
      </c>
      <c r="F89" s="140">
        <v>44196</v>
      </c>
      <c r="G89" s="155">
        <f t="shared" si="3"/>
        <v>10.433333333333334</v>
      </c>
      <c r="H89" s="117" t="s">
        <v>2686</v>
      </c>
      <c r="I89" s="116" t="s">
        <v>255</v>
      </c>
      <c r="J89" s="116" t="s">
        <v>343</v>
      </c>
      <c r="K89" s="118">
        <v>4528144226</v>
      </c>
      <c r="L89" s="119" t="s">
        <v>26</v>
      </c>
      <c r="M89" s="67">
        <v>0.8</v>
      </c>
      <c r="N89" s="119" t="s">
        <v>1151</v>
      </c>
      <c r="O89" s="119" t="s">
        <v>1148</v>
      </c>
      <c r="P89" s="79"/>
    </row>
    <row r="90" spans="1:16" s="7" customFormat="1" ht="24.75" customHeight="1" outlineLevel="1" x14ac:dyDescent="0.25">
      <c r="A90" s="139">
        <v>43</v>
      </c>
      <c r="B90" s="64" t="s">
        <v>2676</v>
      </c>
      <c r="C90" s="119" t="s">
        <v>31</v>
      </c>
      <c r="D90" s="63" t="s">
        <v>2680</v>
      </c>
      <c r="E90" s="140">
        <v>43883</v>
      </c>
      <c r="F90" s="140">
        <v>44196</v>
      </c>
      <c r="G90" s="155">
        <f t="shared" si="3"/>
        <v>10.433333333333334</v>
      </c>
      <c r="H90" s="117" t="s">
        <v>2686</v>
      </c>
      <c r="I90" s="116" t="s">
        <v>255</v>
      </c>
      <c r="J90" s="116" t="s">
        <v>340</v>
      </c>
      <c r="K90" s="118">
        <v>4528144226</v>
      </c>
      <c r="L90" s="119" t="s">
        <v>26</v>
      </c>
      <c r="M90" s="67">
        <v>0.8</v>
      </c>
      <c r="N90" s="119" t="s">
        <v>1151</v>
      </c>
      <c r="O90" s="119" t="s">
        <v>1148</v>
      </c>
      <c r="P90" s="79"/>
    </row>
    <row r="91" spans="1:16" s="7" customFormat="1" ht="24.75" customHeight="1" outlineLevel="1" x14ac:dyDescent="0.25">
      <c r="A91" s="138">
        <v>44</v>
      </c>
      <c r="B91" s="117" t="s">
        <v>2676</v>
      </c>
      <c r="C91" s="119" t="s">
        <v>31</v>
      </c>
      <c r="D91" s="116" t="s">
        <v>2680</v>
      </c>
      <c r="E91" s="140">
        <v>43883</v>
      </c>
      <c r="F91" s="140">
        <v>44196</v>
      </c>
      <c r="G91" s="155">
        <f t="shared" si="3"/>
        <v>10.433333333333334</v>
      </c>
      <c r="H91" s="117" t="s">
        <v>2686</v>
      </c>
      <c r="I91" s="116" t="s">
        <v>255</v>
      </c>
      <c r="J91" s="116" t="s">
        <v>365</v>
      </c>
      <c r="K91" s="118">
        <v>4528144226</v>
      </c>
      <c r="L91" s="119" t="s">
        <v>26</v>
      </c>
      <c r="M91" s="114">
        <v>0.8</v>
      </c>
      <c r="N91" s="119" t="s">
        <v>1151</v>
      </c>
      <c r="O91" s="119" t="s">
        <v>1148</v>
      </c>
      <c r="P91" s="79"/>
    </row>
    <row r="92" spans="1:16" s="7" customFormat="1" ht="24.75" customHeight="1" outlineLevel="1" x14ac:dyDescent="0.25">
      <c r="A92" s="138">
        <v>45</v>
      </c>
      <c r="B92" s="117" t="s">
        <v>2676</v>
      </c>
      <c r="C92" s="119" t="s">
        <v>31</v>
      </c>
      <c r="D92" s="116" t="s">
        <v>2680</v>
      </c>
      <c r="E92" s="140">
        <v>43883</v>
      </c>
      <c r="F92" s="140">
        <v>44196</v>
      </c>
      <c r="G92" s="155">
        <f t="shared" si="3"/>
        <v>10.433333333333334</v>
      </c>
      <c r="H92" s="117" t="s">
        <v>2686</v>
      </c>
      <c r="I92" s="116" t="s">
        <v>255</v>
      </c>
      <c r="J92" s="116" t="s">
        <v>60</v>
      </c>
      <c r="K92" s="118">
        <v>4528144226</v>
      </c>
      <c r="L92" s="119" t="s">
        <v>26</v>
      </c>
      <c r="M92" s="114">
        <v>0.8</v>
      </c>
      <c r="N92" s="119" t="s">
        <v>1151</v>
      </c>
      <c r="O92" s="119" t="s">
        <v>1148</v>
      </c>
      <c r="P92" s="79"/>
    </row>
    <row r="93" spans="1:16" s="7" customFormat="1" ht="24.75" customHeight="1" outlineLevel="1" x14ac:dyDescent="0.25">
      <c r="A93" s="138">
        <v>46</v>
      </c>
      <c r="B93" s="117" t="s">
        <v>2676</v>
      </c>
      <c r="C93" s="119" t="s">
        <v>31</v>
      </c>
      <c r="D93" s="116" t="s">
        <v>2680</v>
      </c>
      <c r="E93" s="140">
        <v>43883</v>
      </c>
      <c r="F93" s="140">
        <v>44196</v>
      </c>
      <c r="G93" s="155">
        <f t="shared" si="3"/>
        <v>10.433333333333334</v>
      </c>
      <c r="H93" s="117" t="s">
        <v>2686</v>
      </c>
      <c r="I93" s="116" t="s">
        <v>255</v>
      </c>
      <c r="J93" s="116" t="s">
        <v>339</v>
      </c>
      <c r="K93" s="118">
        <v>4528144226</v>
      </c>
      <c r="L93" s="119" t="s">
        <v>26</v>
      </c>
      <c r="M93" s="114">
        <v>0.8</v>
      </c>
      <c r="N93" s="119" t="s">
        <v>1151</v>
      </c>
      <c r="O93" s="119" t="s">
        <v>1148</v>
      </c>
      <c r="P93" s="79"/>
    </row>
    <row r="94" spans="1:16" s="7" customFormat="1" ht="24.75" customHeight="1" outlineLevel="1" x14ac:dyDescent="0.25">
      <c r="A94" s="138">
        <v>47</v>
      </c>
      <c r="B94" s="117" t="s">
        <v>2676</v>
      </c>
      <c r="C94" s="119" t="s">
        <v>31</v>
      </c>
      <c r="D94" s="116" t="s">
        <v>2681</v>
      </c>
      <c r="E94" s="140">
        <v>43883</v>
      </c>
      <c r="F94" s="140">
        <v>44196</v>
      </c>
      <c r="G94" s="155">
        <f t="shared" si="3"/>
        <v>10.433333333333334</v>
      </c>
      <c r="H94" s="117" t="s">
        <v>2686</v>
      </c>
      <c r="I94" s="116" t="s">
        <v>255</v>
      </c>
      <c r="J94" s="116" t="s">
        <v>285</v>
      </c>
      <c r="K94" s="118">
        <v>1826157531</v>
      </c>
      <c r="L94" s="119" t="s">
        <v>26</v>
      </c>
      <c r="M94" s="114">
        <v>0.8</v>
      </c>
      <c r="N94" s="119" t="s">
        <v>1151</v>
      </c>
      <c r="O94" s="119" t="s">
        <v>1148</v>
      </c>
      <c r="P94" s="79"/>
    </row>
    <row r="95" spans="1:16" s="7" customFormat="1" ht="24.75" customHeight="1" outlineLevel="1" x14ac:dyDescent="0.25">
      <c r="A95" s="139">
        <v>48</v>
      </c>
      <c r="B95" s="117" t="s">
        <v>2676</v>
      </c>
      <c r="C95" s="119" t="s">
        <v>31</v>
      </c>
      <c r="D95" s="116" t="s">
        <v>2681</v>
      </c>
      <c r="E95" s="140">
        <v>43883</v>
      </c>
      <c r="F95" s="140">
        <v>44196</v>
      </c>
      <c r="G95" s="155">
        <f t="shared" si="3"/>
        <v>10.433333333333334</v>
      </c>
      <c r="H95" s="117" t="s">
        <v>2686</v>
      </c>
      <c r="I95" s="116" t="s">
        <v>255</v>
      </c>
      <c r="J95" s="116" t="s">
        <v>99</v>
      </c>
      <c r="K95" s="118">
        <v>1826157531</v>
      </c>
      <c r="L95" s="119" t="s">
        <v>26</v>
      </c>
      <c r="M95" s="114">
        <v>0.8</v>
      </c>
      <c r="N95" s="119" t="s">
        <v>1151</v>
      </c>
      <c r="O95" s="119" t="s">
        <v>1148</v>
      </c>
      <c r="P95" s="79"/>
    </row>
    <row r="96" spans="1:16" s="7" customFormat="1" ht="24.75" customHeight="1" outlineLevel="1" x14ac:dyDescent="0.25">
      <c r="A96" s="139">
        <v>49</v>
      </c>
      <c r="B96" s="117" t="s">
        <v>2676</v>
      </c>
      <c r="C96" s="119" t="s">
        <v>31</v>
      </c>
      <c r="D96" s="116" t="s">
        <v>2681</v>
      </c>
      <c r="E96" s="140">
        <v>43883</v>
      </c>
      <c r="F96" s="140">
        <v>44196</v>
      </c>
      <c r="G96" s="155">
        <f t="shared" si="3"/>
        <v>10.433333333333334</v>
      </c>
      <c r="H96" s="117" t="s">
        <v>2686</v>
      </c>
      <c r="I96" s="116" t="s">
        <v>255</v>
      </c>
      <c r="J96" s="116" t="s">
        <v>318</v>
      </c>
      <c r="K96" s="118">
        <v>1826157531</v>
      </c>
      <c r="L96" s="119" t="s">
        <v>26</v>
      </c>
      <c r="M96" s="114">
        <v>0.8</v>
      </c>
      <c r="N96" s="119" t="s">
        <v>1151</v>
      </c>
      <c r="O96" s="119" t="s">
        <v>1148</v>
      </c>
      <c r="P96" s="79"/>
    </row>
    <row r="97" spans="1:16" s="7" customFormat="1" ht="24.75" customHeight="1" outlineLevel="1" x14ac:dyDescent="0.25">
      <c r="A97" s="139">
        <v>50</v>
      </c>
      <c r="B97" s="117" t="s">
        <v>2676</v>
      </c>
      <c r="C97" s="119" t="s">
        <v>31</v>
      </c>
      <c r="D97" s="116" t="s">
        <v>2681</v>
      </c>
      <c r="E97" s="140">
        <v>43883</v>
      </c>
      <c r="F97" s="140">
        <v>44196</v>
      </c>
      <c r="G97" s="155">
        <f t="shared" si="3"/>
        <v>10.433333333333334</v>
      </c>
      <c r="H97" s="117" t="s">
        <v>2686</v>
      </c>
      <c r="I97" s="116" t="s">
        <v>255</v>
      </c>
      <c r="J97" s="116" t="s">
        <v>342</v>
      </c>
      <c r="K97" s="118">
        <v>1826157531</v>
      </c>
      <c r="L97" s="119" t="s">
        <v>26</v>
      </c>
      <c r="M97" s="114">
        <v>0.8</v>
      </c>
      <c r="N97" s="119" t="s">
        <v>1151</v>
      </c>
      <c r="O97" s="119" t="s">
        <v>1148</v>
      </c>
      <c r="P97" s="79"/>
    </row>
    <row r="98" spans="1:16" s="7" customFormat="1" ht="24.75" customHeight="1" outlineLevel="1" x14ac:dyDescent="0.25">
      <c r="A98" s="139">
        <v>51</v>
      </c>
      <c r="B98" s="117" t="s">
        <v>2676</v>
      </c>
      <c r="C98" s="119" t="s">
        <v>31</v>
      </c>
      <c r="D98" s="116" t="s">
        <v>2681</v>
      </c>
      <c r="E98" s="140">
        <v>43883</v>
      </c>
      <c r="F98" s="140">
        <v>44196</v>
      </c>
      <c r="G98" s="155">
        <f t="shared" si="3"/>
        <v>10.433333333333334</v>
      </c>
      <c r="H98" s="117" t="s">
        <v>2686</v>
      </c>
      <c r="I98" s="116" t="s">
        <v>255</v>
      </c>
      <c r="J98" s="116" t="s">
        <v>349</v>
      </c>
      <c r="K98" s="118">
        <v>1826157531</v>
      </c>
      <c r="L98" s="119" t="s">
        <v>26</v>
      </c>
      <c r="M98" s="114">
        <v>0.8</v>
      </c>
      <c r="N98" s="119" t="s">
        <v>1151</v>
      </c>
      <c r="O98" s="119" t="s">
        <v>1148</v>
      </c>
      <c r="P98" s="79"/>
    </row>
    <row r="99" spans="1:16" s="7" customFormat="1" ht="24.75" customHeight="1" outlineLevel="1" x14ac:dyDescent="0.25">
      <c r="A99" s="139">
        <v>52</v>
      </c>
      <c r="B99" s="117" t="s">
        <v>2676</v>
      </c>
      <c r="C99" s="119" t="s">
        <v>31</v>
      </c>
      <c r="D99" s="116" t="s">
        <v>2682</v>
      </c>
      <c r="E99" s="140">
        <v>43883</v>
      </c>
      <c r="F99" s="140">
        <v>44196</v>
      </c>
      <c r="G99" s="155">
        <f t="shared" si="3"/>
        <v>10.433333333333334</v>
      </c>
      <c r="H99" s="117" t="s">
        <v>2683</v>
      </c>
      <c r="I99" s="116" t="s">
        <v>255</v>
      </c>
      <c r="J99" s="116" t="s">
        <v>350</v>
      </c>
      <c r="K99" s="118">
        <v>1812522667</v>
      </c>
      <c r="L99" s="119" t="s">
        <v>26</v>
      </c>
      <c r="M99" s="114">
        <v>0.8</v>
      </c>
      <c r="N99" s="119" t="s">
        <v>1151</v>
      </c>
      <c r="O99" s="119" t="s">
        <v>1148</v>
      </c>
      <c r="P99" s="79"/>
    </row>
    <row r="100" spans="1:16" s="7" customFormat="1" ht="24.75" customHeight="1" outlineLevel="1" x14ac:dyDescent="0.25">
      <c r="A100" s="139">
        <v>53</v>
      </c>
      <c r="B100" s="117" t="s">
        <v>2676</v>
      </c>
      <c r="C100" s="119" t="s">
        <v>31</v>
      </c>
      <c r="D100" s="116" t="s">
        <v>2682</v>
      </c>
      <c r="E100" s="140">
        <v>43883</v>
      </c>
      <c r="F100" s="140">
        <v>44196</v>
      </c>
      <c r="G100" s="155">
        <f t="shared" si="3"/>
        <v>10.433333333333334</v>
      </c>
      <c r="H100" s="117" t="s">
        <v>2683</v>
      </c>
      <c r="I100" s="116" t="s">
        <v>255</v>
      </c>
      <c r="J100" s="116" t="s">
        <v>259</v>
      </c>
      <c r="K100" s="118">
        <v>1812522667</v>
      </c>
      <c r="L100" s="119" t="s">
        <v>26</v>
      </c>
      <c r="M100" s="114">
        <v>0.8</v>
      </c>
      <c r="N100" s="119" t="s">
        <v>1151</v>
      </c>
      <c r="O100" s="119" t="s">
        <v>1148</v>
      </c>
      <c r="P100" s="79"/>
    </row>
    <row r="101" spans="1:16" s="7" customFormat="1" ht="24.75" customHeight="1" outlineLevel="1" x14ac:dyDescent="0.25">
      <c r="A101" s="139">
        <v>54</v>
      </c>
      <c r="B101" s="117" t="s">
        <v>2676</v>
      </c>
      <c r="C101" s="119" t="s">
        <v>31</v>
      </c>
      <c r="D101" s="116" t="s">
        <v>2682</v>
      </c>
      <c r="E101" s="140">
        <v>43883</v>
      </c>
      <c r="F101" s="140">
        <v>44196</v>
      </c>
      <c r="G101" s="155">
        <f t="shared" si="3"/>
        <v>10.433333333333334</v>
      </c>
      <c r="H101" s="117" t="s">
        <v>2683</v>
      </c>
      <c r="I101" s="116" t="s">
        <v>255</v>
      </c>
      <c r="J101" s="116" t="s">
        <v>322</v>
      </c>
      <c r="K101" s="118">
        <v>1812522667</v>
      </c>
      <c r="L101" s="119" t="s">
        <v>26</v>
      </c>
      <c r="M101" s="114">
        <v>0.8</v>
      </c>
      <c r="N101" s="119" t="s">
        <v>1151</v>
      </c>
      <c r="O101" s="119" t="s">
        <v>1148</v>
      </c>
      <c r="P101" s="79"/>
    </row>
    <row r="102" spans="1:16" s="7" customFormat="1" ht="24.75" customHeight="1" outlineLevel="1" x14ac:dyDescent="0.25">
      <c r="A102" s="139">
        <v>55</v>
      </c>
      <c r="B102" s="117" t="s">
        <v>2676</v>
      </c>
      <c r="C102" s="119" t="s">
        <v>31</v>
      </c>
      <c r="D102" s="116" t="s">
        <v>2682</v>
      </c>
      <c r="E102" s="140">
        <v>43883</v>
      </c>
      <c r="F102" s="140">
        <v>44196</v>
      </c>
      <c r="G102" s="155">
        <f t="shared" si="3"/>
        <v>10.433333333333334</v>
      </c>
      <c r="H102" s="117" t="s">
        <v>2683</v>
      </c>
      <c r="I102" s="116" t="s">
        <v>255</v>
      </c>
      <c r="J102" s="116" t="s">
        <v>324</v>
      </c>
      <c r="K102" s="118">
        <v>1812522667</v>
      </c>
      <c r="L102" s="119" t="s">
        <v>26</v>
      </c>
      <c r="M102" s="114">
        <v>0.8</v>
      </c>
      <c r="N102" s="119" t="s">
        <v>1151</v>
      </c>
      <c r="O102" s="119" t="s">
        <v>1148</v>
      </c>
      <c r="P102" s="79"/>
    </row>
    <row r="103" spans="1:16" s="7" customFormat="1" ht="24.75" customHeight="1" outlineLevel="1" x14ac:dyDescent="0.25">
      <c r="A103" s="139">
        <v>56</v>
      </c>
      <c r="B103" s="117" t="s">
        <v>2676</v>
      </c>
      <c r="C103" s="119" t="s">
        <v>31</v>
      </c>
      <c r="D103" s="116" t="s">
        <v>2682</v>
      </c>
      <c r="E103" s="140">
        <v>43883</v>
      </c>
      <c r="F103" s="140">
        <v>44196</v>
      </c>
      <c r="G103" s="155">
        <f t="shared" si="3"/>
        <v>10.433333333333334</v>
      </c>
      <c r="H103" s="117" t="s">
        <v>2683</v>
      </c>
      <c r="I103" s="116" t="s">
        <v>255</v>
      </c>
      <c r="J103" s="116" t="s">
        <v>299</v>
      </c>
      <c r="K103" s="118">
        <v>1812522667</v>
      </c>
      <c r="L103" s="119" t="s">
        <v>26</v>
      </c>
      <c r="M103" s="114">
        <v>0.8</v>
      </c>
      <c r="N103" s="119" t="s">
        <v>1151</v>
      </c>
      <c r="O103" s="119" t="s">
        <v>1148</v>
      </c>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2655</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2664</v>
      </c>
      <c r="C114" s="158" t="s">
        <v>31</v>
      </c>
      <c r="D114" s="115" t="s">
        <v>2677</v>
      </c>
      <c r="E114" s="140">
        <v>43883</v>
      </c>
      <c r="F114" s="140">
        <v>44196</v>
      </c>
      <c r="G114" s="155">
        <f>IF(AND(E114&lt;&gt;"",F114&lt;&gt;""),((F114-E114)/30),"")</f>
        <v>10.433333333333334</v>
      </c>
      <c r="H114" s="117" t="s">
        <v>2683</v>
      </c>
      <c r="I114" s="116" t="s">
        <v>255</v>
      </c>
      <c r="J114" s="116" t="s">
        <v>264</v>
      </c>
      <c r="K114" s="68">
        <v>2523216700</v>
      </c>
      <c r="L114" s="100">
        <f>+IF(AND(K114&gt;0,O114="Ejecución"),(K114/877802)*Tabla28[[#This Row],[% participación]],IF(AND(K114&gt;0,O114&lt;&gt;"Ejecución"),"-",""))</f>
        <v>2299.5770800248806</v>
      </c>
      <c r="M114" s="119"/>
      <c r="N114" s="168">
        <v>0.8</v>
      </c>
      <c r="O114" s="157" t="s">
        <v>1150</v>
      </c>
      <c r="P114" s="78"/>
    </row>
    <row r="115" spans="1:16" s="6" customFormat="1" ht="24.75" customHeight="1" x14ac:dyDescent="0.25">
      <c r="A115" s="138">
        <v>2</v>
      </c>
      <c r="B115" s="156" t="s">
        <v>2664</v>
      </c>
      <c r="C115" s="158" t="s">
        <v>31</v>
      </c>
      <c r="D115" s="63" t="s">
        <v>2678</v>
      </c>
      <c r="E115" s="140">
        <v>43883</v>
      </c>
      <c r="F115" s="140">
        <v>44196</v>
      </c>
      <c r="G115" s="155">
        <f t="shared" ref="G115:G116" si="4">IF(AND(E115&lt;&gt;"",F115&lt;&gt;""),((F115-E115)/30),"")</f>
        <v>10.433333333333334</v>
      </c>
      <c r="H115" s="64" t="s">
        <v>2684</v>
      </c>
      <c r="I115" s="63" t="s">
        <v>255</v>
      </c>
      <c r="J115" s="63" t="s">
        <v>303</v>
      </c>
      <c r="K115" s="68">
        <v>3854126570</v>
      </c>
      <c r="L115" s="100">
        <f>+IF(AND(K115&gt;0,O115="Ejecución"),(K115/877802)*Tabla28[[#This Row],[% participación]],IF(AND(K115&gt;0,O115&lt;&gt;"Ejecución"),"-",""))</f>
        <v>3512.5247561522988</v>
      </c>
      <c r="M115" s="65"/>
      <c r="N115" s="168">
        <v>0.8</v>
      </c>
      <c r="O115" s="157" t="s">
        <v>1150</v>
      </c>
      <c r="P115" s="78"/>
    </row>
    <row r="116" spans="1:16" s="6" customFormat="1" ht="24.75" customHeight="1" x14ac:dyDescent="0.25">
      <c r="A116" s="138">
        <v>3</v>
      </c>
      <c r="B116" s="156" t="s">
        <v>2664</v>
      </c>
      <c r="C116" s="158" t="s">
        <v>31</v>
      </c>
      <c r="D116" s="63" t="s">
        <v>2679</v>
      </c>
      <c r="E116" s="140">
        <v>43883</v>
      </c>
      <c r="F116" s="140">
        <v>44196</v>
      </c>
      <c r="G116" s="155">
        <f t="shared" si="4"/>
        <v>10.433333333333334</v>
      </c>
      <c r="H116" s="64" t="s">
        <v>2687</v>
      </c>
      <c r="I116" s="63" t="s">
        <v>255</v>
      </c>
      <c r="J116" s="63" t="s">
        <v>373</v>
      </c>
      <c r="K116" s="68">
        <v>3545721553</v>
      </c>
      <c r="L116" s="100">
        <f>+IF(AND(K116&gt;0,O116="Ejecución"),(K116/877802)*Tabla28[[#This Row],[% participación]],IF(AND(K116&gt;0,O116&lt;&gt;"Ejecución"),"-",""))</f>
        <v>3231.4545220904033</v>
      </c>
      <c r="M116" s="65"/>
      <c r="N116" s="168">
        <v>0.8</v>
      </c>
      <c r="O116" s="157" t="s">
        <v>1150</v>
      </c>
      <c r="P116" s="78"/>
    </row>
    <row r="117" spans="1:16" s="6" customFormat="1" ht="24.75" customHeight="1" outlineLevel="1" x14ac:dyDescent="0.25">
      <c r="A117" s="138">
        <v>4</v>
      </c>
      <c r="B117" s="156" t="s">
        <v>2664</v>
      </c>
      <c r="C117" s="158" t="s">
        <v>31</v>
      </c>
      <c r="D117" s="63" t="s">
        <v>2680</v>
      </c>
      <c r="E117" s="140">
        <v>43883</v>
      </c>
      <c r="F117" s="140">
        <v>44196</v>
      </c>
      <c r="G117" s="155">
        <f t="shared" ref="G117:G159" si="5">IF(AND(E117&lt;&gt;"",F117&lt;&gt;""),((F117-E117)/30),"")</f>
        <v>10.433333333333334</v>
      </c>
      <c r="H117" s="64" t="s">
        <v>2686</v>
      </c>
      <c r="I117" s="63" t="s">
        <v>255</v>
      </c>
      <c r="J117" s="63" t="s">
        <v>270</v>
      </c>
      <c r="K117" s="68">
        <v>4528144226</v>
      </c>
      <c r="L117" s="100">
        <f>+IF(AND(K117&gt;0,O117="Ejecución"),(K117/877802)*Tabla28[[#This Row],[% participación]],IF(AND(K117&gt;0,O117&lt;&gt;"Ejecución"),"-",""))</f>
        <v>4126.8023777571716</v>
      </c>
      <c r="M117" s="65"/>
      <c r="N117" s="168">
        <v>0.8</v>
      </c>
      <c r="O117" s="157" t="s">
        <v>1150</v>
      </c>
      <c r="P117" s="78"/>
    </row>
    <row r="118" spans="1:16" s="7" customFormat="1" ht="24.75" customHeight="1" outlineLevel="1" x14ac:dyDescent="0.25">
      <c r="A118" s="139">
        <v>5</v>
      </c>
      <c r="B118" s="156" t="s">
        <v>2664</v>
      </c>
      <c r="C118" s="158" t="s">
        <v>31</v>
      </c>
      <c r="D118" s="63" t="s">
        <v>2681</v>
      </c>
      <c r="E118" s="140">
        <v>43883</v>
      </c>
      <c r="F118" s="140">
        <v>44196</v>
      </c>
      <c r="G118" s="155">
        <f t="shared" si="5"/>
        <v>10.433333333333334</v>
      </c>
      <c r="H118" s="64" t="s">
        <v>2686</v>
      </c>
      <c r="I118" s="63" t="s">
        <v>255</v>
      </c>
      <c r="J118" s="63" t="s">
        <v>285</v>
      </c>
      <c r="K118" s="68">
        <v>1826157531</v>
      </c>
      <c r="L118" s="100">
        <f>+IF(AND(K118&gt;0,O118="Ejecución"),(K118/877802)*Tabla28[[#This Row],[% participación]],IF(AND(K118&gt;0,O118&lt;&gt;"Ejecución"),"-",""))</f>
        <v>1664.3001779444567</v>
      </c>
      <c r="M118" s="65"/>
      <c r="N118" s="168">
        <v>0.8</v>
      </c>
      <c r="O118" s="157" t="s">
        <v>1150</v>
      </c>
      <c r="P118" s="79"/>
    </row>
    <row r="119" spans="1:16" s="7" customFormat="1" ht="24.75" customHeight="1" outlineLevel="1" x14ac:dyDescent="0.25">
      <c r="A119" s="139">
        <v>6</v>
      </c>
      <c r="B119" s="156" t="s">
        <v>2664</v>
      </c>
      <c r="C119" s="158" t="s">
        <v>31</v>
      </c>
      <c r="D119" s="63" t="s">
        <v>2682</v>
      </c>
      <c r="E119" s="140">
        <v>43883</v>
      </c>
      <c r="F119" s="140">
        <v>44196</v>
      </c>
      <c r="G119" s="155">
        <f t="shared" si="5"/>
        <v>10.433333333333334</v>
      </c>
      <c r="H119" s="64" t="s">
        <v>2683</v>
      </c>
      <c r="I119" s="63" t="s">
        <v>255</v>
      </c>
      <c r="J119" s="63" t="s">
        <v>350</v>
      </c>
      <c r="K119" s="68">
        <v>1812522667</v>
      </c>
      <c r="L119" s="100">
        <f>+IF(AND(K119&gt;0,O119="Ejecución"),(K119/877802)*Tabla28[[#This Row],[% participación]],IF(AND(K119&gt;0,O119&lt;&gt;"Ejecución"),"-",""))</f>
        <v>1651.8738093556408</v>
      </c>
      <c r="M119" s="65"/>
      <c r="N119" s="168">
        <v>0.8</v>
      </c>
      <c r="O119" s="157" t="s">
        <v>1150</v>
      </c>
      <c r="P119" s="79"/>
    </row>
    <row r="120" spans="1:16" s="7" customFormat="1" ht="24.75" customHeight="1" outlineLevel="1" x14ac:dyDescent="0.25">
      <c r="A120" s="139">
        <v>7</v>
      </c>
      <c r="B120" s="156" t="s">
        <v>2664</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ref="N120:N160" si="6">+IF(M120="No",1,IF(M120="Si","Ingrese %",""))</f>
        <v/>
      </c>
      <c r="O120" s="157" t="s">
        <v>1150</v>
      </c>
      <c r="P120" s="79"/>
    </row>
    <row r="121" spans="1:16" s="7" customFormat="1" ht="24.75" customHeight="1" outlineLevel="1" x14ac:dyDescent="0.25">
      <c r="A121" s="139">
        <v>8</v>
      </c>
      <c r="B121" s="156" t="s">
        <v>2664</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2664</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2664</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2664</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2664</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2664</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2664</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2664</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2664</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2664</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2664</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2664</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2664</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2664</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2664</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2664</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2664</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2664</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2664</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2664</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2664</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2664</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2664</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2664</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2664</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2664</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2664</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2664</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2664</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2664</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2664</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2664</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2664</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2664</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2664</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2664</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2664</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2664</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2664</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2664</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2659</v>
      </c>
      <c r="B163" s="235"/>
      <c r="C163" s="235"/>
      <c r="D163" s="235"/>
      <c r="E163" s="236"/>
      <c r="F163" s="237" t="s">
        <v>2660</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2657</v>
      </c>
      <c r="C168" s="218"/>
      <c r="D168" s="218"/>
      <c r="E168" s="8"/>
      <c r="F168" s="5"/>
      <c r="H168" s="81" t="s">
        <v>2656</v>
      </c>
      <c r="I168" s="241"/>
      <c r="J168" s="242"/>
      <c r="K168" s="242"/>
      <c r="L168" s="242"/>
      <c r="M168" s="242"/>
      <c r="N168" s="242"/>
      <c r="O168" s="24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2667</v>
      </c>
      <c r="B172" s="176"/>
      <c r="C172" s="176"/>
      <c r="D172" s="176"/>
      <c r="E172" s="176"/>
      <c r="F172" s="176"/>
      <c r="G172" s="176"/>
      <c r="H172" s="176"/>
      <c r="I172" s="176"/>
      <c r="J172" s="176"/>
      <c r="K172" s="176"/>
      <c r="L172" s="176"/>
      <c r="M172" s="176"/>
      <c r="N172" s="176"/>
      <c r="O172" s="177"/>
      <c r="P172" s="76"/>
    </row>
    <row r="173" spans="1:28" ht="15" customHeight="1" x14ac:dyDescent="0.25">
      <c r="A173" s="190" t="s">
        <v>2673</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2668</v>
      </c>
      <c r="C176" s="206"/>
      <c r="D176" s="206"/>
      <c r="E176" s="206"/>
      <c r="F176" s="206"/>
      <c r="G176" s="206"/>
      <c r="H176" s="20"/>
      <c r="I176" s="213" t="s">
        <v>2674</v>
      </c>
      <c r="J176" s="214"/>
      <c r="K176" s="214"/>
      <c r="L176" s="214"/>
      <c r="M176" s="21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2671</v>
      </c>
      <c r="O177" s="8"/>
      <c r="Q177" s="19"/>
      <c r="R177" s="19"/>
      <c r="S177" s="19"/>
      <c r="T177" s="19"/>
      <c r="U177" s="19"/>
      <c r="V177" s="19"/>
      <c r="W177" s="19"/>
      <c r="X177" s="19"/>
      <c r="Y177" s="19"/>
      <c r="Z177" s="19"/>
      <c r="AA177" s="19"/>
      <c r="AB177" s="19"/>
    </row>
    <row r="178" spans="1:28" ht="23.25" x14ac:dyDescent="0.25">
      <c r="A178" s="9"/>
      <c r="B178" s="210"/>
      <c r="C178" s="211"/>
      <c r="D178" s="212"/>
      <c r="E178" s="162"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9"/>
      <c r="Z178" s="160" t="str">
        <f>IF(Y178&gt;0,SUM(E180+Y178),"")</f>
        <v/>
      </c>
      <c r="AA178" s="19"/>
      <c r="AB178" s="19"/>
    </row>
    <row r="179" spans="1:28" ht="23.25" x14ac:dyDescent="0.25">
      <c r="A179" s="9"/>
      <c r="B179" s="216" t="s">
        <v>2668</v>
      </c>
      <c r="C179" s="216"/>
      <c r="D179" s="216"/>
      <c r="E179" s="166">
        <v>0.02</v>
      </c>
      <c r="F179" s="165">
        <v>0.03</v>
      </c>
      <c r="G179" s="160">
        <f>IF(F179&gt;0,SUM(E179+F179),"")</f>
        <v>0.05</v>
      </c>
      <c r="H179" s="5"/>
      <c r="I179" s="216" t="s">
        <v>2670</v>
      </c>
      <c r="J179" s="216"/>
      <c r="K179" s="216"/>
      <c r="L179" s="216"/>
      <c r="M179" s="167"/>
      <c r="O179" s="8"/>
      <c r="Q179" s="19"/>
      <c r="R179" s="154" t="str">
        <f>IF(M179&gt;0,SUM(L179+M179),"")</f>
        <v/>
      </c>
      <c r="T179" s="19"/>
      <c r="U179" s="172" t="s">
        <v>1166</v>
      </c>
      <c r="V179" s="172"/>
      <c r="W179" s="172"/>
      <c r="X179" s="24">
        <v>0.02</v>
      </c>
      <c r="Y179" s="159"/>
      <c r="Z179" s="160" t="str">
        <f>IF(Y179&gt;0,SUM(E181+Y179),"")</f>
        <v/>
      </c>
      <c r="AA179" s="19"/>
      <c r="AB179" s="19"/>
    </row>
    <row r="180" spans="1:28" ht="23.25" hidden="1" x14ac:dyDescent="0.25">
      <c r="A180" s="9"/>
      <c r="B180" s="196"/>
      <c r="C180" s="196"/>
      <c r="D180" s="196"/>
      <c r="E180" s="164"/>
      <c r="H180" s="5"/>
      <c r="I180" s="196"/>
      <c r="J180" s="196"/>
      <c r="K180" s="196"/>
      <c r="L180" s="196"/>
      <c r="M180" s="5"/>
      <c r="O180" s="8"/>
      <c r="Q180" s="19"/>
      <c r="R180" s="154" t="str">
        <f>IF(S180&gt;0,SUM(L180+S180),"")</f>
        <v/>
      </c>
      <c r="S180" s="159"/>
      <c r="T180" s="19"/>
      <c r="U180" s="172" t="s">
        <v>1167</v>
      </c>
      <c r="V180" s="172"/>
      <c r="W180" s="172"/>
      <c r="X180" s="24">
        <v>0.03</v>
      </c>
      <c r="Y180" s="159"/>
      <c r="Z180" s="160" t="str">
        <f>IF(Y180&gt;0,SUM(E182+Y180),"")</f>
        <v/>
      </c>
      <c r="AA180" s="19"/>
      <c r="AB180" s="19"/>
    </row>
    <row r="181" spans="1:28" ht="23.25" hidden="1" x14ac:dyDescent="0.25">
      <c r="A181" s="9"/>
      <c r="B181" s="196"/>
      <c r="C181" s="196"/>
      <c r="D181" s="196"/>
      <c r="E181" s="164"/>
      <c r="H181" s="5"/>
      <c r="I181" s="196"/>
      <c r="J181" s="196"/>
      <c r="K181" s="196"/>
      <c r="L181" s="196"/>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6"/>
      <c r="C182" s="196"/>
      <c r="D182" s="196"/>
      <c r="E182" s="164"/>
      <c r="H182" s="5"/>
      <c r="I182" s="196"/>
      <c r="J182" s="196"/>
      <c r="K182" s="196"/>
      <c r="L182" s="196"/>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4" t="str">
        <f>IF(S183&gt;0,SUM(L183+S183),"")</f>
        <v/>
      </c>
      <c r="S183" s="159"/>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23094890</v>
      </c>
      <c r="F185" s="92"/>
      <c r="G185" s="93"/>
      <c r="H185" s="88"/>
      <c r="I185" s="90" t="s">
        <v>2627</v>
      </c>
      <c r="J185" s="161">
        <f>+SUM(M179:M183)</f>
        <v>0</v>
      </c>
      <c r="K185" s="197" t="s">
        <v>2628</v>
      </c>
      <c r="L185" s="197"/>
      <c r="M185" s="94">
        <f>+J185*(SUM(K20:K35))</f>
        <v>0</v>
      </c>
      <c r="N185" s="95"/>
      <c r="O185" s="96"/>
    </row>
    <row r="186" spans="1:28" ht="15.75" thickBot="1" x14ac:dyDescent="0.3">
      <c r="A186" s="10"/>
      <c r="B186" s="97"/>
      <c r="C186" s="97"/>
      <c r="D186" s="97"/>
      <c r="E186" s="97"/>
      <c r="F186" s="97"/>
      <c r="G186" s="97"/>
      <c r="H186" s="97"/>
      <c r="I186" s="163" t="s">
        <v>2672</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1" t="s">
        <v>2636</v>
      </c>
      <c r="C192" s="231"/>
      <c r="E192" s="5" t="s">
        <v>20</v>
      </c>
      <c r="H192" s="26" t="s">
        <v>24</v>
      </c>
      <c r="J192" s="5" t="s">
        <v>2637</v>
      </c>
      <c r="K192" s="5"/>
      <c r="M192" s="5"/>
      <c r="N192" s="5"/>
      <c r="O192" s="8"/>
      <c r="Q192" s="149"/>
      <c r="R192" s="150"/>
      <c r="S192" s="150"/>
      <c r="T192" s="149"/>
    </row>
    <row r="193" spans="1:18" x14ac:dyDescent="0.25">
      <c r="A193" s="9"/>
      <c r="C193" s="120">
        <v>43790</v>
      </c>
      <c r="D193" s="5"/>
      <c r="E193" s="121">
        <v>3120</v>
      </c>
      <c r="F193" s="5"/>
      <c r="G193" s="5"/>
      <c r="H193" s="142" t="s">
        <v>2688</v>
      </c>
      <c r="J193" s="5"/>
      <c r="K193" s="122">
        <v>43883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89" t="s">
        <v>2658</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2689</v>
      </c>
      <c r="J211" s="27" t="s">
        <v>2622</v>
      </c>
      <c r="K211" s="143" t="s">
        <v>2689</v>
      </c>
      <c r="L211" s="21"/>
      <c r="M211" s="21"/>
      <c r="N211" s="21"/>
      <c r="O211" s="8"/>
    </row>
    <row r="212" spans="1:15" x14ac:dyDescent="0.25">
      <c r="A212" s="9"/>
      <c r="B212" s="27" t="s">
        <v>2619</v>
      </c>
      <c r="C212" s="142"/>
      <c r="D212" s="21"/>
      <c r="G212" s="27" t="s">
        <v>2621</v>
      </c>
      <c r="H212" s="143" t="s">
        <v>2690</v>
      </c>
      <c r="J212" s="27" t="s">
        <v>2623</v>
      </c>
      <c r="K212" s="142"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dcmitype/"/>
    <ds:schemaRef ds:uri="4fb10211-09fb-4e80-9f0b-184718d5d98c"/>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a65d333d-5b59-4810-bc94-b80d9325abb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2021-01-06T04:46:05Z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