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nuev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<sst xmlns="http://schemas.openxmlformats.org/spreadsheetml/2006/main" count="3059" uniqueCount="2688">
  <si>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</si>
  <si>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</si>
  <si>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</si>
  <si>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</si>
  <si>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</si>
  <si>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</si>
  <si>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</si>
  <si>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</si>
  <si>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</si>
  <si>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</si>
  <si>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</si>
  <si>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</si>
  <si>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</si>
  <si>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</si>
  <si>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</si>
  <si>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</si>
  <si>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</si>
  <si>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</si>
  <si>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</si>
  <si>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</si>
  <si>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</si>
  <si>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</si>
  <si>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</si>
  <si>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</si>
  <si>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</si>
  <si>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</si>
  <si>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</si>
  <si>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</si>
  <si>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</si>
  <si>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</si>
  <si>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</si>
  <si>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</si>
  <si>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</si>
  <si>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</si>
  <si>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</si>
  <si>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</si>
  <si>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</si>
  <si>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</si>
  <si>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</si>
  <si>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</si>
  <si>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</si>
  <si>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</si>
  <si>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</si>
  <si>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</si>
  <si>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</si>
  <si>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</si>
  <si>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</si>
  <si>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</si>
  <si>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</si>
  <si>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</si>
  <si>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</si>
  <si>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</si>
  <si>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</si>
  <si>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</si>
  <si>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</si>
  <si>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</si>
  <si>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</si>
  <si>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</si>
  <si>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</si>
  <si>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</si>
  <si>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</si>
  <si>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</si>
  <si>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</si>
  <si>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</si>
  <si>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</si>
  <si>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</si>
  <si>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</si>
  <si>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</si>
  <si>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</si>
  <si>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</si>
  <si>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</si>
  <si>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</si>
  <si>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</si>
  <si>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</si>
  <si>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</si>
  <si>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</si>
  <si>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</si>
  <si>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</si>
  <si>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</si>
  <si>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</si>
  <si>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</si>
  <si>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</si>
  <si>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</si>
  <si>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</si>
  <si>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</si>
  <si>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</si>
  <si>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</si>
  <si>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</si>
  <si>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</si>
  <si>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</si>
  <si>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</si>
  <si>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</si>
  <si>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</si>
  <si>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</si>
  <si>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</si>
  <si>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</si>
  <si>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</si>
  <si>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</si>
  <si>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</si>
  <si>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</si>
  <si>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</si>
  <si>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</si>
  <si>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</si>
  <si>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</si>
  <si>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</si>
  <si>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</si>
  <si>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</si>
  <si>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</si>
  <si>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</si>
  <si>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</si>
  <si>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</si>
  <si>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</si>
  <si>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</si>
  <si>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</si>
  <si>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</si>
  <si>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</si>
  <si>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</si>
  <si>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</si>
  <si>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</si>
  <si>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</si>
  <si>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</si>
  <si>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</si>
  <si>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</si>
  <si>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</si>
  <si>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</si>
  <si>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</si>
  <si>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</si>
  <si>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</si>
  <si>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</si>
  <si>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</si>
  <si>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</si>
  <si>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</si>
  <si>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</si>
  <si>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</si>
  <si>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</si>
  <si>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</si>
  <si>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</si>
  <si>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</si>
  <si>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</si>
  <si>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</si>
  <si>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</si>
  <si>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</si>
  <si>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</si>
  <si>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</si>
  <si>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</si>
  <si>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</si>
  <si>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</si>
  <si>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</si>
  <si>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</si>
  <si>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</si>
  <si>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</si>
  <si>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</si>
  <si>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</si>
  <si>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</si>
  <si>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</si>
  <si>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</si>
  <si>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</si>
  <si>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</si>
  <si>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</si>
  <si>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</si>
  <si>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</si>
  <si>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</si>
  <si>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</si>
  <si>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</si>
  <si>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</si>
  <si>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</si>
  <si>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</si>
  <si>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</si>
  <si>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</si>
  <si>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</si>
  <si>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</si>
  <si>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</si>
  <si>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</si>
  <si>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</si>
  <si>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</si>
  <si>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</si>
  <si>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</si>
  <si>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</si>
  <si>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</si>
  <si>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</si>
  <si>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</si>
  <si>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</si>
  <si>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</si>
  <si>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</si>
  <si>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</si>
  <si>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</si>
  <si>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</si>
  <si>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</si>
  <si>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</si>
  <si>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</si>
  <si>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</si>
  <si>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</si>
  <si>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</si>
  <si>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</si>
  <si>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</si>
  <si>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</si>
  <si>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</si>
  <si>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</si>
  <si>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</si>
  <si>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</si>
  <si>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</si>
  <si>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</si>
  <si>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</si>
  <si>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</si>
  <si>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</si>
  <si>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</si>
  <si>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</si>
  <si>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</si>
  <si>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</si>
  <si>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</si>
  <si>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</si>
  <si>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</si>
  <si>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</si>
  <si>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</si>
  <si>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</si>
  <si>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</si>
  <si>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</si>
  <si>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</si>
  <si>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</si>
  <si>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</si>
  <si>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</si>
  <si>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</si>
  <si>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</si>
  <si>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</si>
  <si>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</si>
  <si>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</si>
  <si>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</si>
  <si>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</si>
  <si>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</si>
  <si>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</si>
  <si>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</si>
  <si>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</si>
  <si>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</si>
  <si>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</si>
  <si>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</si>
  <si>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</si>
  <si>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</si>
  <si>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</si>
  <si>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</si>
  <si>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</si>
  <si>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</si>
  <si>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</si>
  <si>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</si>
  <si>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</si>
  <si>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</si>
  <si>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</si>
  <si>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</si>
  <si>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</si>
  <si>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</si>
  <si>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</si>
  <si>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</si>
  <si>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</si>
  <si>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</si>
  <si>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</si>
  <si>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</si>
  <si>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</si>
  <si>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</si>
  <si>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</si>
  <si>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</si>
  <si>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</si>
  <si>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</si>
  <si>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</si>
  <si>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</si>
  <si>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</si>
  <si>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</si>
  <si>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</si>
  <si>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</si>
  <si>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</si>
  <si>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</si>
  <si>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</si>
  <si>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</si>
  <si>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</si>
  <si>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</si>
  <si>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</si>
  <si>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</si>
  <si>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</si>
  <si>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</si>
  <si>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</si>
  <si>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</si>
  <si>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</si>
  <si>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</si>
  <si>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</si>
  <si>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</si>
  <si>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</si>
  <si>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</si>
  <si>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</si>
  <si>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</si>
  <si>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</si>
  <si>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</si>
  <si>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</si>
  <si>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</si>
  <si>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</si>
  <si>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</si>
  <si>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</si>
  <si>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</si>
  <si>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</si>
  <si>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</si>
  <si>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</si>
  <si>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</si>
  <si>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</si>
  <si>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</si>
  <si>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</si>
  <si>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</si>
  <si>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</si>
  <si>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</si>
  <si>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</si>
  <si>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</si>
  <si>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</si>
  <si>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</si>
  <si>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</si>
  <si>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</si>
  <si>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</si>
  <si>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</si>
  <si>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</si>
  <si>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</si>
  <si>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</si>
  <si>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</si>
  <si>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</si>
  <si>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</si>
  <si>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</si>
  <si>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</si>
  <si>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</si>
  <si>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</si>
  <si>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</si>
  <si>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</si>
  <si>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</si>
  <si>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</si>
  <si>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</si>
  <si>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</si>
  <si>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</si>
  <si>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</si>
  <si>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</si>
  <si>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</si>
  <si>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</si>
  <si>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</si>
  <si>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</si>
  <si>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</si>
  <si>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</si>
  <si>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</si>
  <si>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</si>
  <si>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</si>
  <si>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</si>
  <si>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</si>
  <si>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</si>
  <si>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</si>
  <si>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</si>
  <si>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</si>
  <si>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</si>
  <si>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</si>
  <si>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</si>
  <si>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</si>
  <si>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</si>
  <si>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</si>
  <si>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</si>
  <si>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</si>
  <si>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</si>
  <si>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</si>
  <si>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</si>
  <si>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</si>
  <si>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</si>
  <si>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</si>
  <si>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</si>
  <si>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</si>
  <si>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</si>
  <si>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</si>
  <si>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</si>
  <si>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</si>
  <si>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</si>
  <si>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</si>
  <si>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</si>
  <si>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</si>
  <si>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</si>
  <si>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</si>
  <si>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</si>
  <si>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</si>
  <si>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</si>
  <si>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</si>
  <si>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</si>
  <si>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</si>
  <si>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</si>
  <si>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</si>
  <si>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</si>
  <si>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</si>
  <si>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</si>
  <si>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</si>
  <si>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</si>
  <si>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</si>
  <si>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</si>
  <si>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</si>
  <si>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</si>
  <si>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</si>
  <si>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</si>
  <si>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</si>
  <si>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</si>
  <si>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</si>
  <si>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</si>
  <si>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</si>
  <si>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</si>
  <si>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</si>
  <si>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</si>
  <si>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</si>
  <si>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</si>
  <si>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</si>
  <si>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</si>
  <si>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</si>
  <si>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</si>
  <si>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</si>
  <si>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</si>
  <si>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</si>
  <si>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</si>
  <si>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</si>
  <si>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</si>
  <si>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</si>
  <si>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</si>
  <si>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</si>
  <si>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</si>
  <si>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</si>
  <si>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</si>
  <si>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</si>
  <si>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</si>
  <si>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</si>
  <si>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</si>
  <si>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</si>
  <si>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</si>
  <si>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</si>
  <si>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</si>
  <si>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</si>
  <si>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</si>
  <si>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</si>
  <si>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</si>
  <si>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</si>
  <si>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</si>
  <si>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</si>
  <si>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</si>
  <si>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</si>
  <si>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</si>
  <si>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</si>
  <si>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</si>
  <si>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</si>
  <si>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</si>
  <si>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</si>
  <si>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</si>
  <si>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</si>
  <si>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</si>
  <si>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</si>
  <si>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</si>
  <si>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</si>
  <si>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</si>
  <si>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</si>
  <si>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</si>
  <si>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</si>
  <si>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</si>
  <si>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</si>
  <si>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</si>
  <si>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</si>
  <si>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</si>
  <si>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</si>
  <si>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</si>
  <si>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</si>
  <si>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</si>
  <si>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</si>
  <si>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</si>
  <si>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</si>
  <si>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</si>
  <si>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</si>
  <si>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</si>
  <si>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</si>
  <si>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</si>
  <si>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</si>
  <si>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</si>
  <si>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</si>
  <si>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</si>
  <si>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</si>
  <si>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</si>
  <si>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</si>
  <si>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</si>
  <si>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</si>
  <si>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</si>
  <si>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</si>
  <si>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</si>
  <si>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</si>
  <si>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</si>
  <si>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</si>
  <si>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</si>
  <si>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</si>
  <si>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</si>
  <si>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</si>
  <si>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</si>
  <si>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</si>
  <si>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</si>
  <si>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</si>
  <si>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</si>
  <si>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</si>
  <si>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</si>
  <si>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</si>
  <si>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</si>
  <si>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</si>
  <si>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</si>
  <si>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</si>
  <si>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</si>
  <si>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</si>
  <si>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</si>
  <si>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</si>
  <si>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</si>
  <si>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</si>
  <si>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</si>
  <si>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</si>
  <si>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</si>
  <si>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</si>
  <si>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</si>
  <si>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</si>
  <si>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</si>
  <si>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</si>
  <si>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</si>
  <si>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</si>
  <si>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</si>
  <si>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</si>
  <si>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</si>
  <si>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</si>
  <si>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</si>
  <si>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</si>
  <si>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</si>
  <si>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</si>
  <si>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</si>
  <si>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</si>
  <si>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</si>
  <si>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</si>
  <si>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</si>
  <si>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</si>
  <si>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</si>
  <si>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</si>
  <si>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</si>
  <si>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</si>
  <si>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</si>
  <si>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</si>
  <si>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</si>
  <si>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</si>
  <si>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</si>
  <si>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</si>
  <si>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</si>
  <si>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</si>
  <si>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</si>
  <si>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</si>
  <si>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</si>
  <si>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</si>
  <si>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</si>
  <si>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</si>
  <si>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</si>
  <si>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</si>
  <si>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</si>
  <si>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</si>
  <si>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</si>
  <si>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</si>
  <si>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</si>
  <si>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</si>
  <si>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</si>
  <si>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</si>
  <si>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</si>
  <si>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</si>
  <si>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</si>
  <si>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</si>
  <si>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</si>
  <si>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</si>
  <si>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</si>
  <si>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</si>
  <si>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</si>
  <si>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</si>
  <si>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</si>
  <si>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</si>
  <si>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</si>
  <si>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</si>
  <si>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</si>
  <si>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</si>
  <si>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</si>
  <si>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</si>
  <si>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</si>
  <si>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</si>
  <si>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</si>
  <si>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</si>
  <si>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</si>
  <si>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</si>
  <si>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</si>
  <si>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</si>
  <si>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</si>
  <si>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</si>
  <si>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</si>
  <si>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</si>
  <si>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</si>
  <si>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</si>
  <si>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</si>
  <si>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</si>
  <si>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</si>
  <si>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</si>
  <si>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</si>
  <si>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</si>
  <si>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</si>
  <si>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</si>
  <si>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</si>
  <si>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</si>
  <si>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</si>
  <si>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</si>
  <si>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</si>
  <si>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</si>
  <si>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</si>
  <si>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</si>
  <si>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</si>
  <si>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</si>
  <si>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</si>
  <si>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</si>
  <si>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</si>
  <si>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</si>
  <si>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</si>
  <si>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</si>
  <si>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</si>
  <si>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</si>
  <si>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</si>
  <si>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</si>
  <si>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</si>
  <si>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</si>
  <si>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</si>
  <si>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</si>
  <si>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</si>
  <si>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</si>
  <si>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</si>
  <si>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</si>
  <si>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</si>
  <si>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</si>
  <si>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</si>
  <si>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</si>
  <si>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</si>
  <si>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</si>
  <si>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</si>
  <si>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</si>
  <si>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</si>
  <si>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</si>
  <si>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</si>
  <si>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</si>
  <si>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</si>
  <si>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</si>
  <si>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</si>
  <si>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</si>
  <si>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</si>
  <si>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</si>
  <si>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</si>
  <si>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</si>
  <si>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</si>
  <si>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</si>
  <si>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</si>
  <si>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</si>
  <si>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</si>
  <si>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</si>
  <si>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</si>
  <si>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</si>
  <si>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</si>
  <si>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</si>
  <si>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</si>
  <si>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</si>
  <si>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</si>
  <si>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</si>
  <si>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</si>
  <si>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</si>
  <si>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</si>
  <si>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</si>
  <si>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</si>
  <si>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</si>
  <si>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</si>
  <si>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</si>
  <si>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</si>
  <si>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</si>
  <si>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</si>
  <si>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</si>
  <si>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</si>
  <si>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</si>
  <si>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</si>
  <si>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</si>
  <si>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</si>
  <si>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</si>
  <si>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</si>
  <si>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</si>
  <si>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</si>
  <si>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</si>
  <si>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</si>
  <si>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</si>
  <si>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</si>
  <si>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</si>
  <si>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</si>
  <si>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</si>
  <si>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</si>
  <si>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</si>
  <si>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</si>
  <si>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</si>
  <si>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</si>
  <si>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</si>
  <si>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</si>
  <si>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</si>
  <si>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</si>
  <si>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</si>
  <si>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</si>
  <si>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</si>
  <si>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</si>
  <si>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</si>
  <si>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</si>
  <si>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</si>
  <si>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</si>
  <si>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</si>
  <si>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</si>
  <si>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</si>
  <si>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</si>
  <si>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</si>
  <si>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</si>
  <si>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</si>
  <si>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</si>
  <si>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</si>
  <si>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</si>
  <si>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</si>
  <si>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</si>
  <si>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</si>
  <si>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</si>
  <si>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</si>
  <si>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</si>
  <si>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</si>
  <si>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</si>
  <si>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</si>
  <si>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</si>
  <si>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</si>
  <si>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</si>
  <si>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</si>
  <si>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</si>
  <si>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</si>
  <si>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</si>
  <si>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</si>
  <si>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</si>
  <si>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</si>
  <si>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</si>
  <si>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</si>
  <si>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</si>
  <si>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</si>
  <si>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</si>
  <si>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</si>
  <si>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</si>
  <si>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</si>
  <si>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</si>
  <si>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</si>
  <si>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</si>
  <si>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</si>
  <si>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</si>
  <si>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</si>
  <si>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</si>
  <si>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</si>
  <si>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</si>
  <si>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</si>
  <si>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</si>
  <si>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</si>
  <si>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</si>
  <si>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</si>
  <si>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</si>
  <si>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</si>
  <si>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</si>
  <si>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</si>
  <si>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</si>
  <si>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</si>
  <si>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</si>
  <si>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</si>
  <si>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</si>
  <si>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</si>
  <si>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</si>
  <si>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</si>
  <si>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</si>
  <si>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</si>
  <si>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</si>
  <si>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</si>
  <si>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</si>
  <si>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</si>
  <si>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</si>
  <si>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</si>
  <si>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</si>
  <si>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</si>
  <si>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</si>
  <si>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</si>
  <si>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</si>
  <si>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</si>
  <si>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</si>
  <si>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</si>
  <si>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</si>
  <si>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</si>
  <si>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</si>
  <si>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</si>
  <si>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</si>
  <si>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</si>
  <si>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</si>
  <si>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</si>
  <si>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</si>
  <si>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</si>
  <si>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</si>
  <si>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</si>
  <si>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</si>
  <si>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</si>
  <si>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</si>
  <si>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</si>
  <si>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</si>
  <si>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</si>
  <si>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</si>
  <si>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</si>
  <si>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</si>
  <si>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</si>
  <si>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</si>
  <si>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</si>
  <si>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</si>
  <si>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</si>
  <si>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</si>
  <si>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</si>
  <si>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</si>
  <si>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</si>
  <si>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</si>
  <si>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</si>
  <si>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</si>
  <si>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</si>
  <si>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</si>
  <si>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</si>
  <si>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</si>
  <si>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</si>
  <si>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</si>
  <si>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</si>
  <si>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</si>
  <si>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</si>
  <si>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</si>
  <si>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</si>
  <si>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</si>
  <si>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</si>
  <si>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</si>
  <si>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</si>
  <si>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</si>
  <si>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</si>
  <si>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</si>
  <si>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</si>
  <si>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</si>
  <si>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</si>
  <si>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</si>
  <si>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</si>
  <si>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</si>
  <si>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</si>
  <si>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</si>
  <si>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</si>
  <si>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</si>
  <si>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</si>
  <si>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</si>
  <si>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</si>
  <si>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</si>
  <si>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</si>
  <si>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</si>
  <si>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</si>
  <si>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</si>
  <si>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</si>
  <si>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</si>
  <si>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</si>
  <si>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</si>
  <si>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</si>
  <si>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</si>
  <si>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</si>
  <si>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</si>
  <si>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</si>
  <si>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</si>
  <si>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</si>
  <si>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</si>
  <si>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</si>
  <si>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</si>
  <si>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</si>
  <si>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</si>
  <si>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</si>
  <si>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</si>
  <si>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</si>
  <si>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</si>
  <si>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</si>
  <si>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</si>
  <si>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</si>
  <si>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</si>
  <si>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</si>
  <si>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</si>
  <si>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</si>
  <si>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</si>
  <si>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</si>
  <si>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</si>
  <si>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</si>
  <si>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</si>
  <si>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</si>
  <si>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</si>
  <si>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</si>
  <si>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</si>
  <si>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</si>
  <si>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</si>
  <si>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</si>
  <si>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</si>
  <si>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</si>
  <si>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</si>
  <si>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</si>
  <si>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</si>
  <si>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</si>
  <si>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</si>
  <si>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</si>
  <si>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</si>
  <si>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</si>
  <si>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</si>
  <si>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</si>
  <si>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</si>
  <si>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</si>
  <si>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</si>
  <si>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</si>
  <si>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</si>
  <si>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</si>
  <si>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</si>
  <si>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</si>
  <si>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</si>
  <si>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</si>
  <si>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</si>
  <si>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</si>
  <si>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</si>
  <si>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</si>
  <si>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</si>
  <si>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</si>
  <si>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</si>
  <si>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</si>
  <si>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</si>
  <si>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</si>
  <si>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</si>
  <si>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</si>
  <si>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</si>
  <si>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</si>
  <si>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</si>
  <si>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</si>
  <si>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</si>
  <si>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</si>
  <si>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</si>
  <si>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</si>
  <si>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</si>
  <si>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</si>
  <si>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</si>
  <si>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</si>
  <si>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</si>
  <si>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</si>
  <si>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</si>
  <si>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</si>
  <si>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</si>
  <si>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</si>
  <si>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</si>
  <si>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</si>
  <si>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</si>
  <si>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</si>
  <si>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</si>
  <si>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</si>
  <si>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</si>
  <si>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</si>
  <si>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</si>
  <si>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</si>
  <si>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</si>
  <si>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</si>
  <si>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</si>
  <si>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</si>
  <si>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</si>
  <si>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</si>
  <si>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</si>
  <si>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</si>
  <si>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</si>
  <si>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</si>
  <si>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</si>
  <si>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</si>
  <si>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</si>
  <si>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</si>
  <si>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</si>
  <si>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</si>
  <si>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</si>
  <si>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</si>
  <si>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</si>
  <si>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</si>
  <si>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</si>
  <si>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</si>
  <si>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</si>
  <si>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</si>
  <si>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</si>
  <si>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</si>
  <si>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</si>
  <si>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</si>
  <si>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</si>
  <si>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</si>
  <si>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</si>
  <si>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</si>
  <si>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</si>
  <si>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</si>
  <si>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</si>
  <si>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</si>
  <si>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</si>
  <si>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</si>
  <si>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</si>
  <si>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</si>
  <si>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</si>
  <si>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</si>
  <si>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</si>
  <si>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</si>
  <si>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</si>
  <si>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</si>
  <si>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</si>
  <si>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</si>
  <si>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</si>
  <si>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</si>
  <si>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</si>
  <si>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</si>
  <si>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</si>
  <si>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</si>
  <si>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</si>
  <si>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</si>
  <si>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</si>
  <si>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</si>
  <si>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</si>
  <si>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</si>
  <si>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</si>
  <si>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</si>
  <si>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</si>
  <si>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</si>
  <si>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</si>
  <si>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</si>
  <si>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</si>
  <si>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</si>
  <si>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</si>
  <si>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</si>
  <si>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</si>
  <si>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</si>
  <si>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</si>
  <si>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</si>
  <si>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</si>
  <si>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</si>
  <si>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</si>
  <si>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</si>
  <si>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</si>
  <si>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</si>
  <si>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</si>
  <si>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</si>
  <si>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</si>
  <si>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</si>
  <si>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</si>
  <si>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</si>
  <si>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</si>
  <si>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</si>
  <si>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</si>
  <si>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</si>
  <si>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</si>
  <si>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</si>
  <si>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</si>
  <si>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</si>
  <si>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</si>
  <si>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</si>
  <si>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</si>
  <si>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</si>
  <si>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</si>
  <si>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</si>
  <si>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</si>
  <si>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</si>
  <si>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</si>
  <si>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</si>
  <si>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</si>
  <si>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</si>
  <si>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</si>
  <si>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</si>
  <si>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</si>
  <si>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</si>
  <si>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</si>
  <si>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</si>
  <si>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</si>
  <si>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</si>
  <si>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</si>
  <si>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</si>
  <si>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</si>
  <si>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</si>
  <si>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</si>
  <si>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</si>
  <si>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</si>
  <si>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</si>
  <si>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</si>
  <si>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</si>
  <si>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</si>
  <si>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</si>
  <si>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</si>
  <si>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</si>
  <si>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</si>
  <si>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</si>
  <si>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</si>
  <si>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</si>
  <si>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</si>
  <si>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</si>
  <si>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</si>
  <si>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</si>
  <si>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</si>
  <si>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</si>
  <si>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</si>
  <si>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</si>
  <si>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</si>
  <si>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</si>
  <si>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</si>
  <si>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</si>
  <si>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</si>
  <si>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</si>
  <si>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</si>
  <si>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</si>
  <si>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</si>
  <si>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</si>
  <si>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</si>
  <si>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</si>
  <si>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</si>
  <si>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</si>
  <si>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</si>
  <si>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</si>
  <si>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</si>
  <si>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</si>
  <si>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</si>
  <si>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</si>
  <si>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</si>
  <si>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</si>
  <si>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</si>
  <si>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</si>
  <si>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</si>
  <si>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</si>
  <si>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</si>
  <si>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</si>
  <si>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</si>
  <si>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</si>
  <si>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</si>
  <si>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</si>
  <si>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</si>
  <si>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</si>
  <si>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</si>
  <si>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</si>
  <si>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</si>
  <si>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</si>
  <si>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</si>
  <si>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</si>
  <si>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</si>
  <si>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</si>
  <si>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</si>
  <si>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</si>
  <si>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</si>
  <si>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</si>
  <si>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</si>
  <si>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</si>
  <si>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</si>
  <si>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</si>
  <si>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</si>
  <si>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</si>
  <si>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</si>
  <si>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</si>
  <si>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</si>
  <si>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</si>
  <si>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</si>
  <si>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</si>
  <si>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</si>
  <si>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</si>
  <si>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</si>
  <si>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</si>
  <si>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</si>
  <si>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</si>
  <si>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</si>
  <si>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</si>
  <si>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</si>
  <si>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</si>
  <si>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</si>
  <si>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</si>
  <si>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</si>
  <si>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</si>
  <si>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</si>
  <si>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</si>
  <si>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</si>
  <si>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</si>
  <si>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</si>
  <si>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</si>
  <si>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</si>
  <si>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</si>
  <si>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</si>
  <si>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</si>
  <si>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</si>
  <si>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</si>
  <si>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</si>
  <si>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</si>
  <si>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</si>
  <si>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</si>
  <si>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</si>
  <si>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</si>
  <si>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</si>
  <si>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</si>
  <si>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</si>
  <si>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</si>
  <si>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</si>
  <si>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</si>
  <si>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</si>
  <si>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</si>
  <si>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</si>
  <si>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</si>
  <si>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</si>
  <si>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</si>
  <si>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</si>
  <si>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</si>
  <si>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</si>
  <si>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</si>
  <si>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</si>
  <si>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</si>
  <si>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</si>
  <si>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</si>
  <si>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</si>
  <si>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</si>
  <si>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</si>
  <si>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</si>
  <si>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</si>
  <si>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</si>
  <si>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</si>
  <si>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</si>
  <si>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</si>
  <si>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</si>
  <si>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</si>
  <si>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</si>
  <si>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</si>
  <si>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</si>
  <si>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</si>
  <si>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</si>
  <si>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</si>
  <si>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</si>
  <si>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</si>
  <si>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</si>
  <si>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</si>
  <si>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</si>
  <si>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</si>
  <si>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</si>
  <si>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</si>
  <si>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</si>
  <si>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</si>
  <si>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</si>
  <si>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</si>
  <si>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</si>
  <si>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</si>
  <si>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</si>
  <si>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</si>
  <si>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</si>
  <si>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</si>
  <si>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</si>
  <si>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</si>
  <si>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</si>
  <si>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</si>
  <si>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</si>
  <si>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</si>
  <si>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</si>
  <si>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</si>
  <si>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</si>
  <si>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</si>
  <si>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</si>
  <si>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</si>
  <si>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</si>
  <si>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</si>
  <si>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</si>
  <si>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</si>
  <si>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</si>
  <si>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</si>
  <si>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</si>
  <si>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</si>
  <si>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</si>
  <si>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</si>
  <si>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</si>
  <si>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</si>
  <si>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</si>
  <si>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</si>
  <si>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</si>
  <si>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</si>
  <si>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</si>
  <si>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</si>
  <si>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</si>
  <si>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</si>
  <si>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</si>
  <si>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</si>
  <si>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</si>
  <si>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</si>
  <si>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</si>
  <si>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</si>
  <si>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</si>
  <si>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</si>
  <si>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</si>
  <si>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</si>
  <si>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</si>
  <si>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</si>
  <si>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</si>
  <si>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</si>
  <si>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</si>
  <si>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</si>
  <si>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</si>
  <si>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</si>
  <si>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</si>
  <si>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</si>
  <si>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</si>
  <si>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</si>
  <si>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</si>
  <si>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</si>
  <si>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</si>
  <si>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</si>
  <si>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</si>
  <si>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</si>
  <si>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</si>
  <si>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</si>
  <si>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</si>
  <si>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</si>
  <si>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</si>
  <si>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</si>
  <si>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</si>
  <si>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</si>
  <si>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</si>
  <si>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</si>
  <si>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</si>
  <si>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</si>
  <si>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</si>
  <si>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</si>
  <si>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</si>
  <si>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</si>
  <si>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</si>
  <si>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</si>
  <si>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</si>
  <si>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</si>
  <si>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</si>
  <si>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</si>
  <si>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</si>
  <si>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</si>
  <si>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</si>
  <si>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</si>
  <si>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</si>
  <si>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</si>
  <si>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</si>
  <si>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</si>
  <si>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</si>
  <si>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</si>
  <si>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</si>
  <si>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</si>
  <si>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</si>
  <si>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</si>
  <si>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</si>
  <si>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</si>
  <si>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</si>
  <si>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</si>
  <si>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</si>
  <si>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</si>
  <si>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</si>
  <si>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</si>
  <si>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</si>
  <si>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</si>
  <si>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</si>
  <si>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</si>
  <si>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</si>
  <si>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</si>
  <si>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</si>
  <si>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</si>
  <si>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</si>
  <si>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</si>
  <si>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</si>
  <si>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</si>
  <si>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</si>
  <si>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</si>
  <si>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</si>
  <si>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</si>
  <si>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</si>
  <si>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</si>
  <si>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</si>
  <si>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</si>
  <si>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</si>
  <si>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</si>
  <si>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</si>
  <si>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</si>
  <si>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</si>
  <si>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</si>
  <si>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</si>
  <si>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</si>
  <si>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</si>
  <si>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</si>
  <si>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</si>
  <si>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</si>
  <si>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</si>
  <si>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</si>
  <si>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</si>
  <si>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</si>
  <si>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</si>
  <si>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</si>
  <si>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</si>
  <si>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</si>
  <si>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</si>
  <si>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</si>
  <si>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</si>
  <si>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</si>
  <si>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</si>
  <si>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</si>
  <si>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</si>
  <si>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</si>
  <si>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</si>
  <si>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</si>
  <si>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</si>
  <si>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</si>
  <si>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</si>
  <si>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</si>
  <si>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</si>
  <si>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</si>
  <si>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</si>
  <si>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</si>
  <si>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</si>
  <si>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</si>
  <si>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</si>
  <si>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</si>
  <si>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</si>
  <si>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</si>
  <si>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</si>
  <si>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</si>
  <si>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</si>
  <si>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</si>
  <si>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</si>
  <si>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</si>
  <si>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</si>
  <si>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</si>
  <si>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</si>
  <si>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</si>
  <si>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</si>
  <si>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</si>
  <si>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</si>
  <si>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</si>
  <si>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</si>
  <si>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</si>
  <si>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</si>
  <si>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</si>
  <si>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</si>
  <si>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</si>
  <si>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</si>
  <si>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</si>
  <si>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</si>
  <si>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</si>
  <si>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</si>
  <si>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</si>
  <si>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</si>
  <si>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</si>
  <si>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</si>
  <si>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</si>
  <si>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</si>
  <si>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</si>
  <si>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</si>
  <si>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</si>
  <si>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</si>
  <si>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</si>
  <si>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</si>
  <si>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</si>
  <si>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</si>
  <si>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</si>
  <si>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</si>
  <si>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</si>
  <si>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</si>
  <si>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</si>
  <si>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</si>
  <si>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</si>
  <si>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</si>
  <si>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</si>
  <si>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</si>
  <si>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</si>
  <si>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</si>
  <si>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</si>
  <si>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</si>
  <si>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</si>
  <si>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</si>
  <si>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</si>
  <si>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</si>
  <si>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</si>
  <si>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</si>
  <si>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</si>
  <si>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</si>
  <si>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</si>
  <si>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</si>
  <si>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</si>
  <si>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</si>
  <si>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</si>
  <si>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</si>
  <si>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</si>
  <si>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</si>
  <si>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</si>
  <si>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</si>
  <si>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</si>
  <si>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</si>
  <si>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</si>
  <si>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</si>
  <si>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</si>
  <si>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</si>
  <si>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</si>
  <si>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</si>
  <si>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</si>
  <si>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</si>
  <si>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</si>
  <si>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</si>
  <si>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</si>
  <si>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</si>
  <si>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</si>
  <si>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</si>
  <si>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</si>
  <si>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</si>
  <si>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</si>
  <si>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</si>
  <si>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</si>
  <si>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</si>
  <si>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</si>
  <si>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</si>
  <si>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</si>
  <si>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</si>
  <si>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</si>
  <si>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</si>
  <si>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</si>
  <si>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</si>
  <si>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</si>
  <si>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</si>
  <si>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</si>
  <si>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</si>
  <si>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</si>
  <si>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</si>
  <si>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</si>
  <si>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</si>
  <si>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</si>
  <si>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</si>
  <si>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</si>
  <si>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</si>
  <si>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</si>
  <si>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</si>
  <si>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</si>
  <si>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</si>
  <si>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</si>
  <si>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</si>
  <si>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</si>
  <si>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</si>
  <si>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</si>
  <si>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</si>
  <si>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</si>
  <si>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</si>
  <si>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</si>
  <si>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</si>
  <si>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</si>
  <si>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</si>
  <si>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</si>
  <si>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</si>
  <si>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</si>
  <si>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</si>
  <si>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</si>
  <si>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</si>
  <si>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</si>
  <si>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</si>
  <si>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</si>
  <si>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</si>
  <si>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</si>
  <si>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</si>
  <si>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</si>
  <si>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</si>
  <si>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</si>
  <si>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</si>
  <si>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</si>
  <si>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</si>
  <si>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</si>
  <si>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</si>
  <si>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</si>
  <si>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</si>
  <si>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</si>
  <si>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</si>
  <si>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</si>
  <si>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</si>
  <si>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</si>
  <si>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</si>
  <si>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</si>
  <si>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</si>
  <si>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</si>
  <si>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</si>
  <si>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</si>
  <si>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</si>
  <si>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</si>
  <si>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</si>
  <si>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</si>
  <si>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</si>
  <si>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</si>
  <si>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</si>
  <si>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</si>
  <si>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</si>
  <si>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</si>
  <si>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</si>
  <si>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</si>
  <si>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</si>
  <si>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</si>
  <si>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</si>
  <si>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</si>
  <si>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</si>
  <si>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</si>
  <si>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</si>
  <si>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</si>
  <si>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</si>
  <si>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</si>
  <si>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</si>
  <si>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</si>
  <si>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</si>
  <si>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</si>
  <si>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</si>
  <si>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</si>
  <si>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</si>
  <si>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</si>
  <si>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</si>
  <si>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</si>
  <si>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</si>
  <si>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</si>
  <si>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</si>
  <si>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</si>
  <si>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</si>
  <si>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</si>
  <si>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</si>
  <si>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</si>
  <si>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</si>
  <si>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</si>
  <si>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</si>
  <si>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</si>
  <si>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</si>
  <si>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</si>
  <si>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</si>
  <si>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</si>
  <si>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</si>
  <si>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</si>
  <si>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</si>
  <si>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</si>
  <si>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</si>
  <si>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</si>
  <si>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</si>
  <si>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</si>
  <si>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</si>
  <si>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</si>
  <si>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</si>
  <si>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</si>
  <si>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</si>
  <si>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</si>
  <si>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</si>
  <si>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</si>
  <si>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</si>
  <si>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</si>
  <si>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</si>
  <si>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</si>
  <si>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</si>
  <si>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</si>
  <si>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</si>
  <si>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</si>
  <si>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</si>
  <si>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</si>
  <si>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</si>
  <si>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</si>
  <si>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</si>
  <si>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</si>
  <si>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</si>
  <si>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</si>
  <si>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</si>
  <si>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</si>
  <si>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</si>
  <si>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</si>
  <si>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</si>
  <si>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</si>
  <si>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</si>
  <si>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</si>
  <si>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</si>
  <si>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</si>
  <si>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</si>
  <si>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</si>
  <si>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</si>
  <si>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</si>
  <si>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</si>
  <si>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</si>
  <si>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</si>
  <si>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</si>
  <si>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</si>
  <si>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</si>
  <si>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</si>
  <si>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</si>
  <si>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</si>
  <si>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</si>
  <si>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</si>
  <si>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</si>
  <si>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</si>
  <si>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</si>
  <si>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</si>
  <si>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</si>
  <si>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</si>
  <si>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</si>
  <si>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</si>
  <si>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</si>
  <si>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</si>
  <si>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</si>
  <si>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</si>
  <si>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</si>
  <si>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</si>
  <si>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</si>
  <si>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</si>
  <si>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</si>
  <si>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</si>
  <si>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</si>
  <si>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</si>
  <si>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</si>
  <si>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</si>
  <si>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</si>
  <si>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</si>
  <si>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</si>
  <si>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</si>
  <si>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</si>
  <si>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</si>
  <si>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</si>
  <si>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</si>
  <si>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</si>
  <si>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</si>
  <si>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</si>
  <si>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</si>
  <si>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</si>
  <si>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</si>
  <si>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</si>
  <si>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</si>
  <si>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</si>
  <si>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</si>
  <si>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</si>
  <si>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</si>
  <si>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</si>
  <si>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</si>
  <si>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</si>
  <si>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</si>
  <si>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</si>
  <si>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</si>
  <si>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</si>
  <si>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</si>
  <si>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</si>
  <si>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</si>
  <si>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</si>
  <si>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</si>
  <si>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</si>
  <si>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</si>
  <si>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</si>
  <si>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</si>
  <si>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</si>
  <si>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</si>
  <si>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</si>
  <si>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</si>
  <si>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</si>
  <si>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</si>
  <si>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</si>
  <si>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</si>
  <si>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</si>
  <si>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</si>
  <si>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</si>
  <si>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</si>
  <si>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</si>
  <si>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</si>
  <si>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</si>
  <si>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</si>
  <si>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</si>
  <si>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</si>
  <si>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</si>
  <si>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</si>
  <si>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</si>
  <si>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</si>
  <si>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</si>
  <si>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</si>
  <si>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</si>
  <si>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</si>
  <si>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</si>
  <si>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</si>
  <si>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</si>
  <si>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</si>
  <si>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</si>
  <si>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</si>
  <si>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</si>
  <si>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</si>
  <si>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</si>
  <si>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</si>
  <si>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</si>
  <si>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</si>
  <si>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</si>
  <si>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</si>
  <si>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</si>
  <si>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</si>
  <si>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</si>
  <si>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</si>
  <si>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</si>
  <si>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</si>
  <si>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</si>
  <si>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</si>
  <si>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</si>
  <si>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</si>
  <si>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</si>
  <si>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</si>
  <si>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</si>
  <si>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</si>
  <si>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</si>
  <si>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</si>
  <si>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</si>
  <si>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</si>
  <si>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</si>
  <si>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</si>
  <si>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</si>
  <si>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</si>
  <si>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</si>
  <si>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</si>
  <si>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</si>
  <si>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</si>
  <si>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</si>
  <si>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</si>
  <si>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</si>
  <si>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</si>
  <si>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</si>
  <si>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</si>
  <si>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</si>
  <si>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</si>
  <si>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</si>
  <si>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</si>
  <si>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</si>
  <si>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</si>
  <si>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</si>
  <si>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</si>
  <si>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</si>
  <si>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</si>
  <si>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</si>
  <si>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</si>
  <si>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</si>
  <si>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</si>
  <si>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</si>
  <si>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</si>
  <si>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</si>
  <si>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</si>
  <si>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</si>
  <si>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</si>
  <si>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</si>
  <si>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</si>
  <si>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</si>
  <si>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</si>
  <si>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</si>
  <si>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</si>
  <si>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</si>
  <si>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</si>
  <si>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</si>
  <si>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</si>
  <si>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</si>
  <si>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</si>
  <si>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</si>
  <si>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</si>
  <si>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</si>
  <si>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</si>
  <si>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</si>
  <si>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</si>
  <si>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</si>
  <si>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</si>
  <si>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</si>
  <si>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</si>
  <si>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</si>
  <si>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</si>
  <si>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</si>
  <si>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</si>
  <si>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</si>
  <si>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</si>
  <si>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</si>
  <si>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</si>
  <si>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</si>
  <si>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</si>
  <si>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</si>
  <si>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</si>
  <si>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</si>
  <si>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</si>
  <si>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</si>
  <si>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</si>
  <si>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</si>
  <si>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</si>
  <si>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</si>
  <si>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</si>
  <si>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</si>
  <si>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</si>
  <si>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</si>
  <si>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</si>
  <si>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</si>
  <si>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</si>
  <si>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</si>
  <si>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</si>
  <si>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</si>
  <si>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</si>
  <si>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</si>
  <si>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</si>
  <si>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</si>
  <si>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</si>
  <si>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</si>
  <si>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</si>
  <si>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</si>
  <si>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</si>
  <si>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</si>
  <si>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</si>
  <si>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</si>
  <si>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</si>
  <si>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</si>
  <si>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</si>
  <si>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</si>
  <si>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</si>
  <si>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</si>
  <si>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</si>
  <si>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</si>
  <si>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</si>
  <si>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</si>
  <si>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</si>
  <si>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</si>
  <si>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</si>
  <si>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</si>
  <si>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</si>
  <si>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</si>
  <si>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</si>
  <si>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</si>
  <si>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</si>
  <si>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</si>
  <si>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</si>
  <si>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</si>
  <si>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</si>
  <si>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</si>
  <si>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</si>
  <si>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</si>
  <si>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</si>
  <si>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</si>
  <si>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</si>
  <si>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</si>
  <si>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</si>
  <si>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</si>
  <si>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</si>
  <si>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</si>
  <si>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</si>
  <si>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</si>
  <si>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</si>
  <si>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</si>
  <si>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</si>
  <si>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</si>
  <si>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</si>
  <si>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</si>
  <si>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</si>
  <si>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</si>
  <si>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</si>
  <si>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</si>
  <si>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</si>
  <si>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</si>
  <si>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</si>
  <si>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</si>
  <si>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</si>
  <si>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</si>
  <si>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</si>
  <si>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</si>
  <si>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</si>
  <si>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</si>
  <si>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</si>
  <si>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</si>
  <si>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</si>
  <si>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</si>
  <si>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</si>
  <si>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</si>
  <si>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</si>
  <si>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</si>
  <si>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</si>
  <si>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</si>
  <si>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</si>
  <si>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</si>
  <si>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</si>
  <si>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</si>
  <si>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</si>
  <si>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</si>
  <si>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</si>
  <si>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</si>
  <si>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</si>
  <si>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</si>
  <si>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</si>
  <si>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</si>
  <si>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</si>
  <si>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</si>
  <si>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</si>
  <si>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</si>
  <si>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</si>
  <si>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</si>
  <si>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</si>
  <si>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</si>
  <si>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</si>
  <si>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</si>
  <si>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</si>
  <si>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</si>
  <si>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</si>
  <si>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</si>
  <si>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</si>
  <si>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</si>
  <si>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</si>
  <si>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</si>
  <si>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</si>
  <si>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</si>
  <si>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</si>
  <si>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</si>
  <si>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</si>
  <si>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</si>
  <si>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</si>
  <si>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</si>
  <si>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</si>
  <si>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</si>
  <si>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</si>
  <si>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</si>
  <si>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</si>
  <si>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</si>
  <si>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</si>
  <si>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</si>
  <si>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</si>
  <si>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</si>
  <si>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</si>
  <si>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</si>
  <si>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</si>
  <si>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</si>
  <si>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</si>
  <si>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</si>
  <si>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</si>
  <si>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</si>
  <si>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</si>
  <si>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</si>
  <si>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</si>
  <si>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</si>
  <si>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</si>
  <si>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</si>
  <si>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</si>
  <si>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</si>
  <si>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</si>
  <si>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</si>
  <si>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</si>
  <si>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</si>
  <si>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</si>
  <si>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</si>
  <si>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</si>
  <si>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</si>
  <si>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</si>
  <si>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</si>
  <si>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</si>
  <si>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</si>
  <si>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</si>
  <si>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</si>
  <si>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</si>
  <si>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</si>
  <si>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</si>
  <si>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</si>
  <si>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</si>
  <si>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</si>
  <si>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</si>
  <si>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</si>
  <si>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</si>
  <si>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</si>
  <si>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</si>
  <si>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</si>
  <si>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</si>
  <si>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</si>
  <si>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</si>
  <si>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</si>
  <si>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</si>
  <si>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</si>
  <si>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</si>
  <si>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</si>
  <si>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</si>
  <si>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</si>
  <si>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</si>
  <si>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</si>
  <si>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</si>
  <si>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</si>
  <si>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</si>
  <si>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</si>
  <si>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</si>
  <si>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</si>
  <si>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</si>
  <si>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</si>
  <si>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</si>
  <si>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</si>
  <si>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</si>
  <si>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</si>
  <si>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</si>
  <si>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</si>
  <si>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</si>
  <si>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</si>
  <si>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</si>
  <si>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</si>
  <si>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</si>
  <si>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</si>
  <si>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</si>
  <si>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</si>
  <si>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</si>
  <si>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</si>
  <si>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</si>
  <si>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</si>
  <si>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</si>
  <si>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</si>
  <si>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</si>
  <si>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</si>
  <si>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</si>
  <si>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</si>
  <si>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</si>
  <si>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</si>
  <si>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</si>
  <si>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</si>
  <si>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</si>
  <si>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</si>
  <si>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</si>
  <si>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</si>
  <si>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</si>
  <si>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</si>
  <si>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</si>
  <si>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</si>
  <si>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</si>
  <si>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</si>
  <si>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</si>
  <si>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</si>
  <si>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</si>
  <si>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</si>
  <si>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</si>
  <si>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</si>
  <si>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</si>
  <si>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</si>
  <si>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</si>
  <si>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</si>
  <si>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</si>
  <si>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</si>
  <si>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</si>
  <si>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</si>
  <si>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</si>
  <si>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</si>
  <si>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</si>
  <si>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</si>
  <si>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</si>
  <si>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</si>
  <si>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</si>
  <si>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</si>
  <si>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</si>
  <si>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</si>
  <si>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</si>
  <si>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</si>
  <si>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</si>
  <si>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</si>
  <si>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</si>
  <si>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</si>
  <si>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</si>
  <si>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</si>
  <si>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</si>
  <si>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</si>
  <si>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</si>
  <si>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</si>
  <si>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</si>
  <si>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</si>
  <si>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</si>
  <si>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</si>
  <si>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</si>
  <si>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</si>
  <si>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</si>
  <si>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</si>
  <si>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</si>
  <si>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</si>
  <si>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</si>
  <si>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</si>
  <si>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</si>
  <si>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</si>
  <si>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</si>
  <si>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</si>
  <si>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</si>
  <si>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</si>
  <si>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</si>
  <si>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</si>
  <si>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</si>
  <si>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</si>
  <si>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</si>
  <si>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</si>
  <si>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</si>
  <si>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</si>
  <si>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</si>
  <si>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</si>
  <si>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</si>
  <si>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</si>
  <si>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</si>
  <si>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</si>
  <si>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</si>
  <si>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</si>
  <si>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</si>
  <si>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</si>
  <si>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</si>
  <si>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</si>
  <si>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</si>
  <si>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</si>
  <si>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</si>
  <si>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</si>
  <si>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</si>
  <si>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</si>
  <si>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</si>
  <si>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</si>
  <si>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</si>
  <si>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</si>
  <si>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</si>
  <si>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</si>
  <si>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</si>
  <si>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</si>
  <si>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</si>
  <si>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</si>
  <si>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</si>
  <si>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</si>
  <si>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</si>
  <si>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</si>
  <si>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</si>
  <si>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</si>
  <si>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</si>
  <si>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</si>
  <si>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</si>
  <si>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</si>
  <si>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</si>
  <si>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</si>
  <si>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</si>
  <si>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</si>
  <si>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</si>
  <si>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</si>
  <si>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</si>
  <si>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</si>
  <si>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</si>
  <si>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</si>
  <si>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</si>
  <si>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</si>
  <si>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</si>
  <si>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</si>
  <si>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</si>
  <si>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</si>
  <si>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</si>
  <si>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</si>
  <si>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</si>
  <si>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</si>
  <si>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</si>
  <si>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</si>
  <si>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</si>
  <si>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</si>
  <si>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</si>
  <si>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</si>
  <si>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</si>
  <si>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</si>
  <si>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</si>
  <si>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</si>
  <si>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</si>
  <si>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</si>
  <si>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</si>
  <si>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</si>
  <si>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</si>
  <si>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</si>
  <si>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</si>
  <si>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</si>
  <si>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</si>
  <si>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</si>
  <si>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</si>
  <si>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</si>
  <si>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</si>
  <si>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</si>
  <si>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</si>
  <si>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</si>
  <si>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</si>
  <si>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</si>
  <si>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</si>
  <si>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</si>
  <si>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</si>
  <si>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</si>
  <si>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</si>
  <si>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</si>
  <si>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</si>
  <si>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</si>
  <si>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</si>
  <si>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</si>
  <si>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</si>
  <si>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</si>
  <si>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</si>
  <si>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</si>
  <si>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</si>
  <si>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</si>
  <si>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</si>
  <si>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</si>
  <si>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</si>
  <si>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</si>
  <si>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</si>
  <si>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</si>
  <si>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</si>
  <si>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</si>
  <si>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</si>
  <si>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</si>
  <si>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</si>
  <si>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</si>
  <si>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</si>
  <si>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</si>
  <si>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</si>
  <si>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</si>
  <si>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</si>
  <si>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</si>
  <si>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</si>
  <si>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</si>
  <si>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</si>
  <si>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</si>
  <si>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</si>
  <si>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</si>
  <si>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</si>
  <si>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</si>
  <si>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</si>
  <si>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</si>
  <si>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</si>
  <si>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</si>
  <si>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</si>
  <si>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</si>
  <si>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</si>
  <si>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</si>
  <si>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</si>
  <si>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</si>
  <si>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</si>
  <si>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</si>
  <si>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</si>
  <si>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</si>
  <si>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</si>
  <si>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</si>
  <si>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</si>
  <si>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</si>
  <si>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</si>
  <si>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</si>
  <si>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</si>
  <si>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</si>
  <si>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</si>
  <si>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</si>
  <si>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</si>
  <si>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</si>
  <si>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</si>
  <si>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</si>
  <si>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</si>
  <si>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</si>
  <si>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</si>
  <si>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</si>
  <si>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</si>
  <si>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</si>
  <si>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</si>
  <si>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</si>
  <si>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</si>
  <si>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</si>
  <si>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</si>
  <si>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</si>
  <si>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</si>
  <si>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</si>
  <si>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</si>
  <si>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</si>
  <si>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</si>
  <si>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</si>
  <si>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</si>
  <si>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</si>
  <si>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</si>
  <si>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</si>
  <si>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</si>
  <si>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</si>
  <si>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</si>
  <si>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</si>
  <si>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</si>
  <si>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</si>
  <si>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</si>
  <si>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</si>
  <si>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</si>
  <si>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</si>
  <si>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</si>
  <si>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</si>
  <si>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</si>
  <si>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</si>
  <si>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</si>
  <si>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</si>
  <si>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</si>
  <si>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</si>
  <si>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</si>
  <si>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</si>
  <si>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</si>
  <si>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</si>
  <si>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</si>
  <si>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</si>
  <si>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</si>
  <si>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</si>
  <si>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</si>
  <si>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</si>
  <si>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</si>
  <si>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</si>
  <si>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</si>
  <si>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</si>
  <si>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</si>
  <si>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</si>
  <si>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</si>
  <si>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</si>
  <si>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</si>
  <si>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</si>
  <si>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</si>
  <si>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</si>
  <si>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</si>
  <si>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</si>
  <si>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</si>
  <si>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</si>
  <si>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</si>
  <si>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</si>
  <si>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</si>
  <si>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</si>
  <si>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</si>
  <si>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</si>
  <si>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</si>
  <si>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</si>
  <si>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</si>
  <si>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</si>
  <si>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</si>
  <si>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</si>
  <si>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</si>
  <si>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</si>
  <si>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</si>
  <si>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</si>
  <si>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</si>
  <si>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</si>
  <si>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</si>
  <si>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</si>
  <si>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</si>
  <si>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</si>
  <si>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</si>
  <si>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</si>
  <si>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</si>
  <si>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</si>
  <si>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</si>
  <si>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</si>
  <si>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</si>
  <si>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</si>
  <si>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</si>
  <si>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</si>
  <si>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</si>
  <si>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</si>
  <si>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</si>
  <si>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</si>
  <si>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</si>
  <si>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</si>
  <si>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</si>
  <si>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</si>
  <si>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</si>
  <si>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</si>
  <si>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</si>
  <si>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</si>
  <si>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</si>
  <si>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</si>
  <si>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</si>
  <si>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</si>
  <si>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</si>
  <si>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</si>
  <si>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</si>
  <si>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</si>
  <si>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</si>
  <si>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</si>
  <si>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</si>
  <si>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</si>
  <si>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</si>
  <si>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</si>
  <si>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</si>
  <si>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</si>
  <si>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</si>
  <si>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</si>
  <si>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</si>
  <si>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</si>
  <si>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</si>
  <si>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</si>
  <si>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</si>
  <si>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</si>
  <si>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</si>
  <si>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</si>
  <si>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</si>
  <si>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</si>
  <si>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</si>
  <si>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</si>
  <si>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</si>
  <si>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</si>
  <si>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</si>
  <si>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</si>
  <si>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</si>
  <si>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</si>
  <si>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</si>
  <si>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</si>
  <si>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</si>
  <si>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</si>
  <si>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</si>
  <si>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</si>
  <si>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</si>
  <si>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</si>
  <si>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</si>
  <si>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</si>
  <si>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</si>
  <si>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</si>
  <si>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</si>
  <si>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</si>
  <si>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</si>
  <si>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</si>
  <si>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</si>
  <si>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</si>
  <si>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</si>
  <si>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</si>
  <si>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</si>
  <si>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</si>
  <si>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</si>
  <si>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</si>
  <si>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</si>
  <si>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</si>
  <si>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</si>
  <si>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</si>
  <si>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</si>
  <si>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</si>
  <si>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</si>
  <si>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</si>
  <si>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</si>
  <si>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</si>
  <si>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</si>
  <si>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</si>
  <si>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</si>
  <si>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</si>
  <si>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</si>
  <si>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</si>
  <si>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</si>
  <si>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</si>
  <si>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</si>
  <si>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</si>
  <si>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</si>
  <si>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</si>
  <si>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</si>
  <si>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</si>
  <si>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</si>
  <si>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</si>
  <si>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</si>
  <si>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</si>
  <si>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</si>
  <si>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</si>
  <si>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</si>
  <si>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</si>
  <si>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</si>
  <si>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</si>
  <si>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</si>
  <si>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</si>
  <si>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</si>
  <si>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</si>
  <si>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</si>
  <si>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</si>
  <si>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</si>
  <si>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</si>
  <si>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</si>
  <si>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</si>
  <si>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</si>
  <si>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</si>
  <si>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</si>
  <si>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</si>
  <si>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</si>
  <si>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</si>
  <si>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</si>
  <si>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</si>
  <si>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</si>
  <si>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</si>
  <si>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</si>
  <si>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</si>
  <si>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</si>
  <si>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</si>
  <si>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</si>
  <si>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</si>
  <si>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</si>
  <si>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</si>
  <si>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</si>
  <si>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</si>
  <si>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</si>
  <si>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</si>
  <si>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</si>
  <si>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</si>
  <si>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</si>
  <si>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</si>
  <si>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</si>
  <si>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</si>
  <si>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</si>
  <si>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</si>
  <si>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</si>
  <si>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</si>
  <si>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</si>
  <si>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</si>
  <si>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</si>
  <si>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</si>
  <si>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</si>
  <si>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</si>
  <si>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</si>
  <si>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</si>
  <si>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</si>
  <si>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</si>
  <si>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</si>
  <si>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</si>
  <si>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</si>
  <si>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</si>
  <si>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</si>
  <si>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</si>
  <si>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</si>
  <si>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</si>
  <si>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</si>
  <si>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</si>
  <si>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</si>
  <si>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</si>
  <si>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</si>
  <si>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</si>
  <si>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</si>
  <si>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</si>
  <si>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</si>
  <si>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</si>
  <si>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</si>
  <si>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</si>
  <si>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</si>
  <si>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</si>
  <si>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</si>
  <si>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</si>
  <si>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</si>
  <si>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</si>
  <si>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</si>
  <si>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</si>
  <si>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</si>
  <si>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</si>
  <si>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</si>
  <si>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</si>
  <si>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</si>
  <si>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</si>
  <si>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</si>
  <si>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</si>
  <si>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</si>
  <si>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</si>
  <si>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</si>
  <si>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</si>
  <si>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</si>
  <si>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</si>
  <si>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</si>
  <si>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</si>
  <si>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</si>
  <si>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</si>
  <si>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</si>
  <si>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</si>
  <si>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</si>
  <si>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</si>
  <si>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</si>
  <si>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</si>
  <si>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</si>
  <si>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</si>
  <si>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</si>
  <si>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</si>
  <si>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</si>
  <si>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</si>
  <si>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</si>
  <si>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</si>
  <si>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</si>
  <si>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</si>
  <si>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</si>
  <si>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</si>
  <si>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</si>
  <si>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</si>
  <si>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</si>
  <si>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</si>
  <si>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</si>
  <si>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</si>
  <si>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</si>
  <si>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</si>
  <si>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</si>
  <si>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</si>
  <si>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</si>
  <si>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</si>
  <si>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</si>
  <si>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</si>
  <si>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</si>
  <si>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</si>
  <si>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</si>
  <si>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</si>
  <si>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</si>
  <si>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</si>
  <si>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</si>
  <si>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</si>
  <si>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</si>
  <si>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</si>
  <si>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</si>
  <si>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</si>
  <si>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</si>
  <si>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</si>
  <si>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</si>
  <si>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</si>
  <si>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</si>
  <si>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</si>
  <si>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</si>
  <si>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</si>
  <si>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</si>
  <si>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</si>
  <si>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</si>
  <si>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</si>
  <si>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CAJIBIO</t>
  </si>
  <si>
    <t>F32-169-2016</t>
  </si>
  <si>
    <t xml:space="preserve">CONJUNTO DE ACCIONES PLANIFICADAS, DE CARÁCTER TERRITORIAL, DIRIGIDAS  PROMOVER Y GARANTIZAR EL DESARROLLO INFANTIL TEMPRANO, A TRAVES DE UN TRABAJOUNIFICADO QUE PERMITA DESDE UNA PERSPECTIVA DE DERECHOS LA ARTICULACION Y PROMOCION DE PLANES, PROGRAMAS Y ACCIONES EN FAVOR DE LA ATENCION INTEGRAL A LA PRIMERA INFANCIA. </t>
  </si>
  <si>
    <t>F09-078-2019</t>
  </si>
  <si>
    <t>F59-209-2017</t>
  </si>
  <si>
    <t>F91-135-2018</t>
  </si>
  <si>
    <t>MARIA DEL MAR COLLAZOS TOBAR</t>
  </si>
  <si>
    <t>CRA 15 NO. 11-15 BARRIO VALENCIA</t>
  </si>
  <si>
    <t>3206664973</t>
  </si>
  <si>
    <t>fundacioncaminosdeamor@outlook.com</t>
  </si>
  <si>
    <t>2021-19-4</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</si>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</sst>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J26" sqref="J2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2686</v>
      </c>
      <c r="D15" s="35"/>
      <c r="E15" s="35"/>
      <c r="F15" s="5"/>
      <c r="G15" s="32" t="s">
        <v>1168</v>
      </c>
      <c r="H15" s="103" t="s">
        <v>421</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900647900</v>
      </c>
      <c r="C20" s="5"/>
      <c r="D20" s="73"/>
      <c r="E20" s="5"/>
      <c r="F20" s="5"/>
      <c r="G20" s="5"/>
      <c r="H20" s="243"/>
      <c r="I20" s="149" t="s">
        <v>421</v>
      </c>
      <c r="J20" s="150" t="s">
        <v>444</v>
      </c>
      <c r="K20" s="151">
        <v>187670277</v>
      </c>
      <c r="L20" s="152"/>
      <c r="M20" s="152">
        <v>44561</v>
      </c>
      <c r="N20" s="135">
        <f>+(M20-L20)/30</f>
        <v>1485.3666666666666</v>
      </c>
      <c r="O20" s="138"/>
      <c r="U20" s="134"/>
      <c r="V20" s="105">
        <f ca="1">NOW()</f>
        <v>44199.794900925925</v>
      </c>
      <c r="W20" s="105">
        <f ca="1">NOW()</f>
        <v>44199.794900925925</v>
      </c>
    </row>
    <row r="21" spans="1:23" ht="30" customHeight="1" outlineLevel="1" x14ac:dyDescent="0.25">
      <c r="A21" s="9"/>
      <c r="B21" s="71"/>
      <c r="C21" s="5"/>
      <c r="D21" s="5"/>
      <c r="E21" s="5"/>
      <c r="F21" s="5"/>
      <c r="G21" s="5"/>
      <c r="H21" s="70"/>
      <c r="I21" s="149" t="s">
        <v>421</v>
      </c>
      <c r="J21" s="150" t="s">
        <v>431</v>
      </c>
      <c r="K21" s="151">
        <v>197547660</v>
      </c>
      <c r="L21" s="152"/>
      <c r="M21" s="152">
        <v>44561</v>
      </c>
      <c r="N21" s="135">
        <f t="shared" ref="N21:N35" si="0">+(M21-L21)/30</f>
        <v>1485.3666666666666</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CAMINOS DE AMOR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2687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42409</v>
      </c>
      <c r="F48" s="145">
        <v>42704</v>
      </c>
      <c r="G48" s="160">
        <f>IF(AND(E48&lt;&gt;"",F48&lt;&gt;""),((F48-E48)/30),"")</f>
        <v>9.8333333333333339</v>
      </c>
      <c r="H48" s="114" t="s">
        <v>2678</v>
      </c>
      <c r="I48" s="113" t="s">
        <v>421</v>
      </c>
      <c r="J48" s="113" t="s">
        <v>427</v>
      </c>
      <c r="K48" s="116">
        <v>209971730</v>
      </c>
      <c r="L48" s="115" t="s">
        <v>1148</v>
      </c>
      <c r="M48" s="117"/>
      <c r="N48" s="115" t="s">
        <v>27</v>
      </c>
      <c r="O48" s="115" t="s">
        <v>26</v>
      </c>
      <c r="P48" s="78"/>
    </row>
    <row r="49" spans="1:16" s="6" customFormat="1" ht="24.75" customHeight="1" x14ac:dyDescent="0.25">
      <c r="A49" s="143">
        <v>2</v>
      </c>
      <c r="B49" s="122" t="s">
        <v>2676</v>
      </c>
      <c r="C49" s="112" t="s">
        <v>31</v>
      </c>
      <c r="D49" s="110" t="s">
        <v>2680</v>
      </c>
      <c r="E49" s="145">
        <v>42795</v>
      </c>
      <c r="F49" s="145">
        <v>43026</v>
      </c>
      <c r="G49" s="160">
        <f t="shared" ref="G49:G50" si="2">IF(AND(E49&lt;&gt;"",F49&lt;&gt;""),((F49-E49)/30),"")</f>
        <v>7.7</v>
      </c>
      <c r="H49" s="122" t="s">
        <v>2678</v>
      </c>
      <c r="I49" s="122" t="s">
        <v>421</v>
      </c>
      <c r="J49" s="113" t="s">
        <v>427</v>
      </c>
      <c r="K49" s="116">
        <v>180002550</v>
      </c>
      <c r="L49" s="115" t="s">
        <v>1148</v>
      </c>
      <c r="M49" s="117"/>
      <c r="N49" s="115" t="s">
        <v>27</v>
      </c>
      <c r="O49" s="115" t="s">
        <v>26</v>
      </c>
      <c r="P49" s="78"/>
    </row>
    <row r="50" spans="1:16" s="6" customFormat="1" ht="24.75" customHeight="1" x14ac:dyDescent="0.25">
      <c r="A50" s="143">
        <v>3</v>
      </c>
      <c r="B50" s="122" t="s">
        <v>2676</v>
      </c>
      <c r="C50" s="112" t="s">
        <v>31</v>
      </c>
      <c r="D50" s="121" t="s">
        <v>2681</v>
      </c>
      <c r="E50" s="145">
        <v>43132</v>
      </c>
      <c r="F50" s="145">
        <v>43434</v>
      </c>
      <c r="G50" s="160">
        <f t="shared" si="2"/>
        <v>10.066666666666666</v>
      </c>
      <c r="H50" s="122" t="s">
        <v>2678</v>
      </c>
      <c r="I50" s="113" t="s">
        <v>421</v>
      </c>
      <c r="J50" s="113" t="s">
        <v>427</v>
      </c>
      <c r="K50" s="116">
        <v>230111000</v>
      </c>
      <c r="L50" s="124" t="s">
        <v>1148</v>
      </c>
      <c r="M50" s="117"/>
      <c r="N50" s="124" t="s">
        <v>27</v>
      </c>
      <c r="O50" s="124" t="s">
        <v>26</v>
      </c>
      <c r="P50" s="78"/>
    </row>
    <row r="51" spans="1:16" s="6" customFormat="1" ht="24.75" customHeight="1" outlineLevel="1" x14ac:dyDescent="0.25">
      <c r="A51" s="143">
        <v>4</v>
      </c>
      <c r="B51" s="122" t="s">
        <v>2676</v>
      </c>
      <c r="C51" s="112" t="s">
        <v>31</v>
      </c>
      <c r="D51" s="121" t="s">
        <v>2679</v>
      </c>
      <c r="E51" s="145">
        <v>43480</v>
      </c>
      <c r="F51" s="145">
        <v>43768</v>
      </c>
      <c r="G51" s="160">
        <f t="shared" ref="G51:G107" si="3">IF(AND(E51&lt;&gt;"",F51&lt;&gt;""),((F51-E51)/30),"")</f>
        <v>9.6</v>
      </c>
      <c r="H51" s="122" t="s">
        <v>2678</v>
      </c>
      <c r="I51" s="113" t="s">
        <v>421</v>
      </c>
      <c r="J51" s="113" t="s">
        <v>427</v>
      </c>
      <c r="K51" s="116">
        <v>192321991</v>
      </c>
      <c r="L51" s="124" t="s">
        <v>1148</v>
      </c>
      <c r="M51" s="117"/>
      <c r="N51" s="124" t="s">
        <v>27</v>
      </c>
      <c r="O51" s="124" t="s">
        <v>26</v>
      </c>
      <c r="P51" s="78"/>
    </row>
    <row r="52" spans="1:16" s="7" customFormat="1" ht="24.75" customHeight="1" outlineLevel="1" x14ac:dyDescent="0.25">
      <c r="A52" s="144">
        <v>5</v>
      </c>
      <c r="B52" s="122"/>
      <c r="C52" s="112"/>
      <c r="D52" s="110"/>
      <c r="E52" s="145"/>
      <c r="F52" s="145"/>
      <c r="G52" s="160" t="str">
        <f t="shared" si="3"/>
        <v/>
      </c>
      <c r="H52" s="122"/>
      <c r="I52" s="113"/>
      <c r="J52" s="113"/>
      <c r="K52" s="116"/>
      <c r="L52" s="115"/>
      <c r="M52" s="117"/>
      <c r="N52" s="115"/>
      <c r="O52" s="115"/>
      <c r="P52" s="79"/>
    </row>
    <row r="53" spans="1:16" s="7" customFormat="1" ht="24.75" customHeight="1" outlineLevel="1" x14ac:dyDescent="0.25">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0.03</v>
      </c>
      <c r="G179" s="165">
        <f>IF(F179&gt;0,SUM(E179+F179),"")</f>
        <v>0.05</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0.05</v>
      </c>
      <c r="D185" s="91" t="s">
        <v>2628</v>
      </c>
      <c r="E185" s="94">
        <f>+(C185*SUM(K20:K35))</f>
        <v>19260896.850000001</v>
      </c>
      <c r="F185" s="92"/>
      <c r="G185" s="93"/>
      <c r="H185" s="88"/>
      <c r="I185" s="90" t="s">
        <v>2627</v>
      </c>
      <c r="J185" s="166">
        <f>+SUM(M179:M183)</f>
        <v>0.02</v>
      </c>
      <c r="K185" s="236" t="s">
        <v>2628</v>
      </c>
      <c r="L185" s="236"/>
      <c r="M185" s="94">
        <f>+J185*(SUM(K20:K35))</f>
        <v>7704358.7400000002</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41509</v>
      </c>
      <c r="D193" s="5"/>
      <c r="E193" s="126">
        <v>7502</v>
      </c>
      <c r="F193" s="5"/>
      <c r="G193" s="5"/>
      <c r="H193" s="147" t="s">
        <v>2682</v>
      </c>
      <c r="J193" s="5"/>
      <c r="K193" s="127">
        <v>41857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2683</v>
      </c>
      <c r="J211" s="27" t="s">
        <v>2622</v>
      </c>
      <c r="K211" s="148" t="s">
        <v>2683</v>
      </c>
      <c r="L211" s="21"/>
      <c r="M211" s="21"/>
      <c r="N211" s="21"/>
      <c r="O211" s="8"/>
    </row>
    <row r="212" spans="1:15" x14ac:dyDescent="0.25">
      <c r="A212" s="9"/>
      <c r="B212" s="27" t="s">
        <v>2619</v>
      </c>
      <c r="C212" s="147" t="s">
        <v>2682</v>
      </c>
      <c r="D212" s="21"/>
      <c r="G212" s="27" t="s">
        <v>2621</v>
      </c>
      <c r="H212" s="148" t="s">
        <v>2684</v>
      </c>
      <c r="J212" s="27" t="s">
        <v>2623</v>
      </c>
      <c r="K212" s="147" t="s">
        <v>2685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terms/"/>
    <ds:schemaRef ds:uri="4fb10211-09fb-4e80-9f0b-184718d5d98c"/>
    <ds:schemaRef ds:uri="http://purl.org/dc/dcmitype/"/>
    <ds:schemaRef ds:uri="http://schemas.microsoft.com/office/2006/metadata/properties"/>
    <ds:schemaRef ds:uri="a65d333d-5b59-4810-bc94-b80d9325abbc"/>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Home</cp:lastModifiedBy>
  <cp:lastPrinted>2020-12-29T03:03:21Z</cp:lastPrinted>
  <dcterms:created xsi:type="dcterms:W3CDTF">2020-10-14T21:57:42Z</dcterms:created>
  <dcterms:modified xsi:type="dcterms:W3CDTF">2021-01-04T00:05:06Z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