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D:\escritorio\MANIFESTACIONES AMAZONAS\Nueva carpeta (7)\"/>
    </mc:Choice>
  </mc:AlternateContent>
  <xr:revisionPtr revIDLastSave="0" documentId="8_{119DF27D-CFD3-45D4-A5AD-B0B1E1475B6C}"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64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<sst xmlns="http://schemas.openxmlformats.org/spreadsheetml/2006/main" count="3220" uniqueCount="2717">
  <si>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</si>
  <si>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</si>
  <si>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</si>
  <si>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</si>
  <si>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</si>
  <si>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</si>
  <si>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</si>
  <si>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</si>
  <si>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</si>
  <si>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</si>
  <si>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</si>
  <si>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</si>
  <si>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</si>
  <si>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</si>
  <si>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</si>
  <si>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</si>
  <si>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</si>
  <si>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</si>
  <si>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</si>
  <si>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</si>
  <si>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</si>
  <si>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</si>
  <si>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</si>
  <si>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</si>
  <si>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</si>
  <si>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</si>
  <si>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</si>
  <si>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</si>
  <si>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</si>
  <si>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</si>
  <si>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</si>
  <si>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</si>
  <si>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</si>
  <si>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</si>
  <si>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</si>
  <si>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</si>
  <si>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</si>
  <si>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</si>
  <si>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</si>
  <si>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</si>
  <si>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</si>
  <si>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</si>
  <si>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</si>
  <si>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</si>
  <si>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</si>
  <si>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</si>
  <si>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</si>
  <si>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</si>
  <si>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</si>
  <si>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</si>
  <si>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</si>
  <si>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</si>
  <si>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</si>
  <si>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</si>
  <si>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</si>
  <si>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</si>
  <si>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</si>
  <si>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</si>
  <si>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</si>
  <si>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</si>
  <si>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</si>
  <si>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</si>
  <si>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</si>
  <si>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</si>
  <si>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</si>
  <si>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</si>
  <si>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</si>
  <si>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</si>
  <si>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</si>
  <si>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</si>
  <si>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</si>
  <si>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</si>
  <si>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</si>
  <si>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</si>
  <si>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</si>
  <si>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</si>
  <si>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</si>
  <si>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</si>
  <si>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</si>
  <si>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</si>
  <si>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</si>
  <si>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</si>
  <si>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</si>
  <si>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</si>
  <si>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</si>
  <si>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</si>
  <si>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</si>
  <si>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</si>
  <si>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</si>
  <si>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</si>
  <si>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</si>
  <si>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</si>
  <si>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</si>
  <si>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</si>
  <si>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</si>
  <si>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</si>
  <si>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</si>
  <si>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</si>
  <si>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</si>
  <si>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</si>
  <si>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</si>
  <si>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</si>
  <si>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</si>
  <si>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</si>
  <si>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</si>
  <si>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</si>
  <si>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</si>
  <si>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</si>
  <si>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</si>
  <si>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</si>
  <si>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</si>
  <si>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</si>
  <si>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</si>
  <si>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</si>
  <si>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</si>
  <si>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</si>
  <si>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</si>
  <si>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</si>
  <si>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</si>
  <si>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</si>
  <si>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</si>
  <si>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</si>
  <si>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</si>
  <si>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</si>
  <si>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</si>
  <si>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</si>
  <si>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</si>
  <si>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</si>
  <si>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</si>
  <si>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</si>
  <si>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</si>
  <si>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</si>
  <si>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</si>
  <si>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</si>
  <si>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</si>
  <si>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</si>
  <si>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</si>
  <si>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</si>
  <si>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</si>
  <si>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</si>
  <si>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</si>
  <si>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</si>
  <si>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</si>
  <si>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</si>
  <si>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</si>
  <si>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</si>
  <si>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</si>
  <si>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</si>
  <si>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</si>
  <si>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</si>
  <si>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</si>
  <si>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</si>
  <si>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</si>
  <si>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</si>
  <si>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</si>
  <si>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</si>
  <si>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</si>
  <si>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</si>
  <si>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</si>
  <si>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</si>
  <si>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</si>
  <si>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</si>
  <si>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</si>
  <si>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</si>
  <si>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</si>
  <si>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</si>
  <si>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</si>
  <si>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</si>
  <si>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</si>
  <si>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</si>
  <si>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</si>
  <si>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</si>
  <si>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</si>
  <si>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</si>
  <si>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</si>
  <si>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</si>
  <si>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</si>
  <si>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</si>
  <si>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</si>
  <si>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</si>
  <si>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</si>
  <si>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</si>
  <si>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</si>
  <si>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</si>
  <si>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</si>
  <si>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</si>
  <si>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</si>
  <si>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</si>
  <si>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</si>
  <si>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</si>
  <si>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</si>
  <si>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</si>
  <si>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</si>
  <si>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</si>
  <si>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</si>
  <si>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</si>
  <si>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</si>
  <si>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</si>
  <si>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</si>
  <si>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</si>
  <si>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</si>
  <si>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</si>
  <si>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</si>
  <si>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</si>
  <si>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</si>
  <si>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</si>
  <si>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</si>
  <si>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</si>
  <si>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</si>
  <si>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</si>
  <si>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</si>
  <si>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</si>
  <si>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</si>
  <si>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</si>
  <si>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</si>
  <si>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</si>
  <si>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</si>
  <si>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</si>
  <si>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</si>
  <si>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</si>
  <si>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</si>
  <si>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</si>
  <si>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</si>
  <si>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</si>
  <si>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</si>
  <si>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</si>
  <si>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</si>
  <si>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</si>
  <si>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</si>
  <si>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</si>
  <si>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</si>
  <si>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</si>
  <si>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</si>
  <si>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</si>
  <si>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</si>
  <si>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</si>
  <si>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</si>
  <si>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</si>
  <si>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</si>
  <si>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</si>
  <si>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</si>
  <si>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</si>
  <si>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</si>
  <si>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</si>
  <si>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</si>
  <si>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</si>
  <si>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</si>
  <si>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</si>
  <si>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</si>
  <si>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</si>
  <si>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</si>
  <si>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</si>
  <si>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</si>
  <si>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</si>
  <si>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</si>
  <si>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</si>
  <si>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</si>
  <si>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</si>
  <si>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</si>
  <si>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</si>
  <si>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</si>
  <si>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</si>
  <si>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</si>
  <si>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</si>
  <si>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</si>
  <si>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</si>
  <si>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</si>
  <si>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</si>
  <si>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</si>
  <si>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</si>
  <si>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</si>
  <si>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</si>
  <si>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</si>
  <si>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</si>
  <si>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</si>
  <si>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</si>
  <si>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</si>
  <si>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</si>
  <si>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</si>
  <si>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</si>
  <si>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</si>
  <si>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</si>
  <si>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</si>
  <si>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</si>
  <si>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</si>
  <si>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</si>
  <si>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</si>
  <si>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</si>
  <si>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</si>
  <si>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</si>
  <si>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</si>
  <si>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</si>
  <si>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</si>
  <si>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</si>
  <si>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</si>
  <si>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</si>
  <si>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</si>
  <si>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</si>
  <si>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</si>
  <si>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</si>
  <si>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</si>
  <si>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</si>
  <si>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</si>
  <si>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</si>
  <si>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</si>
  <si>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</si>
  <si>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</si>
  <si>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</si>
  <si>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</si>
  <si>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</si>
  <si>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</si>
  <si>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</si>
  <si>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</si>
  <si>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</si>
  <si>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</si>
  <si>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</si>
  <si>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</si>
  <si>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</si>
  <si>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</si>
  <si>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</si>
  <si>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</si>
  <si>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</si>
  <si>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</si>
  <si>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</si>
  <si>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</si>
  <si>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</si>
  <si>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</si>
  <si>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</si>
  <si>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</si>
  <si>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</si>
  <si>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</si>
  <si>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</si>
  <si>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</si>
  <si>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</si>
  <si>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</si>
  <si>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</si>
  <si>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</si>
  <si>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</si>
  <si>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</si>
  <si>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</si>
  <si>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</si>
  <si>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</si>
  <si>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</si>
  <si>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</si>
  <si>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</si>
  <si>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</si>
  <si>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</si>
  <si>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</si>
  <si>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</si>
  <si>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</si>
  <si>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</si>
  <si>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</si>
  <si>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</si>
  <si>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</si>
  <si>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</si>
  <si>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</si>
  <si>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</si>
  <si>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</si>
  <si>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</si>
  <si>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</si>
  <si>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</si>
  <si>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</si>
  <si>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</si>
  <si>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</si>
  <si>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</si>
  <si>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</si>
  <si>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</si>
  <si>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</si>
  <si>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</si>
  <si>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</si>
  <si>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</si>
  <si>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</si>
  <si>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</si>
  <si>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</si>
  <si>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</si>
  <si>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</si>
  <si>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</si>
  <si>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</si>
  <si>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</si>
  <si>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</si>
  <si>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</si>
  <si>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</si>
  <si>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</si>
  <si>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</si>
  <si>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</si>
  <si>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</si>
  <si>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</si>
  <si>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</si>
  <si>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</si>
  <si>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</si>
  <si>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</si>
  <si>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</si>
  <si>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</si>
  <si>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</si>
  <si>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</si>
  <si>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</si>
  <si>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</si>
  <si>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</si>
  <si>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</si>
  <si>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</si>
  <si>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</si>
  <si>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</si>
  <si>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</si>
  <si>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</si>
  <si>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</si>
  <si>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</si>
  <si>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</si>
  <si>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</si>
  <si>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</si>
  <si>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</si>
  <si>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</si>
  <si>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</si>
  <si>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</si>
  <si>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</si>
  <si>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</si>
  <si>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</si>
  <si>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</si>
  <si>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</si>
  <si>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</si>
  <si>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</si>
  <si>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</si>
  <si>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</si>
  <si>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</si>
  <si>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</si>
  <si>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</si>
  <si>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</si>
  <si>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</si>
  <si>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</si>
  <si>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</si>
  <si>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</si>
  <si>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</si>
  <si>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</si>
  <si>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</si>
  <si>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</si>
  <si>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</si>
  <si>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</si>
  <si>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</si>
  <si>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</si>
  <si>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</si>
  <si>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</si>
  <si>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</si>
  <si>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</si>
  <si>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</si>
  <si>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</si>
  <si>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</si>
  <si>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</si>
  <si>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</si>
  <si>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</si>
  <si>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</si>
  <si>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</si>
  <si>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</si>
  <si>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</si>
  <si>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</si>
  <si>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</si>
  <si>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</si>
  <si>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</si>
  <si>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</si>
  <si>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</si>
  <si>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</si>
  <si>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</si>
  <si>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</si>
  <si>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</si>
  <si>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</si>
  <si>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</si>
  <si>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</si>
  <si>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</si>
  <si>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</si>
  <si>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</si>
  <si>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</si>
  <si>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</si>
  <si>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</si>
  <si>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</si>
  <si>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</si>
  <si>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</si>
  <si>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</si>
  <si>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</si>
  <si>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</si>
  <si>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</si>
  <si>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</si>
  <si>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</si>
  <si>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</si>
  <si>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</si>
  <si>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</si>
  <si>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</si>
  <si>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</si>
  <si>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</si>
  <si>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</si>
  <si>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</si>
  <si>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</si>
  <si>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</si>
  <si>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</si>
  <si>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</si>
  <si>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</si>
  <si>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</si>
  <si>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</si>
  <si>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</si>
  <si>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</si>
  <si>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</si>
  <si>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</si>
  <si>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</si>
  <si>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</si>
  <si>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</si>
  <si>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</si>
  <si>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</si>
  <si>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</si>
  <si>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</si>
  <si>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</si>
  <si>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</si>
  <si>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</si>
  <si>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</si>
  <si>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</si>
  <si>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</si>
  <si>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</si>
  <si>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</si>
  <si>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</si>
  <si>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</si>
  <si>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</si>
  <si>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</si>
  <si>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</si>
  <si>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</si>
  <si>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</si>
  <si>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</si>
  <si>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</si>
  <si>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</si>
  <si>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</si>
  <si>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</si>
  <si>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</si>
  <si>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</si>
  <si>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</si>
  <si>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</si>
  <si>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</si>
  <si>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</si>
  <si>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</si>
  <si>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</si>
  <si>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</si>
  <si>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</si>
  <si>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</si>
  <si>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</si>
  <si>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</si>
  <si>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</si>
  <si>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</si>
  <si>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</si>
  <si>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</si>
  <si>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</si>
  <si>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</si>
  <si>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</si>
  <si>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</si>
  <si>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</si>
  <si>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</si>
  <si>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</si>
  <si>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</si>
  <si>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</si>
  <si>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</si>
  <si>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</si>
  <si>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</si>
  <si>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</si>
  <si>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</si>
  <si>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</si>
  <si>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</si>
  <si>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</si>
  <si>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</si>
  <si>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</si>
  <si>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</si>
  <si>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</si>
  <si>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</si>
  <si>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</si>
  <si>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</si>
  <si>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</si>
  <si>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</si>
  <si>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</si>
  <si>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</si>
  <si>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</si>
  <si>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</si>
  <si>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</si>
  <si>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</si>
  <si>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</si>
  <si>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</si>
  <si>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</si>
  <si>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</si>
  <si>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</si>
  <si>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</si>
  <si>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</si>
  <si>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</si>
  <si>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</si>
  <si>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</si>
  <si>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</si>
  <si>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</si>
  <si>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</si>
  <si>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</si>
  <si>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</si>
  <si>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</si>
  <si>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</si>
  <si>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</si>
  <si>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</si>
  <si>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</si>
  <si>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</si>
  <si>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</si>
  <si>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</si>
  <si>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</si>
  <si>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</si>
  <si>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</si>
  <si>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</si>
  <si>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</si>
  <si>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</si>
  <si>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</si>
  <si>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</si>
  <si>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</si>
  <si>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</si>
  <si>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</si>
  <si>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</si>
  <si>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</si>
  <si>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</si>
  <si>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</si>
  <si>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</si>
  <si>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</si>
  <si>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</si>
  <si>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</si>
  <si>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</si>
  <si>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</si>
  <si>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</si>
  <si>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</si>
  <si>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</si>
  <si>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</si>
  <si>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</si>
  <si>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</si>
  <si>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</si>
  <si>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</si>
  <si>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</si>
  <si>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</si>
  <si>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</si>
  <si>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</si>
  <si>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</si>
  <si>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</si>
  <si>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</si>
  <si>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</si>
  <si>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</si>
  <si>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</si>
  <si>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</si>
  <si>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</si>
  <si>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</si>
  <si>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</si>
  <si>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</si>
  <si>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</si>
  <si>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</si>
  <si>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</si>
  <si>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</si>
  <si>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</si>
  <si>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</si>
  <si>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</si>
  <si>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</si>
  <si>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</si>
  <si>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</si>
  <si>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</si>
  <si>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</si>
  <si>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</si>
  <si>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</si>
  <si>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</si>
  <si>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</si>
  <si>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</si>
  <si>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</si>
  <si>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</si>
  <si>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</si>
  <si>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</si>
  <si>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</si>
  <si>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</si>
  <si>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</si>
  <si>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</si>
  <si>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</si>
  <si>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</si>
  <si>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</si>
  <si>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</si>
  <si>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</si>
  <si>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</si>
  <si>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</si>
  <si>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</si>
  <si>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</si>
  <si>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</si>
  <si>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</si>
  <si>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</si>
  <si>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</si>
  <si>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</si>
  <si>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</si>
  <si>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</si>
  <si>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</si>
  <si>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</si>
  <si>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</si>
  <si>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</si>
  <si>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</si>
  <si>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</si>
  <si>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</si>
  <si>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</si>
  <si>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</si>
  <si>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</si>
  <si>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</si>
  <si>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</si>
  <si>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</si>
  <si>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</si>
  <si>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</si>
  <si>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</si>
  <si>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</si>
  <si>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</si>
  <si>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</si>
  <si>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</si>
  <si>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</si>
  <si>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</si>
  <si>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</si>
  <si>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</si>
  <si>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</si>
  <si>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</si>
  <si>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</si>
  <si>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</si>
  <si>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</si>
  <si>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</si>
  <si>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</si>
  <si>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</si>
  <si>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</si>
  <si>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</si>
  <si>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</si>
  <si>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</si>
  <si>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</si>
  <si>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</si>
  <si>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</si>
  <si>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</si>
  <si>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</si>
  <si>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</si>
  <si>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</si>
  <si>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</si>
  <si>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</si>
  <si>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</si>
  <si>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</si>
  <si>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</si>
  <si>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</si>
  <si>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</si>
  <si>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</si>
  <si>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</si>
  <si>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</si>
  <si>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</si>
  <si>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</si>
  <si>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</si>
  <si>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</si>
  <si>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</si>
  <si>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</si>
  <si>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</si>
  <si>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</si>
  <si>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</si>
  <si>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</si>
  <si>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</si>
  <si>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</si>
  <si>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</si>
  <si>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</si>
  <si>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</si>
  <si>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</si>
  <si>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</si>
  <si>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</si>
  <si>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</si>
  <si>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</si>
  <si>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</si>
  <si>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</si>
  <si>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</si>
  <si>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</si>
  <si>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</si>
  <si>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</si>
  <si>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</si>
  <si>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</si>
  <si>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</si>
  <si>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</si>
  <si>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</si>
  <si>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</si>
  <si>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</si>
  <si>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</si>
  <si>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</si>
  <si>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</si>
  <si>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</si>
  <si>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</si>
  <si>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</si>
  <si>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</si>
  <si>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</si>
  <si>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</si>
  <si>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</si>
  <si>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</si>
  <si>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</si>
  <si>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</si>
  <si>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</si>
  <si>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</si>
  <si>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</si>
  <si>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</si>
  <si>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</si>
  <si>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</si>
  <si>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</si>
  <si>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</si>
  <si>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</si>
  <si>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</si>
  <si>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</si>
  <si>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</si>
  <si>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</si>
  <si>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</si>
  <si>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</si>
  <si>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</si>
  <si>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</si>
  <si>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</si>
  <si>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</si>
  <si>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</si>
  <si>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</si>
  <si>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</si>
  <si>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</si>
  <si>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</si>
  <si>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</si>
  <si>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</si>
  <si>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</si>
  <si>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</si>
  <si>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</si>
  <si>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</si>
  <si>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</si>
  <si>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</si>
  <si>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</si>
  <si>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</si>
  <si>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</si>
  <si>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</si>
  <si>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</si>
  <si>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</si>
  <si>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</si>
  <si>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</si>
  <si>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</si>
  <si>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</si>
  <si>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</si>
  <si>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</si>
  <si>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</si>
  <si>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</si>
  <si>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</si>
  <si>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</si>
  <si>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</si>
  <si>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</si>
  <si>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</si>
  <si>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</si>
  <si>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</si>
  <si>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</si>
  <si>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</si>
  <si>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</si>
  <si>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</si>
  <si>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</si>
  <si>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</si>
  <si>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</si>
  <si>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</si>
  <si>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</si>
  <si>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</si>
  <si>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</si>
  <si>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</si>
  <si>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</si>
  <si>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</si>
  <si>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</si>
  <si>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</si>
  <si>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</si>
  <si>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</si>
  <si>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</si>
  <si>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</si>
  <si>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</si>
  <si>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</si>
  <si>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</si>
  <si>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</si>
  <si>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</si>
  <si>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</si>
  <si>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</si>
  <si>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</si>
  <si>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</si>
  <si>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</si>
  <si>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</si>
  <si>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</si>
  <si>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</si>
  <si>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</si>
  <si>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</si>
  <si>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</si>
  <si>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</si>
  <si>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</si>
  <si>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</si>
  <si>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</si>
  <si>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</si>
  <si>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</si>
  <si>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</si>
  <si>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</si>
  <si>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</si>
  <si>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</si>
  <si>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</si>
  <si>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</si>
  <si>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</si>
  <si>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</si>
  <si>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</si>
  <si>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</si>
  <si>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</si>
  <si>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</si>
  <si>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</si>
  <si>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</si>
  <si>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</si>
  <si>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</si>
  <si>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</si>
  <si>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</si>
  <si>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</si>
  <si>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</si>
  <si>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</si>
  <si>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</si>
  <si>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</si>
  <si>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</si>
  <si>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</si>
  <si>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</si>
  <si>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</si>
  <si>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</si>
  <si>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</si>
  <si>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</si>
  <si>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</si>
  <si>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</si>
  <si>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</si>
  <si>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</si>
  <si>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</si>
  <si>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</si>
  <si>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</si>
  <si>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</si>
  <si>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</si>
  <si>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</si>
  <si>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</si>
  <si>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</si>
  <si>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</si>
  <si>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</si>
  <si>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</si>
  <si>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</si>
  <si>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</si>
  <si>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</si>
  <si>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</si>
  <si>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</si>
  <si>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</si>
  <si>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</si>
  <si>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</si>
  <si>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</si>
  <si>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</si>
  <si>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</si>
  <si>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</si>
  <si>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</si>
  <si>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</si>
  <si>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</si>
  <si>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</si>
  <si>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</si>
  <si>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</si>
  <si>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</si>
  <si>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</si>
  <si>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</si>
  <si>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</si>
  <si>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</si>
  <si>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</si>
  <si>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</si>
  <si>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</si>
  <si>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</si>
  <si>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</si>
  <si>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</si>
  <si>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</si>
  <si>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</si>
  <si>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</si>
  <si>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</si>
  <si>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</si>
  <si>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</si>
  <si>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</si>
  <si>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</si>
  <si>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</si>
  <si>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</si>
  <si>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</si>
  <si>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</si>
  <si>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</si>
  <si>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</si>
  <si>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</si>
  <si>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</si>
  <si>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</si>
  <si>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</si>
  <si>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</si>
  <si>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</si>
  <si>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</si>
  <si>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</si>
  <si>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</si>
  <si>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</si>
  <si>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</si>
  <si>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</si>
  <si>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</si>
  <si>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</si>
  <si>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</si>
  <si>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</si>
  <si>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</si>
  <si>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</si>
  <si>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</si>
  <si>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</si>
  <si>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</si>
  <si>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</si>
  <si>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</si>
  <si>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</si>
  <si>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</si>
  <si>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</si>
  <si>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</si>
  <si>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</si>
  <si>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</si>
  <si>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</si>
  <si>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</si>
  <si>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</si>
  <si>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</si>
  <si>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</si>
  <si>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</si>
  <si>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</si>
  <si>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</si>
  <si>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</si>
  <si>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</si>
  <si>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</si>
  <si>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</si>
  <si>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</si>
  <si>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</si>
  <si>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</si>
  <si>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</si>
  <si>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</si>
  <si>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</si>
  <si>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</si>
  <si>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</si>
  <si>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</si>
  <si>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</si>
  <si>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</si>
  <si>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</si>
  <si>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</si>
  <si>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</si>
  <si>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</si>
  <si>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</si>
  <si>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</si>
  <si>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</si>
  <si>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</si>
  <si>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</si>
  <si>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</si>
  <si>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</si>
  <si>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</si>
  <si>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</si>
  <si>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</si>
  <si>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</si>
  <si>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</si>
  <si>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</si>
  <si>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</si>
  <si>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</si>
  <si>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</si>
  <si>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</si>
  <si>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</si>
  <si>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</si>
  <si>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</si>
  <si>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</si>
  <si>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</si>
  <si>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</si>
  <si>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</si>
  <si>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</si>
  <si>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</si>
  <si>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</si>
  <si>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</si>
  <si>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</si>
  <si>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</si>
  <si>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</si>
  <si>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</si>
  <si>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</si>
  <si>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</si>
  <si>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</si>
  <si>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</si>
  <si>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</si>
  <si>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</si>
  <si>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</si>
  <si>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</si>
  <si>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</si>
  <si>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</si>
  <si>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</si>
  <si>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</si>
  <si>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</si>
  <si>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</si>
  <si>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</si>
  <si>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</si>
  <si>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</si>
  <si>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</si>
  <si>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</si>
  <si>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</si>
  <si>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</si>
  <si>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</si>
  <si>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</si>
  <si>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</si>
  <si>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</si>
  <si>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</si>
  <si>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</si>
  <si>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</si>
  <si>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</si>
  <si>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</si>
  <si>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</si>
  <si>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</si>
  <si>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</si>
  <si>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</si>
  <si>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</si>
  <si>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</si>
  <si>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</si>
  <si>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</si>
  <si>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</si>
  <si>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</si>
  <si>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</si>
  <si>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</si>
  <si>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</si>
  <si>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</si>
  <si>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</si>
  <si>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</si>
  <si>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</si>
  <si>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</si>
  <si>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</si>
  <si>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</si>
  <si>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</si>
  <si>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</si>
  <si>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</si>
  <si>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</si>
  <si>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</si>
  <si>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</si>
  <si>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</si>
  <si>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</si>
  <si>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</si>
  <si>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</si>
  <si>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</si>
  <si>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</si>
  <si>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</si>
  <si>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</si>
  <si>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</si>
  <si>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</si>
  <si>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</si>
  <si>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</si>
  <si>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</si>
  <si>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</si>
  <si>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</si>
  <si>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</si>
  <si>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</si>
  <si>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</si>
  <si>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</si>
  <si>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</si>
  <si>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</si>
  <si>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</si>
  <si>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</si>
  <si>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</si>
  <si>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</si>
  <si>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</si>
  <si>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</si>
  <si>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</si>
  <si>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</si>
  <si>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</si>
  <si>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</si>
  <si>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</si>
  <si>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</si>
  <si>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</si>
  <si>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</si>
  <si>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</si>
  <si>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</si>
  <si>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</si>
  <si>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</si>
  <si>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</si>
  <si>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</si>
  <si>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</si>
  <si>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</si>
  <si>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</si>
  <si>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</si>
  <si>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</si>
  <si>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</si>
  <si>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</si>
  <si>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</si>
  <si>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</si>
  <si>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</si>
  <si>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</si>
  <si>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</si>
  <si>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</si>
  <si>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</si>
  <si>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</si>
  <si>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</si>
  <si>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</si>
  <si>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</si>
  <si>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</si>
  <si>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</si>
  <si>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</si>
  <si>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</si>
  <si>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</si>
  <si>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</si>
  <si>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</si>
  <si>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</si>
  <si>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</si>
  <si>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</si>
  <si>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</si>
  <si>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</si>
  <si>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</si>
  <si>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</si>
  <si>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</si>
  <si>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</si>
  <si>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</si>
  <si>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</si>
  <si>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</si>
  <si>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</si>
  <si>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</si>
  <si>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</si>
  <si>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</si>
  <si>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</si>
  <si>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</si>
  <si>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</si>
  <si>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</si>
  <si>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</si>
  <si>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</si>
  <si>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</si>
  <si>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</si>
  <si>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</si>
  <si>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</si>
  <si>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</si>
  <si>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</si>
  <si>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</si>
  <si>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</si>
  <si>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</si>
  <si>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</si>
  <si>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</si>
  <si>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</si>
  <si>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</si>
  <si>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</si>
  <si>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</si>
  <si>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</si>
  <si>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</si>
  <si>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</si>
  <si>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</si>
  <si>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</si>
  <si>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</si>
  <si>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</si>
  <si>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</si>
  <si>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</si>
  <si>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</si>
  <si>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</si>
  <si>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</si>
  <si>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</si>
  <si>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</si>
  <si>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</si>
  <si>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</si>
  <si>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</si>
  <si>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</si>
  <si>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</si>
  <si>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</si>
  <si>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</si>
  <si>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</si>
  <si>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</si>
  <si>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</si>
  <si>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</si>
  <si>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</si>
  <si>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</si>
  <si>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</si>
  <si>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</si>
  <si>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</si>
  <si>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</si>
  <si>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</si>
  <si>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</si>
  <si>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</si>
  <si>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</si>
  <si>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</si>
  <si>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</si>
  <si>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</si>
  <si>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</si>
  <si>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</si>
  <si>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</si>
  <si>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</si>
  <si>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</si>
  <si>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</si>
  <si>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</si>
  <si>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</si>
  <si>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</si>
  <si>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</si>
  <si>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</si>
  <si>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</si>
  <si>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</si>
  <si>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</si>
  <si>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</si>
  <si>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</si>
  <si>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</si>
  <si>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</si>
  <si>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</si>
  <si>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</si>
  <si>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</si>
  <si>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</si>
  <si>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</si>
  <si>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</si>
  <si>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</si>
  <si>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</si>
  <si>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</si>
  <si>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</si>
  <si>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</si>
  <si>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</si>
  <si>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</si>
  <si>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</si>
  <si>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</si>
  <si>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</si>
  <si>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</si>
  <si>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</si>
  <si>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</si>
  <si>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</si>
  <si>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</si>
  <si>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</si>
  <si>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</si>
  <si>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</si>
  <si>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</si>
  <si>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</si>
  <si>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</si>
  <si>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</si>
  <si>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</si>
  <si>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</si>
  <si>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</si>
  <si>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</si>
  <si>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</si>
  <si>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</si>
  <si>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</si>
  <si>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</si>
  <si>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</si>
  <si>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</si>
  <si>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</si>
  <si>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</si>
  <si>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</si>
  <si>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</si>
  <si>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</si>
  <si>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</si>
  <si>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</si>
  <si>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</si>
  <si>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</si>
  <si>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</si>
  <si>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</si>
  <si>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</si>
  <si>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</si>
  <si>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</si>
  <si>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</si>
  <si>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</si>
  <si>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</si>
  <si>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</si>
  <si>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</si>
  <si>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</si>
  <si>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</si>
  <si>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</si>
  <si>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</si>
  <si>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</si>
  <si>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</si>
  <si>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</si>
  <si>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</si>
  <si>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</si>
  <si>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</si>
  <si>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</si>
  <si>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</si>
  <si>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</si>
  <si>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</si>
  <si>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</si>
  <si>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</si>
  <si>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</si>
  <si>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</si>
  <si>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</si>
  <si>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</si>
  <si>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</si>
  <si>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</si>
  <si>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</si>
  <si>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</si>
  <si>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</si>
  <si>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</si>
  <si>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</si>
  <si>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</si>
  <si>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</si>
  <si>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</si>
  <si>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</si>
  <si>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</si>
  <si>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</si>
  <si>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</si>
  <si>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</si>
  <si>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</si>
  <si>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</si>
  <si>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</si>
  <si>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</si>
  <si>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</si>
  <si>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</si>
  <si>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</si>
  <si>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</si>
  <si>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</si>
  <si>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</si>
  <si>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</si>
  <si>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</si>
  <si>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</si>
  <si>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</si>
  <si>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</si>
  <si>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</si>
  <si>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</si>
  <si>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</si>
  <si>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</si>
  <si>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</si>
  <si>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</si>
  <si>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</si>
  <si>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</si>
  <si>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</si>
  <si>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</si>
  <si>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</si>
  <si>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</si>
  <si>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</si>
  <si>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</si>
  <si>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</si>
  <si>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</si>
  <si>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</si>
  <si>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</si>
  <si>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</si>
  <si>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</si>
  <si>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</si>
  <si>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</si>
  <si>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</si>
  <si>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</si>
  <si>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</si>
  <si>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</si>
  <si>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</si>
  <si>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</si>
  <si>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</si>
  <si>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</si>
  <si>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</si>
  <si>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</si>
  <si>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</si>
  <si>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</si>
  <si>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</si>
  <si>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</si>
  <si>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</si>
  <si>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</si>
  <si>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</si>
  <si>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</si>
  <si>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</si>
  <si>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</si>
  <si>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</si>
  <si>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</si>
  <si>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</si>
  <si>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</si>
  <si>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</si>
  <si>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</si>
  <si>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</si>
  <si>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</si>
  <si>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</si>
  <si>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</si>
  <si>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</si>
  <si>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</si>
  <si>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</si>
  <si>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</si>
  <si>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</si>
  <si>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</si>
  <si>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</si>
  <si>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</si>
  <si>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</si>
  <si>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</si>
  <si>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</si>
  <si>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</si>
  <si>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</si>
  <si>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</si>
  <si>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</si>
  <si>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</si>
  <si>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</si>
  <si>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</si>
  <si>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</si>
  <si>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</si>
  <si>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</si>
  <si>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</si>
  <si>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</si>
  <si>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</si>
  <si>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</si>
  <si>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</si>
  <si>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</si>
  <si>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</si>
  <si>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</si>
  <si>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</si>
  <si>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</si>
  <si>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</si>
  <si>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</si>
  <si>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</si>
  <si>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</si>
  <si>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</si>
  <si>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</si>
  <si>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</si>
  <si>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</si>
  <si>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</si>
  <si>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</si>
  <si>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</si>
  <si>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</si>
  <si>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</si>
  <si>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</si>
  <si>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</si>
  <si>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</si>
  <si>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</si>
  <si>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</si>
  <si>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</si>
  <si>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</si>
  <si>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</si>
  <si>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</si>
  <si>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</si>
  <si>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</si>
  <si>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</si>
  <si>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</si>
  <si>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</si>
  <si>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</si>
  <si>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</si>
  <si>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</si>
  <si>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</si>
  <si>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</si>
  <si>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</si>
  <si>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</si>
  <si>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</si>
  <si>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</si>
  <si>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</si>
  <si>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</si>
  <si>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</si>
  <si>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</si>
  <si>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</si>
  <si>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</si>
  <si>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</si>
  <si>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</si>
  <si>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</si>
  <si>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</si>
  <si>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</si>
  <si>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</si>
  <si>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</si>
  <si>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</si>
  <si>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</si>
  <si>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</si>
  <si>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</si>
  <si>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</si>
  <si>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</si>
  <si>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</si>
  <si>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</si>
  <si>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</si>
  <si>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</si>
  <si>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</si>
  <si>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</si>
  <si>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</si>
  <si>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</si>
  <si>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</si>
  <si>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</si>
  <si>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</si>
  <si>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</si>
  <si>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</si>
  <si>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</si>
  <si>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</si>
  <si>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</si>
  <si>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</si>
  <si>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</si>
  <si>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</si>
  <si>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</si>
  <si>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</si>
  <si>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</si>
  <si>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</si>
  <si>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</si>
  <si>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</si>
  <si>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</si>
  <si>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</si>
  <si>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</si>
  <si>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</si>
  <si>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</si>
  <si>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</si>
  <si>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</si>
  <si>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</si>
  <si>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</si>
  <si>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</si>
  <si>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</si>
  <si>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</si>
  <si>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</si>
  <si>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</si>
  <si>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</si>
  <si>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</si>
  <si>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</si>
  <si>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</si>
  <si>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</si>
  <si>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</si>
  <si>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</si>
  <si>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</si>
  <si>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</si>
  <si>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</si>
  <si>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</si>
  <si>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</si>
  <si>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</si>
  <si>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</si>
  <si>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</si>
  <si>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</si>
  <si>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</si>
  <si>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</si>
  <si>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</si>
  <si>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</si>
  <si>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</si>
  <si>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</si>
  <si>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</si>
  <si>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</si>
  <si>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</si>
  <si>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</si>
  <si>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</si>
  <si>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</si>
  <si>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</si>
  <si>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</si>
  <si>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</si>
  <si>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</si>
  <si>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</si>
  <si>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</si>
  <si>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</si>
  <si>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</si>
  <si>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</si>
  <si>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</si>
  <si>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</si>
  <si>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</si>
  <si>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</si>
  <si>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</si>
  <si>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</si>
  <si>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</si>
  <si>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</si>
  <si>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</si>
  <si>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</si>
  <si>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</si>
  <si>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</si>
  <si>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</si>
  <si>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</si>
  <si>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</si>
  <si>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</si>
  <si>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</si>
  <si>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</si>
  <si>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</si>
  <si>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</si>
  <si>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</si>
  <si>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</si>
  <si>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</si>
  <si>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</si>
  <si>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</si>
  <si>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</si>
  <si>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</si>
  <si>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</si>
  <si>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</si>
  <si>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</si>
  <si>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</si>
  <si>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</si>
  <si>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</si>
  <si>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</si>
  <si>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</si>
  <si>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</si>
  <si>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</si>
  <si>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</si>
  <si>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</si>
  <si>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</si>
  <si>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</si>
  <si>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</si>
  <si>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</si>
  <si>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</si>
  <si>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</si>
  <si>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</si>
  <si>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</si>
  <si>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</si>
  <si>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</si>
  <si>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</si>
  <si>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</si>
  <si>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</si>
  <si>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</si>
  <si>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</si>
  <si>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</si>
  <si>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</si>
  <si>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</si>
  <si>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</si>
  <si>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</si>
  <si>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</si>
  <si>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</si>
  <si>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</si>
  <si>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</si>
  <si>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</si>
  <si>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</si>
  <si>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</si>
  <si>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</si>
  <si>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</si>
  <si>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</si>
  <si>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</si>
  <si>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</si>
  <si>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</si>
  <si>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</si>
  <si>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</si>
  <si>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</si>
  <si>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</si>
  <si>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</si>
  <si>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</si>
  <si>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</si>
  <si>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</si>
  <si>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</si>
  <si>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</si>
  <si>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</si>
  <si>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</si>
  <si>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</si>
  <si>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</si>
  <si>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</si>
  <si>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</si>
  <si>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</si>
  <si>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</si>
  <si>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</si>
  <si>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</si>
  <si>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</si>
  <si>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</si>
  <si>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</si>
  <si>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</si>
  <si>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</si>
  <si>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</si>
  <si>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</si>
  <si>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</si>
  <si>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</si>
  <si>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</si>
  <si>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</si>
  <si>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</si>
  <si>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</si>
  <si>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</si>
  <si>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</si>
  <si>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</si>
  <si>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</si>
  <si>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</si>
  <si>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</si>
  <si>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</si>
  <si>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</si>
  <si>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</si>
  <si>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</si>
  <si>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</si>
  <si>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</si>
  <si>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</si>
  <si>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</si>
  <si>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</si>
  <si>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</si>
  <si>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</si>
  <si>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</si>
  <si>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</si>
  <si>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</si>
  <si>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</si>
  <si>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</si>
  <si>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</si>
  <si>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</si>
  <si>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</si>
  <si>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</si>
  <si>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</si>
  <si>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</si>
  <si>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</si>
  <si>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</si>
  <si>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</si>
  <si>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</si>
  <si>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</si>
  <si>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</si>
  <si>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</si>
  <si>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</si>
  <si>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</si>
  <si>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</si>
  <si>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</si>
  <si>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</si>
  <si>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</si>
  <si>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</si>
  <si>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</si>
  <si>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</si>
  <si>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</si>
  <si>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</si>
  <si>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</si>
  <si>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</si>
  <si>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</si>
  <si>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</si>
  <si>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</si>
  <si>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</si>
  <si>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</si>
  <si>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</si>
  <si>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</si>
  <si>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</si>
  <si>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</si>
  <si>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</si>
  <si>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</si>
  <si>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</si>
  <si>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</si>
  <si>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</si>
  <si>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</si>
  <si>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</si>
  <si>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</si>
  <si>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</si>
  <si>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</si>
  <si>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</si>
  <si>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</si>
  <si>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</si>
  <si>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</si>
  <si>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</si>
  <si>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</si>
  <si>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</si>
  <si>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</si>
  <si>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</si>
  <si>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</si>
  <si>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</si>
  <si>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</si>
  <si>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</si>
  <si>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</si>
  <si>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</si>
  <si>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</si>
  <si>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</si>
  <si>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</si>
  <si>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</si>
  <si>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</si>
  <si>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</si>
  <si>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</si>
  <si>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</si>
  <si>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</si>
  <si>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</si>
  <si>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</si>
  <si>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</si>
  <si>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</si>
  <si>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</si>
  <si>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</si>
  <si>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</si>
  <si>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</si>
  <si>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</si>
  <si>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</si>
  <si>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</si>
  <si>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</si>
  <si>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</si>
  <si>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</si>
  <si>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</si>
  <si>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</si>
  <si>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</si>
  <si>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</si>
  <si>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</si>
  <si>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</si>
  <si>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</si>
  <si>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</si>
  <si>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</si>
  <si>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</si>
  <si>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</si>
  <si>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</si>
  <si>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</si>
  <si>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</si>
  <si>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</si>
  <si>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</si>
  <si>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</si>
  <si>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</si>
  <si>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</si>
  <si>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</si>
  <si>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</si>
  <si>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</si>
  <si>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</si>
  <si>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</si>
  <si>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</si>
  <si>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</si>
  <si>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</si>
  <si>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</si>
  <si>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</si>
  <si>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</si>
  <si>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</si>
  <si>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</si>
  <si>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</si>
  <si>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</si>
  <si>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</si>
  <si>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</si>
  <si>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</si>
  <si>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</si>
  <si>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</si>
  <si>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</si>
  <si>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</si>
  <si>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</si>
  <si>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</si>
  <si>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</si>
  <si>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</si>
  <si>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</si>
  <si>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</si>
  <si>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</si>
  <si>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</si>
  <si>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</si>
  <si>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</si>
  <si>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</si>
  <si>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</si>
  <si>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</si>
  <si>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</si>
  <si>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</si>
  <si>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</si>
  <si>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</si>
  <si>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</si>
  <si>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</si>
  <si>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</si>
  <si>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</si>
  <si>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</si>
  <si>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</si>
  <si>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</si>
  <si>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</si>
  <si>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</si>
  <si>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</si>
  <si>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</si>
  <si>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</si>
  <si>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</si>
  <si>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</si>
  <si>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</si>
  <si>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</si>
  <si>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</si>
  <si>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</si>
  <si>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</si>
  <si>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</si>
  <si>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</si>
  <si>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</si>
  <si>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</si>
  <si>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</si>
  <si>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</si>
  <si>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</si>
  <si>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</si>
  <si>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</si>
  <si>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</si>
  <si>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</si>
  <si>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</si>
  <si>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</si>
  <si>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</si>
  <si>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</si>
  <si>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</si>
  <si>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</si>
  <si>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</si>
  <si>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</si>
  <si>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</si>
  <si>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</si>
  <si>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</si>
  <si>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</si>
  <si>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</si>
  <si>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</si>
  <si>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</si>
  <si>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</si>
  <si>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</si>
  <si>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</si>
  <si>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</si>
  <si>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</si>
  <si>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</si>
  <si>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</si>
  <si>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</si>
  <si>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</si>
  <si>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</si>
  <si>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</si>
  <si>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</si>
  <si>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</si>
  <si>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</si>
  <si>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</si>
  <si>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</si>
  <si>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</si>
  <si>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</si>
  <si>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</si>
  <si>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</si>
  <si>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</si>
  <si>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</si>
  <si>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</si>
  <si>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</si>
  <si>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</si>
  <si>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</si>
  <si>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</si>
  <si>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</si>
  <si>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</si>
  <si>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</si>
  <si>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</si>
  <si>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</si>
  <si>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</si>
  <si>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</si>
  <si>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</si>
  <si>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</si>
  <si>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</si>
  <si>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</si>
  <si>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</si>
  <si>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</si>
  <si>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</si>
  <si>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</si>
  <si>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</si>
  <si>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</si>
  <si>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</si>
  <si>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</si>
  <si>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</si>
  <si>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</si>
  <si>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</si>
  <si>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</si>
  <si>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</si>
  <si>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</si>
  <si>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</si>
  <si>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</si>
  <si>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</si>
  <si>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</si>
  <si>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</si>
  <si>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</si>
  <si>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</si>
  <si>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</si>
  <si>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</si>
  <si>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</si>
  <si>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</si>
  <si>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</si>
  <si>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</si>
  <si>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</si>
  <si>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</si>
  <si>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</si>
  <si>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</si>
  <si>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</si>
  <si>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</si>
  <si>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</si>
  <si>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</si>
  <si>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</si>
  <si>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</si>
  <si>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</si>
  <si>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</si>
  <si>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</si>
  <si>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</si>
  <si>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</si>
  <si>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</si>
  <si>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</si>
  <si>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</si>
  <si>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</si>
  <si>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</si>
  <si>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</si>
  <si>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</si>
  <si>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</si>
  <si>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</si>
  <si>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</si>
  <si>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</si>
  <si>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</si>
  <si>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</si>
  <si>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</si>
  <si>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</si>
  <si>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</si>
  <si>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</si>
  <si>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</si>
  <si>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</si>
  <si>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</si>
  <si>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</si>
  <si>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</si>
  <si>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</si>
  <si>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</si>
  <si>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</si>
  <si>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</si>
  <si>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</si>
  <si>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</si>
  <si>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</si>
  <si>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</si>
  <si>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</si>
  <si>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</si>
  <si>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</si>
  <si>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</si>
  <si>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</si>
  <si>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</si>
  <si>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</si>
  <si>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</si>
  <si>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</si>
  <si>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</si>
  <si>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</si>
  <si>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</si>
  <si>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</si>
  <si>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</si>
  <si>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</si>
  <si>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</si>
  <si>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</si>
  <si>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</si>
  <si>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</si>
  <si>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</si>
  <si>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</si>
  <si>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</si>
  <si>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</si>
  <si>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</si>
  <si>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</si>
  <si>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</si>
  <si>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</si>
  <si>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</si>
  <si>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</si>
  <si>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</si>
  <si>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</si>
  <si>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</si>
  <si>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</si>
  <si>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</si>
  <si>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</si>
  <si>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</si>
  <si>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</si>
  <si>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</si>
  <si>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</si>
  <si>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</si>
  <si>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</si>
  <si>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</si>
  <si>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</si>
  <si>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</si>
  <si>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</si>
  <si>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</si>
  <si>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</si>
  <si>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</si>
  <si>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</si>
  <si>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</si>
  <si>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</si>
  <si>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</si>
  <si>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</si>
  <si>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</si>
  <si>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</si>
  <si>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</si>
  <si>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</si>
  <si>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</si>
  <si>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</si>
  <si>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</si>
  <si>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</si>
  <si>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</si>
  <si>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</si>
  <si>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</si>
  <si>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</si>
  <si>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</si>
  <si>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</si>
  <si>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</si>
  <si>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</si>
  <si>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</si>
  <si>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</si>
  <si>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</si>
  <si>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</si>
  <si>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</si>
  <si>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</si>
  <si>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</si>
  <si>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</si>
  <si>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</si>
  <si>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</si>
  <si>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</si>
  <si>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</si>
  <si>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</si>
  <si>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</si>
  <si>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</si>
  <si>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</si>
  <si>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</si>
  <si>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</si>
  <si>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</si>
  <si>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</si>
  <si>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</si>
  <si>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</si>
  <si>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</si>
  <si>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</si>
  <si>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</si>
  <si>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</si>
  <si>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</si>
  <si>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</si>
  <si>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</si>
  <si>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</si>
  <si>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</si>
  <si>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</si>
  <si>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</si>
  <si>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</si>
  <si>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</si>
  <si>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</si>
  <si>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</si>
  <si>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</si>
  <si>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</si>
  <si>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</si>
  <si>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</si>
  <si>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</si>
  <si>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</si>
  <si>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</si>
  <si>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</si>
  <si>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</si>
  <si>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</si>
  <si>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</si>
  <si>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</si>
  <si>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</si>
  <si>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</si>
  <si>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</si>
  <si>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</si>
  <si>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</si>
  <si>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</si>
  <si>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</si>
  <si>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</si>
  <si>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</si>
  <si>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</si>
  <si>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</si>
  <si>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</si>
  <si>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</si>
  <si>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</si>
  <si>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</si>
  <si>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</si>
  <si>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</si>
  <si>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</si>
  <si>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</si>
  <si>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</si>
  <si>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</si>
  <si>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</si>
  <si>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</si>
  <si>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</si>
  <si>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</si>
  <si>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</si>
  <si>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</si>
  <si>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</si>
  <si>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</si>
  <si>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</si>
  <si>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</si>
  <si>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</si>
  <si>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</si>
  <si>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</si>
  <si>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</si>
  <si>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</si>
  <si>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</si>
  <si>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</si>
  <si>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</si>
  <si>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</si>
  <si>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</si>
  <si>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</si>
  <si>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</si>
  <si>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</si>
  <si>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</si>
  <si>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</si>
  <si>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</si>
  <si>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</si>
  <si>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</si>
  <si>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</si>
  <si>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</si>
  <si>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</si>
  <si>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</si>
  <si>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</si>
  <si>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</si>
  <si>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</si>
  <si>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</si>
  <si>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</si>
  <si>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</si>
  <si>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</si>
  <si>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</si>
  <si>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</si>
  <si>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</si>
  <si>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</si>
  <si>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</si>
  <si>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</si>
  <si>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</si>
  <si>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</si>
  <si>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</si>
  <si>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</si>
  <si>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</si>
  <si>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</si>
  <si>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</si>
  <si>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</si>
  <si>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</si>
  <si>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</si>
  <si>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</si>
  <si>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</si>
  <si>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</si>
  <si>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</si>
  <si>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</si>
  <si>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</si>
  <si>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</si>
  <si>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</si>
  <si>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</si>
  <si>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</si>
  <si>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</si>
  <si>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</si>
  <si>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</si>
  <si>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</si>
  <si>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</si>
  <si>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</si>
  <si>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</si>
  <si>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</si>
  <si>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</si>
  <si>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</si>
  <si>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</si>
  <si>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</si>
  <si>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</si>
  <si>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</si>
  <si>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</si>
  <si>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</si>
  <si>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</si>
  <si>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</si>
  <si>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</si>
  <si>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</si>
  <si>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</si>
  <si>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</si>
  <si>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</si>
  <si>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</si>
  <si>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</si>
  <si>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</si>
  <si>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</si>
  <si>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</si>
  <si>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</si>
  <si>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</si>
  <si>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</si>
  <si>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</si>
  <si>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</si>
  <si>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</si>
  <si>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</si>
  <si>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</si>
  <si>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</si>
  <si>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</si>
  <si>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</si>
  <si>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</si>
  <si>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</si>
  <si>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</si>
  <si>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</si>
  <si>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</si>
  <si>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</si>
  <si>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</si>
  <si>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</si>
  <si>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</si>
  <si>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</si>
  <si>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</si>
  <si>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</si>
  <si>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</si>
  <si>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</si>
  <si>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</si>
  <si>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</si>
  <si>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</si>
  <si>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</si>
  <si>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</si>
  <si>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</si>
  <si>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</si>
  <si>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</si>
  <si>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</si>
  <si>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</si>
  <si>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</si>
  <si>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</si>
  <si>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</si>
  <si>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</si>
  <si>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</si>
  <si>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</si>
  <si>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</si>
  <si>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</si>
  <si>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</si>
  <si>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</si>
  <si>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</si>
  <si>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</si>
  <si>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</si>
  <si>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</si>
  <si>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</si>
  <si>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</si>
  <si>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</si>
  <si>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</si>
  <si>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</si>
  <si>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</si>
  <si>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</si>
  <si>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</si>
  <si>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</si>
  <si>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</si>
  <si>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</si>
  <si>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</si>
  <si>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</si>
  <si>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</si>
  <si>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</si>
  <si>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</si>
  <si>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</si>
  <si>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</si>
  <si>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</si>
  <si>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</si>
  <si>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</si>
  <si>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</si>
  <si>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</si>
  <si>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</si>
  <si>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</si>
  <si>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</si>
  <si>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</si>
  <si>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</si>
  <si>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</si>
  <si>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</si>
  <si>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</si>
  <si>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</si>
  <si>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</si>
  <si>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</si>
  <si>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</si>
  <si>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</si>
  <si>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</si>
  <si>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</si>
  <si>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</si>
  <si>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</si>
  <si>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</si>
  <si>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</si>
  <si>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</si>
  <si>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</si>
  <si>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</si>
  <si>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</si>
  <si>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</si>
  <si>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</si>
  <si>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</si>
  <si>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</si>
  <si>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</si>
  <si>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</si>
  <si>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</si>
  <si>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</si>
  <si>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</si>
  <si>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</si>
  <si>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</si>
  <si>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</si>
  <si>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</si>
  <si>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</si>
  <si>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</si>
  <si>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</si>
  <si>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</si>
  <si>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</si>
  <si>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</si>
  <si>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</si>
  <si>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</si>
  <si>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</si>
  <si>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</si>
  <si>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</si>
  <si>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</si>
  <si>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</si>
  <si>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</si>
  <si>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</si>
  <si>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</si>
  <si>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</si>
  <si>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</si>
  <si>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</si>
  <si>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</si>
  <si>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</si>
  <si>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</si>
  <si>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</si>
  <si>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</si>
  <si>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</si>
  <si>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</si>
  <si>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</si>
  <si>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</si>
  <si>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</si>
  <si>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</si>
  <si>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</si>
  <si>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</si>
  <si>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</si>
  <si>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</si>
  <si>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</si>
  <si>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</si>
  <si>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</si>
  <si>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</si>
  <si>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</si>
  <si>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</si>
  <si>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</si>
  <si>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</si>
  <si>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</si>
  <si>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</si>
  <si>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</si>
  <si>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</si>
  <si>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</si>
  <si>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</si>
  <si>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</si>
  <si>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</si>
  <si>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</si>
  <si>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</si>
  <si>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</si>
  <si>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</si>
  <si>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</si>
  <si>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</si>
  <si>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</si>
  <si>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</si>
  <si>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</si>
  <si>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</si>
  <si>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</si>
  <si>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</si>
  <si>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</si>
  <si>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</si>
  <si>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</si>
  <si>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</si>
  <si>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</si>
  <si>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</si>
  <si>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</si>
  <si>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</si>
  <si>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</si>
  <si>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</si>
  <si>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</si>
  <si>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</si>
  <si>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</si>
  <si>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</si>
  <si>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</si>
  <si>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</si>
  <si>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</si>
  <si>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</si>
  <si>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</si>
  <si>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</si>
  <si>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</si>
  <si>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</si>
  <si>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</si>
  <si>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</si>
  <si>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</si>
  <si>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</si>
  <si>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</si>
  <si>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</si>
  <si>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</si>
  <si>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</si>
  <si>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</si>
  <si>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</si>
  <si>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</si>
  <si>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</si>
  <si>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</si>
  <si>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</si>
  <si>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</si>
  <si>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</si>
  <si>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</si>
  <si>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</si>
  <si>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</si>
  <si>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</si>
  <si>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</si>
  <si>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</si>
  <si>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</si>
  <si>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</si>
  <si>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</si>
  <si>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</si>
  <si>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</si>
  <si>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</si>
  <si>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</si>
  <si>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</si>
  <si>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</si>
  <si>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</si>
  <si>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</si>
  <si>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</si>
  <si>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</si>
  <si>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</si>
  <si>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</si>
  <si>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</si>
  <si>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</si>
  <si>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</si>
  <si>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</si>
  <si>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</si>
  <si>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</si>
  <si>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</si>
  <si>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</si>
  <si>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</si>
  <si>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</si>
  <si>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</si>
  <si>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</si>
  <si>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</si>
  <si>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</si>
  <si>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</si>
  <si>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</si>
  <si>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</si>
  <si>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</si>
  <si>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</si>
  <si>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</si>
  <si>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</si>
  <si>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</si>
  <si>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</si>
  <si>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</si>
  <si>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</si>
  <si>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</si>
  <si>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</si>
  <si>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</si>
  <si>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</si>
  <si>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</si>
  <si>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</si>
  <si>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</si>
  <si>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</si>
  <si>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</si>
  <si>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</si>
  <si>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</si>
  <si>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</si>
  <si>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</si>
  <si>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</si>
  <si>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</si>
  <si>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</si>
  <si>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</si>
  <si>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</si>
  <si>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</si>
  <si>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</si>
  <si>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</si>
  <si>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</si>
  <si>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</si>
  <si>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</si>
  <si>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</si>
  <si>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</si>
  <si>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</si>
  <si>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</si>
  <si>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</si>
  <si>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</si>
  <si>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</si>
  <si>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</si>
  <si>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</si>
  <si>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</si>
  <si>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</si>
  <si>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</si>
  <si>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</si>
  <si>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</si>
  <si>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</si>
  <si>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</si>
  <si>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</si>
  <si>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</si>
  <si>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</si>
  <si>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</si>
  <si>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</si>
  <si>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</si>
  <si>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</si>
  <si>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</si>
  <si>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</si>
  <si>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</si>
  <si>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</si>
  <si>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</si>
  <si>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</si>
  <si>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</si>
  <si>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</si>
  <si>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</si>
  <si>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</si>
  <si>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</si>
  <si>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</si>
  <si>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</si>
  <si>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</si>
  <si>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</si>
  <si>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</si>
  <si>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</si>
  <si>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</si>
  <si>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</si>
  <si>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</si>
  <si>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</si>
  <si>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</si>
  <si>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</si>
  <si>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</si>
  <si>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</si>
  <si>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</si>
  <si>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</si>
  <si>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</si>
  <si>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</si>
  <si>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</si>
  <si>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</si>
  <si>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</si>
  <si>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</si>
  <si>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</si>
  <si>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</si>
  <si>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</si>
  <si>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</si>
  <si>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</si>
  <si>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</si>
  <si>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</si>
  <si>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</si>
  <si>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</si>
  <si>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</si>
  <si>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</si>
  <si>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</si>
  <si>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</si>
  <si>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</si>
  <si>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</si>
  <si>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</si>
  <si>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</si>
  <si>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</si>
  <si>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</si>
  <si>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</si>
  <si>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</si>
  <si>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</si>
  <si>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</si>
  <si>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</si>
  <si>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</si>
  <si>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</si>
  <si>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</si>
  <si>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</si>
  <si>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</si>
  <si>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</si>
  <si>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</si>
  <si>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</si>
  <si>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</si>
  <si>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</si>
  <si>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</si>
  <si>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</si>
  <si>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</si>
  <si>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</si>
  <si>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</si>
  <si>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</si>
  <si>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</si>
  <si>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</si>
  <si>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</si>
  <si>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</si>
  <si>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</si>
  <si>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</si>
  <si>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</si>
  <si>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</si>
  <si>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</si>
  <si>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</si>
  <si>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</si>
  <si>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</si>
  <si>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</si>
  <si>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</si>
  <si>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</si>
  <si>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</si>
  <si>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</si>
  <si>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</si>
  <si>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</si>
  <si>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</si>
  <si>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</si>
  <si>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</si>
  <si>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</si>
  <si>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</si>
  <si>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</si>
  <si>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</si>
  <si>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</si>
  <si>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</si>
  <si>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</si>
  <si>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</si>
  <si>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</si>
  <si>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</si>
  <si>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</si>
  <si>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</si>
  <si>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</si>
  <si>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</si>
  <si>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</si>
  <si>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</si>
  <si>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</si>
  <si>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</si>
  <si>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</si>
  <si>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</si>
  <si>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</si>
  <si>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</si>
  <si>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</si>
  <si>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</si>
  <si>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</si>
  <si>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</si>
  <si>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</si>
  <si>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</si>
  <si>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</si>
  <si>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</si>
  <si>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</si>
  <si>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</si>
  <si>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</si>
  <si>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</si>
  <si>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</si>
  <si>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</si>
  <si>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</si>
  <si>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</si>
  <si>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</si>
  <si>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</si>
  <si>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</si>
  <si>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</si>
  <si>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</si>
  <si>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</si>
  <si>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</si>
  <si>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</si>
  <si>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</si>
  <si>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</si>
  <si>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</si>
  <si>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</si>
  <si>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</si>
  <si>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</si>
  <si>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</si>
  <si>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</si>
  <si>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</si>
  <si>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</si>
  <si>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</si>
  <si>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</si>
  <si>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</si>
  <si>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</si>
  <si>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</si>
  <si>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</si>
  <si>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</si>
  <si>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</si>
  <si>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</si>
  <si>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</si>
  <si>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</si>
  <si>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</si>
  <si>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</si>
  <si>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</si>
  <si>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</si>
  <si>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</si>
  <si>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</si>
  <si>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</si>
  <si>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</si>
  <si>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2021-91-7</t>
  </si>
  <si>
    <t xml:space="preserve">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</si>
</sst>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H27" zoomScale="70" zoomScaleNormal="70" zoomScaleSheetLayoutView="40" zoomScalePageLayoutView="40" workbookViewId="0">
      <selection activeCell="O34" sqref="O34"/>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19" t="s">
        <v>2654</v>
      </c>
      <c r="D2" s="220"/>
      <c r="E2" s="220"/>
      <c r="F2" s="220"/>
      <c r="G2" s="220"/>
      <c r="H2" s="220"/>
      <c r="I2" s="220"/>
      <c r="J2" s="220"/>
      <c r="K2" s="220"/>
      <c r="L2" s="240" t="s">
        <v>2640</v>
      </c>
      <c r="M2" s="240"/>
      <c r="N2" s="245" t="s">
        <v>2641</v>
      </c>
      <c r="O2" s="246"/>
    </row>
    <row r="3" spans="1:20" ht="33" customHeight="1" x14ac:dyDescent="0.25">
      <c r="A3" s="9"/>
      <c r="B3" s="8"/>
      <c r="C3" s="221"/>
      <c r="D3" s="222"/>
      <c r="E3" s="222"/>
      <c r="F3" s="222"/>
      <c r="G3" s="222"/>
      <c r="H3" s="222"/>
      <c r="I3" s="222"/>
      <c r="J3" s="222"/>
      <c r="K3" s="222"/>
      <c r="L3" s="247" t="s">
        <v>1</v>
      </c>
      <c r="M3" s="247"/>
      <c r="N3" s="247" t="s">
        <v>2642</v>
      </c>
      <c r="O3" s="249"/>
    </row>
    <row r="4" spans="1:20" ht="24.75" customHeight="1" thickBot="1" x14ac:dyDescent="0.3">
      <c r="A4" s="10"/>
      <c r="B4" s="12"/>
      <c r="C4" s="223"/>
      <c r="D4" s="224"/>
      <c r="E4" s="224"/>
      <c r="F4" s="224"/>
      <c r="G4" s="224"/>
      <c r="H4" s="224"/>
      <c r="I4" s="224"/>
      <c r="J4" s="224"/>
      <c r="K4" s="224"/>
      <c r="L4" s="250" t="s">
        <v>0</v>
      </c>
      <c r="M4" s="250"/>
      <c r="N4" s="250"/>
      <c r="O4" s="251"/>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205" t="s">
        <v>2638</v>
      </c>
      <c r="B6" s="206"/>
      <c r="C6" s="206"/>
      <c r="D6" s="206"/>
      <c r="E6" s="206"/>
      <c r="F6" s="206"/>
      <c r="G6" s="206"/>
      <c r="H6" s="206"/>
      <c r="I6" s="206"/>
      <c r="J6" s="206"/>
      <c r="K6" s="206"/>
      <c r="L6" s="206"/>
      <c r="M6" s="206"/>
      <c r="N6" s="206"/>
      <c r="O6" s="207"/>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241" t="str">
        <f>HYPERLINK("#MI_Oferente_Singular!A114","CAPACIDAD RESIDUAL")</f>
        <v>CAPACIDAD RESIDUAL</v>
      </c>
      <c r="F8" s="242"/>
      <c r="G8" s="243"/>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241" t="str">
        <f>HYPERLINK("#MI_Oferente_Singular!A162","TALENTO HUMANO")</f>
        <v>TALENTO HUMANO</v>
      </c>
      <c r="F9" s="242"/>
      <c r="G9" s="243"/>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241" t="str">
        <f>HYPERLINK("#MI_Oferente_Singular!F162","INFRAESTRUCTURA")</f>
        <v>INFRAESTRUCTURA</v>
      </c>
      <c r="F10" s="242"/>
      <c r="G10" s="243"/>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2715</v>
      </c>
      <c r="D15" s="35"/>
      <c r="E15" s="35"/>
      <c r="F15" s="5"/>
      <c r="G15" s="32" t="s">
        <v>1168</v>
      </c>
      <c r="H15" s="103" t="s">
        <v>1109</v>
      </c>
      <c r="I15" s="32" t="s">
        <v>2624</v>
      </c>
      <c r="J15" s="108" t="s">
        <v>2626</v>
      </c>
      <c r="L15" s="225" t="s">
        <v>8</v>
      </c>
      <c r="M15" s="225"/>
      <c r="N15" s="128" t="s">
        <v>2664</v>
      </c>
      <c r="O15" s="8"/>
      <c r="Q15" s="51"/>
      <c r="R15" s="51"/>
      <c r="S15" s="51"/>
      <c r="T15" s="51"/>
    </row>
    <row r="16" spans="1:20" thickBot="1" x14ac:dyDescent="0.35">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4"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244"/>
      <c r="I20" s="149" t="s">
        <v>1109</v>
      </c>
      <c r="J20" s="150" t="s">
        <v>1111</v>
      </c>
      <c r="K20" s="151"/>
      <c r="L20" s="152"/>
      <c r="M20" s="152">
        <v>44561</v>
      </c>
      <c r="N20" s="135">
        <f>+(M20-L20)/30</f>
        <v>1485.3666666666666</v>
      </c>
      <c r="O20" s="138"/>
      <c r="U20" s="134"/>
      <c r="V20" s="105">
        <f ca="1">NOW()</f>
        <v>44201.668196412036</v>
      </c>
      <c r="W20" s="105">
        <f ca="1">NOW()</f>
        <v>44201.668196412036</v>
      </c>
    </row>
    <row r="21" spans="1:23" ht="30" customHeight="1" outlineLevel="1" x14ac:dyDescent="0.3">
      <c r="A21" s="9"/>
      <c r="B21" s="71"/>
      <c r="C21" s="5"/>
      <c r="D21" s="5"/>
      <c r="E21" s="5"/>
      <c r="F21" s="5"/>
      <c r="G21" s="5"/>
      <c r="H21" s="70"/>
      <c r="I21" s="149" t="s">
        <v>1109</v>
      </c>
      <c r="J21" s="150" t="s">
        <v>1111</v>
      </c>
      <c r="K21" s="151"/>
      <c r="L21" s="152"/>
      <c r="M21" s="152">
        <v>44561</v>
      </c>
      <c r="N21" s="135">
        <f t="shared" ref="N21:N35" si="0">+(M21-L21)/30</f>
        <v>1485.3666666666666</v>
      </c>
      <c r="O21" s="139"/>
    </row>
    <row r="22" spans="1:23" ht="30" customHeight="1" outlineLevel="1" x14ac:dyDescent="0.3">
      <c r="A22" s="9"/>
      <c r="B22" s="71"/>
      <c r="C22" s="5"/>
      <c r="D22" s="5"/>
      <c r="E22" s="5"/>
      <c r="F22" s="5"/>
      <c r="G22" s="5"/>
      <c r="H22" s="70"/>
      <c r="I22" s="149" t="s">
        <v>1109</v>
      </c>
      <c r="J22" s="150" t="s">
        <v>1111</v>
      </c>
      <c r="K22" s="151"/>
      <c r="L22" s="152"/>
      <c r="M22" s="152">
        <v>44561</v>
      </c>
      <c r="N22" s="136">
        <f t="shared" ref="N22:N33" si="1">+(M22-L22)/30</f>
        <v>1485.3666666666666</v>
      </c>
      <c r="O22" s="139"/>
    </row>
    <row r="23" spans="1:23" ht="30" customHeight="1" outlineLevel="1" x14ac:dyDescent="0.3">
      <c r="A23" s="9"/>
      <c r="B23" s="101"/>
      <c r="C23" s="21"/>
      <c r="D23" s="21"/>
      <c r="E23" s="21"/>
      <c r="F23" s="5"/>
      <c r="G23" s="5"/>
      <c r="H23" s="70"/>
      <c r="I23" s="149" t="s">
        <v>1109</v>
      </c>
      <c r="J23" s="150" t="s">
        <v>1111</v>
      </c>
      <c r="K23" s="151"/>
      <c r="L23" s="152"/>
      <c r="M23" s="152">
        <v>44561</v>
      </c>
      <c r="N23" s="136">
        <f t="shared" si="1"/>
        <v>1485.3666666666666</v>
      </c>
      <c r="O23" s="139"/>
      <c r="Q23" s="104"/>
      <c r="R23" s="55"/>
      <c r="S23" s="105"/>
      <c r="T23" s="105"/>
    </row>
    <row r="24" spans="1:23" ht="30" customHeight="1" outlineLevel="1" x14ac:dyDescent="0.3">
      <c r="A24" s="9"/>
      <c r="B24" s="101"/>
      <c r="C24" s="21"/>
      <c r="D24" s="21"/>
      <c r="E24" s="21"/>
      <c r="F24" s="5"/>
      <c r="G24" s="5"/>
      <c r="H24" s="70"/>
      <c r="I24" s="149" t="s">
        <v>1109</v>
      </c>
      <c r="J24" s="150" t="s">
        <v>1111</v>
      </c>
      <c r="K24" s="151"/>
      <c r="L24" s="152"/>
      <c r="M24" s="152">
        <v>44561</v>
      </c>
      <c r="N24" s="136">
        <f t="shared" si="1"/>
        <v>1485.3666666666666</v>
      </c>
      <c r="O24" s="139"/>
    </row>
    <row r="25" spans="1:23" ht="30" customHeight="1" outlineLevel="1" x14ac:dyDescent="0.3">
      <c r="A25" s="9"/>
      <c r="B25" s="101"/>
      <c r="C25" s="21"/>
      <c r="D25" s="21"/>
      <c r="E25" s="21"/>
      <c r="F25" s="5"/>
      <c r="G25" s="5"/>
      <c r="H25" s="70"/>
      <c r="I25" s="149" t="s">
        <v>1109</v>
      </c>
      <c r="J25" s="150" t="s">
        <v>1111</v>
      </c>
      <c r="K25" s="151"/>
      <c r="L25" s="152"/>
      <c r="M25" s="152">
        <v>44561</v>
      </c>
      <c r="N25" s="136">
        <f t="shared" si="1"/>
        <v>1485.3666666666666</v>
      </c>
      <c r="O25" s="139"/>
    </row>
    <row r="26" spans="1:23" ht="30" customHeight="1" outlineLevel="1" x14ac:dyDescent="0.3">
      <c r="A26" s="9"/>
      <c r="B26" s="101"/>
      <c r="C26" s="21"/>
      <c r="D26" s="21"/>
      <c r="E26" s="21"/>
      <c r="F26" s="5"/>
      <c r="G26" s="5"/>
      <c r="H26" s="70"/>
      <c r="I26" s="149" t="s">
        <v>1109</v>
      </c>
      <c r="J26" s="150" t="s">
        <v>1111</v>
      </c>
      <c r="K26" s="151"/>
      <c r="L26" s="152"/>
      <c r="M26" s="152">
        <v>44561</v>
      </c>
      <c r="N26" s="136">
        <f t="shared" si="1"/>
        <v>1485.3666666666666</v>
      </c>
      <c r="O26" s="139"/>
    </row>
    <row r="27" spans="1:23" ht="30" customHeight="1" outlineLevel="1" x14ac:dyDescent="0.25">
      <c r="A27" s="9"/>
      <c r="B27" s="101"/>
      <c r="C27" s="21"/>
      <c r="D27" s="21"/>
      <c r="E27" s="21"/>
      <c r="F27" s="5"/>
      <c r="G27" s="5"/>
      <c r="H27" s="70"/>
      <c r="I27" s="149" t="s">
        <v>1109</v>
      </c>
      <c r="J27" s="150" t="s">
        <v>1111</v>
      </c>
      <c r="K27" s="151"/>
      <c r="L27" s="152"/>
      <c r="M27" s="152">
        <v>44561</v>
      </c>
      <c r="N27" s="136">
        <f t="shared" si="1"/>
        <v>1485.3666666666666</v>
      </c>
      <c r="O27" s="139"/>
    </row>
    <row r="28" spans="1:23" ht="30" customHeight="1" outlineLevel="1" x14ac:dyDescent="0.25">
      <c r="A28" s="9"/>
      <c r="B28" s="101"/>
      <c r="C28" s="21"/>
      <c r="D28" s="21"/>
      <c r="E28" s="21"/>
      <c r="F28" s="5"/>
      <c r="G28" s="5"/>
      <c r="H28" s="70"/>
      <c r="I28" s="149" t="s">
        <v>1109</v>
      </c>
      <c r="J28" s="150" t="s">
        <v>1111</v>
      </c>
      <c r="K28" s="151"/>
      <c r="L28" s="152"/>
      <c r="M28" s="152">
        <v>44561</v>
      </c>
      <c r="N28" s="136">
        <f t="shared" si="1"/>
        <v>1485.3666666666666</v>
      </c>
      <c r="O28" s="139"/>
    </row>
    <row r="29" spans="1:23" ht="30" customHeight="1" outlineLevel="1" x14ac:dyDescent="0.25">
      <c r="A29" s="9"/>
      <c r="B29" s="71"/>
      <c r="C29" s="5"/>
      <c r="D29" s="5"/>
      <c r="E29" s="5"/>
      <c r="F29" s="5"/>
      <c r="G29" s="5"/>
      <c r="H29" s="70"/>
      <c r="I29" s="149" t="s">
        <v>1109</v>
      </c>
      <c r="J29" s="150" t="s">
        <v>1119</v>
      </c>
      <c r="K29" s="151"/>
      <c r="L29" s="152"/>
      <c r="M29" s="152">
        <v>44561</v>
      </c>
      <c r="N29" s="136">
        <f t="shared" si="1"/>
        <v>1485.3666666666666</v>
      </c>
      <c r="O29" s="139"/>
    </row>
    <row r="30" spans="1:23" ht="30" customHeight="1" outlineLevel="1" x14ac:dyDescent="0.25">
      <c r="A30" s="9"/>
      <c r="B30" s="71"/>
      <c r="C30" s="5"/>
      <c r="D30" s="5"/>
      <c r="E30" s="5"/>
      <c r="F30" s="5"/>
      <c r="G30" s="5"/>
      <c r="H30" s="70"/>
      <c r="I30" s="149" t="s">
        <v>1109</v>
      </c>
      <c r="J30" s="150" t="s">
        <v>1111</v>
      </c>
      <c r="K30" s="151">
        <v>2370067200</v>
      </c>
      <c r="L30" s="152"/>
      <c r="M30" s="152">
        <v>44561</v>
      </c>
      <c r="N30" s="136">
        <f t="shared" si="1"/>
        <v>1485.3666666666666</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2" t="s">
        <v>2</v>
      </c>
      <c r="C37" s="212"/>
      <c r="D37" s="212"/>
      <c r="E37" s="212"/>
      <c r="F37" s="212"/>
      <c r="G37" s="5"/>
      <c r="H37" s="129"/>
      <c r="I37" s="130"/>
      <c r="J37" s="130"/>
      <c r="K37" s="130"/>
      <c r="L37" s="130"/>
      <c r="M37" s="130"/>
      <c r="N37" s="130"/>
      <c r="O37" s="131"/>
    </row>
    <row r="38" spans="1:16" ht="21" customHeight="1" x14ac:dyDescent="0.25">
      <c r="A38" s="9"/>
      <c r="B38" s="239" t="str">
        <f>VLOOKUP(B20,EAS!A2:B1439,2,0)</f>
        <v>FUNDACIÓN PARA EL FOMENTO DE LA EDUCACIÓN EN EL CHOCO</v>
      </c>
      <c r="C38" s="239"/>
      <c r="D38" s="239"/>
      <c r="E38" s="239"/>
      <c r="F38" s="239"/>
      <c r="G38" s="5"/>
      <c r="H38" s="132"/>
      <c r="I38" s="248" t="s">
        <v>7</v>
      </c>
      <c r="J38" s="248"/>
      <c r="K38" s="248"/>
      <c r="L38" s="248"/>
      <c r="M38" s="248"/>
      <c r="N38" s="248"/>
      <c r="O38" s="133"/>
    </row>
    <row r="39" spans="1:16" ht="42.95" customHeight="1" thickBot="1" x14ac:dyDescent="0.3">
      <c r="A39" s="10"/>
      <c r="B39" s="11"/>
      <c r="C39" s="11"/>
      <c r="D39" s="11"/>
      <c r="E39" s="11"/>
      <c r="F39" s="11"/>
      <c r="G39" s="11"/>
      <c r="H39" s="10"/>
      <c r="I39" s="234" t="s">
        <v>2716</v>
      </c>
      <c r="J39" s="234"/>
      <c r="K39" s="234"/>
      <c r="L39" s="234"/>
      <c r="M39" s="234"/>
      <c r="N39" s="23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6"/>
    </row>
    <row r="42" spans="1:16" ht="8.25" customHeight="1" thickBot="1" x14ac:dyDescent="0.3"/>
    <row r="43" spans="1:16" s="19" customFormat="1" ht="31.5" customHeight="1" thickBot="1" x14ac:dyDescent="0.3">
      <c r="A43" s="183" t="s">
        <v>4</v>
      </c>
      <c r="B43" s="184"/>
      <c r="C43" s="184"/>
      <c r="D43" s="184"/>
      <c r="E43" s="184"/>
      <c r="F43" s="184"/>
      <c r="G43" s="184"/>
      <c r="H43" s="184"/>
      <c r="I43" s="184"/>
      <c r="J43" s="184"/>
      <c r="K43" s="184"/>
      <c r="L43" s="184"/>
      <c r="M43" s="184"/>
      <c r="N43" s="184"/>
      <c r="O43" s="185"/>
      <c r="P43" s="76"/>
    </row>
    <row r="44" spans="1:16" ht="15" customHeight="1" x14ac:dyDescent="0.25">
      <c r="A44" s="186" t="s">
        <v>2655</v>
      </c>
      <c r="B44" s="187"/>
      <c r="C44" s="187"/>
      <c r="D44" s="187"/>
      <c r="E44" s="187"/>
      <c r="F44" s="187"/>
      <c r="G44" s="187"/>
      <c r="H44" s="187"/>
      <c r="I44" s="187"/>
      <c r="J44" s="187"/>
      <c r="K44" s="187"/>
      <c r="L44" s="187"/>
      <c r="M44" s="187"/>
      <c r="N44" s="187"/>
      <c r="O44" s="188"/>
    </row>
    <row r="45" spans="1:16" x14ac:dyDescent="0.25">
      <c r="A45" s="189"/>
      <c r="B45" s="190"/>
      <c r="C45" s="190"/>
      <c r="D45" s="190"/>
      <c r="E45" s="190"/>
      <c r="F45" s="190"/>
      <c r="G45" s="190"/>
      <c r="H45" s="190"/>
      <c r="I45" s="190"/>
      <c r="J45" s="190"/>
      <c r="K45" s="190"/>
      <c r="L45" s="190"/>
      <c r="M45" s="190"/>
      <c r="N45" s="190"/>
      <c r="O45" s="19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3" t="s">
        <v>2633</v>
      </c>
      <c r="B109" s="184"/>
      <c r="C109" s="184"/>
      <c r="D109" s="184"/>
      <c r="E109" s="184"/>
      <c r="F109" s="184"/>
      <c r="G109" s="184"/>
      <c r="H109" s="184"/>
      <c r="I109" s="184"/>
      <c r="J109" s="184"/>
      <c r="K109" s="184"/>
      <c r="L109" s="184"/>
      <c r="M109" s="184"/>
      <c r="N109" s="184"/>
      <c r="O109" s="185"/>
      <c r="P109" s="76"/>
    </row>
    <row r="110" spans="1:16" ht="15" customHeight="1" x14ac:dyDescent="0.25">
      <c r="A110" s="186" t="s">
        <v>2656</v>
      </c>
      <c r="B110" s="187"/>
      <c r="C110" s="187"/>
      <c r="D110" s="187"/>
      <c r="E110" s="187"/>
      <c r="F110" s="187"/>
      <c r="G110" s="187"/>
      <c r="H110" s="187"/>
      <c r="I110" s="187"/>
      <c r="J110" s="187"/>
      <c r="K110" s="187"/>
      <c r="L110" s="187"/>
      <c r="M110" s="187"/>
      <c r="N110" s="187"/>
      <c r="O110" s="188"/>
    </row>
    <row r="111" spans="1:16" ht="15.75" thickBot="1" x14ac:dyDescent="0.3">
      <c r="A111" s="189"/>
      <c r="B111" s="190"/>
      <c r="C111" s="190"/>
      <c r="D111" s="190"/>
      <c r="E111" s="190"/>
      <c r="F111" s="190"/>
      <c r="G111" s="190"/>
      <c r="H111" s="190"/>
      <c r="I111" s="190"/>
      <c r="J111" s="190"/>
      <c r="K111" s="190"/>
      <c r="L111" s="190"/>
      <c r="M111" s="190"/>
      <c r="N111" s="190"/>
      <c r="O111" s="191"/>
    </row>
    <row r="112" spans="1:16" s="1" customFormat="1" ht="26.25" customHeight="1" thickBot="1" x14ac:dyDescent="0.3">
      <c r="I112" s="197" t="s">
        <v>9</v>
      </c>
      <c r="J112" s="19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5" t="s">
        <v>13</v>
      </c>
      <c r="B162" s="206"/>
      <c r="C162" s="206"/>
      <c r="D162" s="206"/>
      <c r="E162" s="207"/>
      <c r="F162" s="206" t="s">
        <v>15</v>
      </c>
      <c r="G162" s="206"/>
      <c r="H162" s="206"/>
      <c r="I162" s="205" t="s">
        <v>16</v>
      </c>
      <c r="J162" s="206"/>
      <c r="K162" s="206"/>
      <c r="L162" s="206"/>
      <c r="M162" s="206"/>
      <c r="N162" s="206"/>
      <c r="O162" s="207"/>
      <c r="P162" s="76"/>
    </row>
    <row r="163" spans="1:28" ht="51.75" customHeight="1" x14ac:dyDescent="0.25">
      <c r="A163" s="208" t="s">
        <v>2660</v>
      </c>
      <c r="B163" s="209"/>
      <c r="C163" s="209"/>
      <c r="D163" s="209"/>
      <c r="E163" s="210"/>
      <c r="F163" s="211" t="s">
        <v>2661</v>
      </c>
      <c r="G163" s="211"/>
      <c r="H163" s="211"/>
      <c r="I163" s="208" t="s">
        <v>2630</v>
      </c>
      <c r="J163" s="209"/>
      <c r="K163" s="209"/>
      <c r="L163" s="209"/>
      <c r="M163" s="209"/>
      <c r="N163" s="209"/>
      <c r="O163" s="210"/>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2" t="s">
        <v>2614</v>
      </c>
      <c r="C165" s="212"/>
      <c r="D165" s="212"/>
      <c r="E165" s="8"/>
      <c r="F165" s="5"/>
      <c r="G165" s="213" t="s">
        <v>2614</v>
      </c>
      <c r="H165" s="213"/>
      <c r="I165" s="214" t="s">
        <v>1164</v>
      </c>
      <c r="J165" s="215"/>
      <c r="K165" s="215"/>
      <c r="L165" s="215"/>
      <c r="M165" s="21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6" t="s">
        <v>2643</v>
      </c>
      <c r="J167" s="217"/>
      <c r="K167" s="217"/>
      <c r="L167" s="217"/>
      <c r="M167" s="217"/>
      <c r="N167" s="217"/>
      <c r="O167" s="218"/>
      <c r="U167" s="51"/>
    </row>
    <row r="168" spans="1:28" x14ac:dyDescent="0.25">
      <c r="A168" s="9"/>
      <c r="B168" s="235" t="s">
        <v>2658</v>
      </c>
      <c r="C168" s="235"/>
      <c r="D168" s="235"/>
      <c r="E168" s="8"/>
      <c r="F168" s="5"/>
      <c r="H168" s="81" t="s">
        <v>2657</v>
      </c>
      <c r="I168" s="216"/>
      <c r="J168" s="217"/>
      <c r="K168" s="217"/>
      <c r="L168" s="217"/>
      <c r="M168" s="217"/>
      <c r="N168" s="217"/>
      <c r="O168" s="21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5" t="s">
        <v>2668</v>
      </c>
      <c r="B172" s="206"/>
      <c r="C172" s="206"/>
      <c r="D172" s="206"/>
      <c r="E172" s="206"/>
      <c r="F172" s="206"/>
      <c r="G172" s="206"/>
      <c r="H172" s="206"/>
      <c r="I172" s="206"/>
      <c r="J172" s="206"/>
      <c r="K172" s="206"/>
      <c r="L172" s="206"/>
      <c r="M172" s="206"/>
      <c r="N172" s="206"/>
      <c r="O172" s="207"/>
      <c r="P172" s="76"/>
    </row>
    <row r="173" spans="1:28" ht="15" customHeight="1" x14ac:dyDescent="0.25">
      <c r="A173" s="199" t="s">
        <v>2674</v>
      </c>
      <c r="B173" s="200"/>
      <c r="C173" s="200"/>
      <c r="D173" s="200"/>
      <c r="E173" s="200"/>
      <c r="F173" s="200"/>
      <c r="G173" s="200"/>
      <c r="H173" s="200"/>
      <c r="I173" s="200"/>
      <c r="J173" s="200"/>
      <c r="K173" s="200"/>
      <c r="L173" s="200"/>
      <c r="M173" s="200"/>
      <c r="N173" s="200"/>
      <c r="O173" s="201"/>
    </row>
    <row r="174" spans="1:28" ht="24" thickBot="1" x14ac:dyDescent="0.3">
      <c r="A174" s="202"/>
      <c r="B174" s="203"/>
      <c r="C174" s="203"/>
      <c r="D174" s="203"/>
      <c r="E174" s="203"/>
      <c r="F174" s="203"/>
      <c r="G174" s="203"/>
      <c r="H174" s="203"/>
      <c r="I174" s="203"/>
      <c r="J174" s="203"/>
      <c r="K174" s="203"/>
      <c r="L174" s="203"/>
      <c r="M174" s="203"/>
      <c r="N174" s="203"/>
      <c r="O174" s="204"/>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6" t="s">
        <v>2669</v>
      </c>
      <c r="C176" s="226"/>
      <c r="D176" s="226"/>
      <c r="E176" s="226"/>
      <c r="F176" s="226"/>
      <c r="G176" s="226"/>
      <c r="H176" s="20"/>
      <c r="I176" s="179" t="s">
        <v>2675</v>
      </c>
      <c r="J176" s="180"/>
      <c r="K176" s="180"/>
      <c r="L176" s="180"/>
      <c r="M176" s="18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7" t="s">
        <v>17</v>
      </c>
      <c r="C177" s="228"/>
      <c r="D177" s="229"/>
      <c r="E177" s="179" t="s">
        <v>2615</v>
      </c>
      <c r="F177" s="180"/>
      <c r="G177" s="233"/>
      <c r="H177" s="5"/>
      <c r="I177" s="227" t="s">
        <v>17</v>
      </c>
      <c r="J177" s="228"/>
      <c r="K177" s="228"/>
      <c r="L177" s="229"/>
      <c r="M177" s="181" t="s">
        <v>2672</v>
      </c>
      <c r="O177" s="8"/>
      <c r="Q177" s="19"/>
      <c r="R177" s="19"/>
      <c r="S177" s="19"/>
      <c r="T177" s="19"/>
      <c r="U177" s="19"/>
      <c r="V177" s="19"/>
      <c r="W177" s="19"/>
      <c r="X177" s="19"/>
      <c r="Y177" s="19"/>
      <c r="Z177" s="19"/>
      <c r="AA177" s="19"/>
      <c r="AB177" s="19"/>
    </row>
    <row r="178" spans="1:28" ht="23.25" x14ac:dyDescent="0.25">
      <c r="A178" s="9"/>
      <c r="B178" s="230"/>
      <c r="C178" s="231"/>
      <c r="D178" s="232"/>
      <c r="E178" s="167" t="s">
        <v>2616</v>
      </c>
      <c r="F178" s="28" t="s">
        <v>2617</v>
      </c>
      <c r="G178" s="28" t="s">
        <v>2618</v>
      </c>
      <c r="H178" s="5"/>
      <c r="I178" s="230"/>
      <c r="J178" s="231"/>
      <c r="K178" s="231"/>
      <c r="L178" s="232"/>
      <c r="M178" s="182"/>
      <c r="O178" s="8"/>
      <c r="Q178" s="19"/>
      <c r="R178" s="28" t="s">
        <v>2618</v>
      </c>
      <c r="S178" s="19"/>
      <c r="T178" s="19"/>
      <c r="U178" s="238" t="s">
        <v>1165</v>
      </c>
      <c r="V178" s="238"/>
      <c r="W178" s="238"/>
      <c r="X178" s="24">
        <v>0.02</v>
      </c>
      <c r="Y178" s="164"/>
      <c r="Z178" s="165" t="str">
        <f>IF(Y178&gt;0,SUM(E180+Y178),"")</f>
        <v/>
      </c>
      <c r="AA178" s="19"/>
      <c r="AB178" s="19"/>
    </row>
    <row r="179" spans="1:28" ht="23.25" x14ac:dyDescent="0.25">
      <c r="A179" s="9"/>
      <c r="B179" s="192" t="s">
        <v>2669</v>
      </c>
      <c r="C179" s="192"/>
      <c r="D179" s="192"/>
      <c r="E179" s="171">
        <v>0.02</v>
      </c>
      <c r="F179" s="170">
        <v>0.01</v>
      </c>
      <c r="G179" s="165">
        <f>IF(F179&gt;0,SUM(E179+F179),"")</f>
        <v>0.03</v>
      </c>
      <c r="H179" s="5"/>
      <c r="I179" s="192" t="s">
        <v>2671</v>
      </c>
      <c r="J179" s="192"/>
      <c r="K179" s="192"/>
      <c r="L179" s="192"/>
      <c r="M179" s="172">
        <v>0.03</v>
      </c>
      <c r="O179" s="8"/>
      <c r="Q179" s="19"/>
      <c r="R179" s="159">
        <f>IF(M179&gt;0,SUM(L179+M179),"")</f>
        <v>0.03</v>
      </c>
      <c r="T179" s="19"/>
      <c r="U179" s="238" t="s">
        <v>1166</v>
      </c>
      <c r="V179" s="238"/>
      <c r="W179" s="238"/>
      <c r="X179" s="24">
        <v>0.02</v>
      </c>
      <c r="Y179" s="164"/>
      <c r="Z179" s="165" t="str">
        <f>IF(Y179&gt;0,SUM(E181+Y179),"")</f>
        <v/>
      </c>
      <c r="AA179" s="19"/>
      <c r="AB179" s="19"/>
    </row>
    <row r="180" spans="1:28" ht="23.45" hidden="1" x14ac:dyDescent="0.3">
      <c r="A180" s="9"/>
      <c r="B180" s="178"/>
      <c r="C180" s="178"/>
      <c r="D180" s="178"/>
      <c r="E180" s="169"/>
      <c r="H180" s="5"/>
      <c r="I180" s="178"/>
      <c r="J180" s="178"/>
      <c r="K180" s="178"/>
      <c r="L180" s="178"/>
      <c r="M180" s="5"/>
      <c r="O180" s="8"/>
      <c r="Q180" s="19"/>
      <c r="R180" s="159" t="str">
        <f>IF(S180&gt;0,SUM(L180+S180),"")</f>
        <v/>
      </c>
      <c r="S180" s="164"/>
      <c r="T180" s="19"/>
      <c r="U180" s="238" t="s">
        <v>1167</v>
      </c>
      <c r="V180" s="238"/>
      <c r="W180" s="238"/>
      <c r="X180" s="24">
        <v>0.03</v>
      </c>
      <c r="Y180" s="164"/>
      <c r="Z180" s="165" t="str">
        <f>IF(Y180&gt;0,SUM(E182+Y180),"")</f>
        <v/>
      </c>
      <c r="AA180" s="19"/>
      <c r="AB180" s="19"/>
    </row>
    <row r="181" spans="1:28" ht="23.45" hidden="1" x14ac:dyDescent="0.3">
      <c r="A181" s="9"/>
      <c r="B181" s="178"/>
      <c r="C181" s="178"/>
      <c r="D181" s="178"/>
      <c r="E181" s="169"/>
      <c r="H181" s="5"/>
      <c r="I181" s="178"/>
      <c r="J181" s="178"/>
      <c r="K181" s="178"/>
      <c r="L181" s="178"/>
      <c r="M181" s="5"/>
      <c r="O181" s="8"/>
      <c r="Q181" s="19"/>
      <c r="R181" s="159" t="str">
        <f>IF(S181&gt;0,SUM(L181+S181),"")</f>
        <v/>
      </c>
      <c r="S181" s="164"/>
      <c r="T181" s="19"/>
      <c r="U181" s="19"/>
      <c r="V181" s="19"/>
      <c r="W181" s="19"/>
      <c r="X181" s="19"/>
      <c r="Y181" s="19"/>
      <c r="Z181" s="19"/>
      <c r="AA181" s="19"/>
      <c r="AB181" s="19"/>
    </row>
    <row r="182" spans="1:28" ht="23.45" hidden="1" x14ac:dyDescent="0.3">
      <c r="A182" s="9"/>
      <c r="B182" s="178"/>
      <c r="C182" s="178"/>
      <c r="D182" s="178"/>
      <c r="E182" s="169"/>
      <c r="H182" s="5"/>
      <c r="I182" s="178"/>
      <c r="J182" s="178"/>
      <c r="K182" s="178"/>
      <c r="L182" s="178"/>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8"/>
      <c r="J183" s="178"/>
      <c r="K183" s="178"/>
      <c r="L183" s="178"/>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71102016</v>
      </c>
      <c r="F185" s="92"/>
      <c r="G185" s="93"/>
      <c r="H185" s="88"/>
      <c r="I185" s="90" t="s">
        <v>2627</v>
      </c>
      <c r="J185" s="166">
        <f>+SUM(M179:M183)</f>
        <v>0.03</v>
      </c>
      <c r="K185" s="237" t="s">
        <v>2628</v>
      </c>
      <c r="L185" s="237"/>
      <c r="M185" s="94">
        <f>+J185*(SUM(K20:K35))</f>
        <v>71102016</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205" t="s">
        <v>18</v>
      </c>
      <c r="B188" s="206"/>
      <c r="C188" s="206"/>
      <c r="D188" s="206"/>
      <c r="E188" s="206"/>
      <c r="F188" s="206"/>
      <c r="G188" s="206"/>
      <c r="H188" s="206"/>
      <c r="I188" s="206"/>
      <c r="J188" s="206"/>
      <c r="K188" s="206"/>
      <c r="L188" s="206"/>
      <c r="M188" s="206"/>
      <c r="N188" s="206"/>
      <c r="O188" s="207"/>
      <c r="P188" s="76"/>
    </row>
    <row r="189" spans="1:28" ht="15" customHeight="1" x14ac:dyDescent="0.25">
      <c r="A189" s="199" t="s">
        <v>19</v>
      </c>
      <c r="B189" s="200"/>
      <c r="C189" s="200"/>
      <c r="D189" s="200"/>
      <c r="E189" s="200"/>
      <c r="F189" s="200"/>
      <c r="G189" s="200"/>
      <c r="H189" s="200"/>
      <c r="I189" s="200"/>
      <c r="J189" s="200"/>
      <c r="K189" s="200"/>
      <c r="L189" s="200"/>
      <c r="M189" s="200"/>
      <c r="N189" s="200"/>
      <c r="O189" s="201"/>
    </row>
    <row r="190" spans="1:28" ht="15.75" thickBot="1" x14ac:dyDescent="0.3">
      <c r="A190" s="202"/>
      <c r="B190" s="203"/>
      <c r="C190" s="203"/>
      <c r="D190" s="203"/>
      <c r="E190" s="203"/>
      <c r="F190" s="203"/>
      <c r="G190" s="203"/>
      <c r="H190" s="203"/>
      <c r="I190" s="203"/>
      <c r="J190" s="203"/>
      <c r="K190" s="203"/>
      <c r="L190" s="203"/>
      <c r="M190" s="203"/>
      <c r="N190" s="203"/>
      <c r="O190" s="204"/>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6" t="s">
        <v>2636</v>
      </c>
      <c r="C192" s="196"/>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5" t="s">
        <v>29</v>
      </c>
      <c r="B197" s="206"/>
      <c r="C197" s="206"/>
      <c r="D197" s="206"/>
      <c r="E197" s="206"/>
      <c r="F197" s="206"/>
      <c r="G197" s="206"/>
      <c r="H197" s="206"/>
      <c r="I197" s="206"/>
      <c r="J197" s="206"/>
      <c r="K197" s="206"/>
      <c r="L197" s="206"/>
      <c r="M197" s="206"/>
      <c r="N197" s="206"/>
      <c r="O197" s="207"/>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6" t="s">
        <v>2659</v>
      </c>
      <c r="C199" s="236"/>
      <c r="D199" s="236"/>
      <c r="E199" s="236"/>
      <c r="F199" s="236"/>
      <c r="G199" s="236"/>
      <c r="H199" s="236"/>
      <c r="I199" s="236"/>
      <c r="J199" s="236"/>
      <c r="K199" s="236"/>
      <c r="L199" s="236"/>
      <c r="M199" s="236"/>
      <c r="N199" s="236"/>
      <c r="O199" s="8"/>
    </row>
    <row r="200" spans="1:18" x14ac:dyDescent="0.25">
      <c r="A200" s="9"/>
      <c r="B200" s="193"/>
      <c r="C200" s="193"/>
      <c r="D200" s="193"/>
      <c r="E200" s="193"/>
      <c r="F200" s="193"/>
      <c r="G200" s="193"/>
      <c r="H200" s="193"/>
      <c r="I200" s="193"/>
      <c r="J200" s="193"/>
      <c r="K200" s="193"/>
      <c r="L200" s="193"/>
      <c r="M200" s="193"/>
      <c r="N200" s="193"/>
      <c r="O200" s="8"/>
    </row>
    <row r="201" spans="1:18" x14ac:dyDescent="0.25">
      <c r="A201" s="9"/>
      <c r="B201" s="194" t="s">
        <v>2648</v>
      </c>
      <c r="C201" s="195"/>
      <c r="D201" s="195"/>
      <c r="E201" s="195"/>
      <c r="F201" s="195"/>
      <c r="G201" s="195"/>
      <c r="H201" s="195"/>
      <c r="I201" s="195"/>
      <c r="J201" s="195"/>
      <c r="K201" s="195"/>
      <c r="L201" s="195"/>
      <c r="M201" s="195"/>
      <c r="N201" s="19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ht="14.45" x14ac:dyDescent="0.3">
      <c r="F16" t="s">
        <v>516</v>
      </c>
    </row>
    <row r="17" spans="6:6" x14ac:dyDescent="0.25">
      <c r="F17" t="s">
        <v>1120</v>
      </c>
    </row>
    <row r="18" spans="6:6" ht="14.45" x14ac:dyDescent="0.3">
      <c r="F18" t="s">
        <v>1130</v>
      </c>
    </row>
    <row r="19" spans="6:6" ht="14.45" x14ac:dyDescent="0.3">
      <c r="F19" t="s">
        <v>660</v>
      </c>
    </row>
    <row r="20" spans="6:6" ht="14.45" x14ac:dyDescent="0.3">
      <c r="F20" t="s">
        <v>696</v>
      </c>
    </row>
    <row r="21" spans="6:6" ht="14.45" x14ac:dyDescent="0.3">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purl.org/dc/terms/"/>
    <ds:schemaRef ds:uri="4fb10211-09fb-4e80-9f0b-184718d5d98c"/>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purl.org/dc/dcmitype/"/>
    <ds:schemaRef ds:uri="http://schemas.microsoft.com/office/infopath/2007/PartnerControls"/>
    <ds:schemaRef ds:uri="a65d333d-5b59-4810-bc94-b80d9325abbc"/>
    <ds:schemaRef ds:uri="http://www.w3.org/XML/1998/namespac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MARY</cp:lastModifiedBy>
  <cp:lastPrinted>2020-11-20T15:12:35Z</cp:lastPrinted>
  <dcterms:created xsi:type="dcterms:W3CDTF">2020-10-14T21:57:42Z</dcterms:created>
  <dcterms:modified xsi:type="dcterms:W3CDTF">2021-01-05T21:03:23Z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