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<sst xmlns="http://schemas.openxmlformats.org/spreadsheetml/2006/main" count="3190" uniqueCount="2730">
  <si>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</si>
  <si>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</si>
  <si>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</si>
  <si>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</si>
  <si>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</si>
  <si>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</si>
  <si>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</si>
  <si>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</si>
  <si>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</si>
  <si>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</si>
  <si>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</si>
  <si>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</si>
  <si>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</si>
  <si>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</si>
  <si>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</si>
  <si>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</si>
  <si>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</si>
  <si>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</si>
  <si>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</si>
  <si>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</si>
  <si>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</si>
  <si>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</si>
  <si>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</si>
  <si>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</si>
  <si>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</si>
  <si>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</si>
  <si>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</si>
  <si>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</si>
  <si>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</si>
  <si>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</si>
  <si>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</si>
  <si>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</si>
  <si>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</si>
  <si>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</si>
  <si>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</si>
  <si>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</si>
  <si>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</si>
  <si>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</si>
  <si>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</si>
  <si>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</si>
  <si>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</si>
  <si>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</si>
  <si>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</si>
  <si>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</si>
  <si>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</si>
  <si>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</si>
  <si>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</si>
  <si>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</si>
  <si>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</si>
  <si>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</si>
  <si>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</si>
  <si>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</si>
  <si>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</si>
  <si>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</si>
  <si>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</si>
  <si>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</si>
  <si>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</si>
  <si>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</si>
  <si>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</si>
  <si>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</si>
  <si>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</si>
  <si>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</si>
  <si>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</si>
  <si>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</si>
  <si>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</si>
  <si>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</si>
  <si>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</si>
  <si>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</si>
  <si>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</si>
  <si>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</si>
  <si>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</si>
  <si>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</si>
  <si>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</si>
  <si>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</si>
  <si>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</si>
  <si>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</si>
  <si>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</si>
  <si>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</si>
  <si>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</si>
  <si>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</si>
  <si>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</si>
  <si>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</si>
  <si>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</si>
  <si>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</si>
  <si>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</si>
  <si>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</si>
  <si>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</si>
  <si>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</si>
  <si>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</si>
  <si>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</si>
  <si>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</si>
  <si>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</si>
  <si>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</si>
  <si>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</si>
  <si>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</si>
  <si>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</si>
  <si>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</si>
  <si>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</si>
  <si>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</si>
  <si>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</si>
  <si>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</si>
  <si>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</si>
  <si>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</si>
  <si>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</si>
  <si>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</si>
  <si>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</si>
  <si>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</si>
  <si>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</si>
  <si>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</si>
  <si>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</si>
  <si>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</si>
  <si>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</si>
  <si>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</si>
  <si>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</si>
  <si>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</si>
  <si>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</si>
  <si>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</si>
  <si>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</si>
  <si>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</si>
  <si>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</si>
  <si>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</si>
  <si>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</si>
  <si>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</si>
  <si>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</si>
  <si>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</si>
  <si>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</si>
  <si>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</si>
  <si>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</si>
  <si>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</si>
  <si>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</si>
  <si>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</si>
  <si>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</si>
  <si>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</si>
  <si>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</si>
  <si>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</si>
  <si>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</si>
  <si>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</si>
  <si>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</si>
  <si>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</si>
  <si>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</si>
  <si>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</si>
  <si>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</si>
  <si>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</si>
  <si>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</si>
  <si>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</si>
  <si>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</si>
  <si>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</si>
  <si>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</si>
  <si>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</si>
  <si>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</si>
  <si>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</si>
  <si>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</si>
  <si>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</si>
  <si>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</si>
  <si>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</si>
  <si>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</si>
  <si>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</si>
  <si>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</si>
  <si>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</si>
  <si>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</si>
  <si>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</si>
  <si>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</si>
  <si>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</si>
  <si>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</si>
  <si>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</si>
  <si>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</si>
  <si>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</si>
  <si>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</si>
  <si>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</si>
  <si>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</si>
  <si>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</si>
  <si>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</si>
  <si>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</si>
  <si>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</si>
  <si>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</si>
  <si>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</si>
  <si>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</si>
  <si>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</si>
  <si>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</si>
  <si>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</si>
  <si>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</si>
  <si>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</si>
  <si>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</si>
  <si>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</si>
  <si>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</si>
  <si>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</si>
  <si>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</si>
  <si>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</si>
  <si>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</si>
  <si>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</si>
  <si>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</si>
  <si>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</si>
  <si>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</si>
  <si>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</si>
  <si>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</si>
  <si>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</si>
  <si>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</si>
  <si>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</si>
  <si>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</si>
  <si>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</si>
  <si>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</si>
  <si>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</si>
  <si>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</si>
  <si>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</si>
  <si>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</si>
  <si>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</si>
  <si>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</si>
  <si>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</si>
  <si>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</si>
  <si>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</si>
  <si>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</si>
  <si>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</si>
  <si>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</si>
  <si>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</si>
  <si>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</si>
  <si>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</si>
  <si>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</si>
  <si>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</si>
  <si>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</si>
  <si>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</si>
  <si>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</si>
  <si>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</si>
  <si>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</si>
  <si>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</si>
  <si>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</si>
  <si>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</si>
  <si>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</si>
  <si>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</si>
  <si>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</si>
  <si>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</si>
  <si>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</si>
  <si>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</si>
  <si>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</si>
  <si>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</si>
  <si>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</si>
  <si>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</si>
  <si>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</si>
  <si>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</si>
  <si>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</si>
  <si>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</si>
  <si>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</si>
  <si>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</si>
  <si>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</si>
  <si>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</si>
  <si>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</si>
  <si>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</si>
  <si>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</si>
  <si>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</si>
  <si>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</si>
  <si>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</si>
  <si>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</si>
  <si>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</si>
  <si>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</si>
  <si>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</si>
  <si>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</si>
  <si>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</si>
  <si>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</si>
  <si>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</si>
  <si>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</si>
  <si>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</si>
  <si>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</si>
  <si>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</si>
  <si>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</si>
  <si>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</si>
  <si>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</si>
  <si>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</si>
  <si>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</si>
  <si>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</si>
  <si>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</si>
  <si>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</si>
  <si>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</si>
  <si>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</si>
  <si>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</si>
  <si>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</si>
  <si>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</si>
  <si>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</si>
  <si>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</si>
  <si>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</si>
  <si>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</si>
  <si>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</si>
  <si>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</si>
  <si>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</si>
  <si>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</si>
  <si>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</si>
  <si>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</si>
  <si>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</si>
  <si>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</si>
  <si>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</si>
  <si>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</si>
  <si>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</si>
  <si>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</si>
  <si>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</si>
  <si>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</si>
  <si>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</si>
  <si>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</si>
  <si>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</si>
  <si>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</si>
  <si>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</si>
  <si>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</si>
  <si>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</si>
  <si>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</si>
  <si>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</si>
  <si>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</si>
  <si>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</si>
  <si>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</si>
  <si>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</si>
  <si>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</si>
  <si>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</si>
  <si>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</si>
  <si>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</si>
  <si>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</si>
  <si>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</si>
  <si>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</si>
  <si>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</si>
  <si>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</si>
  <si>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</si>
  <si>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</si>
  <si>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</si>
  <si>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</si>
  <si>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</si>
  <si>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</si>
  <si>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</si>
  <si>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</si>
  <si>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</si>
  <si>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</si>
  <si>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</si>
  <si>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</si>
  <si>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</si>
  <si>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</si>
  <si>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</si>
  <si>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</si>
  <si>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</si>
  <si>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</si>
  <si>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</si>
  <si>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</si>
  <si>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</si>
  <si>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</si>
  <si>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</si>
  <si>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</si>
  <si>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</si>
  <si>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</si>
  <si>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</si>
  <si>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</si>
  <si>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</si>
  <si>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</si>
  <si>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</si>
  <si>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</si>
  <si>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</si>
  <si>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</si>
  <si>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</si>
  <si>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</si>
  <si>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</si>
  <si>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</si>
  <si>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</si>
  <si>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</si>
  <si>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</si>
  <si>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</si>
  <si>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</si>
  <si>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</si>
  <si>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</si>
  <si>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</si>
  <si>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</si>
  <si>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</si>
  <si>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</si>
  <si>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</si>
  <si>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</si>
  <si>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</si>
  <si>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</si>
  <si>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</si>
  <si>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</si>
  <si>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</si>
  <si>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</si>
  <si>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</si>
  <si>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</si>
  <si>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</si>
  <si>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</si>
  <si>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</si>
  <si>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</si>
  <si>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</si>
  <si>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</si>
  <si>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</si>
  <si>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</si>
  <si>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</si>
  <si>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</si>
  <si>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</si>
  <si>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</si>
  <si>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</si>
  <si>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</si>
  <si>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</si>
  <si>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</si>
  <si>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</si>
  <si>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</si>
  <si>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</si>
  <si>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</si>
  <si>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</si>
  <si>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</si>
  <si>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</si>
  <si>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</si>
  <si>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</si>
  <si>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</si>
  <si>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</si>
  <si>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</si>
  <si>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</si>
  <si>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</si>
  <si>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</si>
  <si>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</si>
  <si>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</si>
  <si>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</si>
  <si>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</si>
  <si>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</si>
  <si>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</si>
  <si>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</si>
  <si>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</si>
  <si>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</si>
  <si>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</si>
  <si>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</si>
  <si>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</si>
  <si>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</si>
  <si>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</si>
  <si>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</si>
  <si>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</si>
  <si>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</si>
  <si>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</si>
  <si>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</si>
  <si>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</si>
  <si>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</si>
  <si>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</si>
  <si>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</si>
  <si>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</si>
  <si>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</si>
  <si>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</si>
  <si>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</si>
  <si>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</si>
  <si>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</si>
  <si>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</si>
  <si>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</si>
  <si>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</si>
  <si>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</si>
  <si>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</si>
  <si>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</si>
  <si>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</si>
  <si>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</si>
  <si>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</si>
  <si>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</si>
  <si>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</si>
  <si>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</si>
  <si>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</si>
  <si>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</si>
  <si>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</si>
  <si>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</si>
  <si>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</si>
  <si>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</si>
  <si>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</si>
  <si>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</si>
  <si>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</si>
  <si>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</si>
  <si>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</si>
  <si>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</si>
  <si>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</si>
  <si>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</si>
  <si>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</si>
  <si>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</si>
  <si>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</si>
  <si>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</si>
  <si>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</si>
  <si>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</si>
  <si>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</si>
  <si>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</si>
  <si>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</si>
  <si>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</si>
  <si>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</si>
  <si>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</si>
  <si>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</si>
  <si>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</si>
  <si>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</si>
  <si>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</si>
  <si>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</si>
  <si>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</si>
  <si>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</si>
  <si>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</si>
  <si>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</si>
  <si>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</si>
  <si>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</si>
  <si>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</si>
  <si>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</si>
  <si>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</si>
  <si>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</si>
  <si>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</si>
  <si>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</si>
  <si>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</si>
  <si>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</si>
  <si>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</si>
  <si>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</si>
  <si>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</si>
  <si>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</si>
  <si>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</si>
  <si>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</si>
  <si>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</si>
  <si>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</si>
  <si>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</si>
  <si>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</si>
  <si>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</si>
  <si>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</si>
  <si>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</si>
  <si>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</si>
  <si>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</si>
  <si>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</si>
  <si>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</si>
  <si>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</si>
  <si>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</si>
  <si>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</si>
  <si>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</si>
  <si>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</si>
  <si>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</si>
  <si>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</si>
  <si>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</si>
  <si>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</si>
  <si>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</si>
  <si>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</si>
  <si>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</si>
  <si>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</si>
  <si>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</si>
  <si>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</si>
  <si>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</si>
  <si>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</si>
  <si>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</si>
  <si>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</si>
  <si>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</si>
  <si>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</si>
  <si>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</si>
  <si>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</si>
  <si>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</si>
  <si>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</si>
  <si>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</si>
  <si>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</si>
  <si>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</si>
  <si>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</si>
  <si>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</si>
  <si>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</si>
  <si>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</si>
  <si>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</si>
  <si>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</si>
  <si>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</si>
  <si>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</si>
  <si>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</si>
  <si>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</si>
  <si>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</si>
  <si>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</si>
  <si>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</si>
  <si>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</si>
  <si>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</si>
  <si>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</si>
  <si>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</si>
  <si>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</si>
  <si>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</si>
  <si>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</si>
  <si>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</si>
  <si>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</si>
  <si>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</si>
  <si>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</si>
  <si>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</si>
  <si>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</si>
  <si>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</si>
  <si>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</si>
  <si>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</si>
  <si>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</si>
  <si>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</si>
  <si>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</si>
  <si>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</si>
  <si>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</si>
  <si>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</si>
  <si>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</si>
  <si>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</si>
  <si>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</si>
  <si>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</si>
  <si>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</si>
  <si>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</si>
  <si>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</si>
  <si>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</si>
  <si>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</si>
  <si>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</si>
  <si>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</si>
  <si>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</si>
  <si>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</si>
  <si>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</si>
  <si>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</si>
  <si>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</si>
  <si>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</si>
  <si>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</si>
  <si>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</si>
  <si>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</si>
  <si>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</si>
  <si>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</si>
  <si>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</si>
  <si>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</si>
  <si>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</si>
  <si>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</si>
  <si>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</si>
  <si>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</si>
  <si>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</si>
  <si>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</si>
  <si>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</si>
  <si>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</si>
  <si>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</si>
  <si>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</si>
  <si>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</si>
  <si>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</si>
  <si>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</si>
  <si>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</si>
  <si>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</si>
  <si>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</si>
  <si>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</si>
  <si>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</si>
  <si>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</si>
  <si>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</si>
  <si>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</si>
  <si>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</si>
  <si>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</si>
  <si>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</si>
  <si>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</si>
  <si>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</si>
  <si>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</si>
  <si>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</si>
  <si>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</si>
  <si>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</si>
  <si>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</si>
  <si>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</si>
  <si>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</si>
  <si>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</si>
  <si>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</si>
  <si>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</si>
  <si>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</si>
  <si>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</si>
  <si>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</si>
  <si>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</si>
  <si>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</si>
  <si>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</si>
  <si>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</si>
  <si>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</si>
  <si>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</si>
  <si>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</si>
  <si>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</si>
  <si>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</si>
  <si>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</si>
  <si>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</si>
  <si>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</si>
  <si>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</si>
  <si>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</si>
  <si>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</si>
  <si>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</si>
  <si>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</si>
  <si>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</si>
  <si>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</si>
  <si>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</si>
  <si>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</si>
  <si>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</si>
  <si>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</si>
  <si>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</si>
  <si>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</si>
  <si>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</si>
  <si>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</si>
  <si>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</si>
  <si>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</si>
  <si>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</si>
  <si>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</si>
  <si>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</si>
  <si>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</si>
  <si>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</si>
  <si>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</si>
  <si>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</si>
  <si>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</si>
  <si>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</si>
  <si>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</si>
  <si>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</si>
  <si>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</si>
  <si>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</si>
  <si>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</si>
  <si>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</si>
  <si>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</si>
  <si>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</si>
  <si>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</si>
  <si>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</si>
  <si>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</si>
  <si>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</si>
  <si>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</si>
  <si>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</si>
  <si>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</si>
  <si>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</si>
  <si>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</si>
  <si>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</si>
  <si>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</si>
  <si>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</si>
  <si>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</si>
  <si>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</si>
  <si>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</si>
  <si>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</si>
  <si>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</si>
  <si>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</si>
  <si>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</si>
  <si>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</si>
  <si>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</si>
  <si>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</si>
  <si>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</si>
  <si>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</si>
  <si>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</si>
  <si>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</si>
  <si>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</si>
  <si>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</si>
  <si>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</si>
  <si>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</si>
  <si>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</si>
  <si>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</si>
  <si>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</si>
  <si>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</si>
  <si>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</si>
  <si>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</si>
  <si>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</si>
  <si>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</si>
  <si>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</si>
  <si>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</si>
  <si>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</si>
  <si>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</si>
  <si>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</si>
  <si>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</si>
  <si>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</si>
  <si>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</si>
  <si>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</si>
  <si>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</si>
  <si>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</si>
  <si>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</si>
  <si>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</si>
  <si>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</si>
  <si>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</si>
  <si>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</si>
  <si>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</si>
  <si>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</si>
  <si>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</si>
  <si>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</si>
  <si>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</si>
  <si>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</si>
  <si>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</si>
  <si>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</si>
  <si>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</si>
  <si>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</si>
  <si>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</si>
  <si>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</si>
  <si>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</si>
  <si>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</si>
  <si>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</si>
  <si>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</si>
  <si>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</si>
  <si>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</si>
  <si>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</si>
  <si>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</si>
  <si>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</si>
  <si>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</si>
  <si>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</si>
  <si>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</si>
  <si>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</si>
  <si>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</si>
  <si>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</si>
  <si>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</si>
  <si>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</si>
  <si>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</si>
  <si>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</si>
  <si>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</si>
  <si>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</si>
  <si>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</si>
  <si>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</si>
  <si>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</si>
  <si>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</si>
  <si>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</si>
  <si>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</si>
  <si>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</si>
  <si>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</si>
  <si>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</si>
  <si>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</si>
  <si>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</si>
  <si>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</si>
  <si>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</si>
  <si>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</si>
  <si>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</si>
  <si>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</si>
  <si>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</si>
  <si>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</si>
  <si>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</si>
  <si>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</si>
  <si>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</si>
  <si>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</si>
  <si>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</si>
  <si>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</si>
  <si>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</si>
  <si>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</si>
  <si>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</si>
  <si>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</si>
  <si>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</si>
  <si>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</si>
  <si>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</si>
  <si>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</si>
  <si>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</si>
  <si>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</si>
  <si>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</si>
  <si>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</si>
  <si>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</si>
  <si>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</si>
  <si>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</si>
  <si>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</si>
  <si>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</si>
  <si>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</si>
  <si>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</si>
  <si>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</si>
  <si>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</si>
  <si>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</si>
  <si>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</si>
  <si>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</si>
  <si>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</si>
  <si>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</si>
  <si>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</si>
  <si>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</si>
  <si>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</si>
  <si>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</si>
  <si>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</si>
  <si>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</si>
  <si>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</si>
  <si>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</si>
  <si>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</si>
  <si>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</si>
  <si>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</si>
  <si>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</si>
  <si>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</si>
  <si>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</si>
  <si>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</si>
  <si>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</si>
  <si>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</si>
  <si>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</si>
  <si>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</si>
  <si>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</si>
  <si>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</si>
  <si>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</si>
  <si>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</si>
  <si>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</si>
  <si>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</si>
  <si>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</si>
  <si>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</si>
  <si>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</si>
  <si>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</si>
  <si>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</si>
  <si>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</si>
  <si>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</si>
  <si>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</si>
  <si>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</si>
  <si>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</si>
  <si>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</si>
  <si>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</si>
  <si>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</si>
  <si>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</si>
  <si>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</si>
  <si>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</si>
  <si>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</si>
  <si>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</si>
  <si>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</si>
  <si>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</si>
  <si>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</si>
  <si>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</si>
  <si>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</si>
  <si>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</si>
  <si>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</si>
  <si>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</si>
  <si>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</si>
  <si>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</si>
  <si>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</si>
  <si>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</si>
  <si>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</si>
  <si>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</si>
  <si>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</si>
  <si>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</si>
  <si>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</si>
  <si>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</si>
  <si>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</si>
  <si>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</si>
  <si>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</si>
  <si>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</si>
  <si>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</si>
  <si>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</si>
  <si>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</si>
  <si>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</si>
  <si>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</si>
  <si>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</si>
  <si>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</si>
  <si>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</si>
  <si>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</si>
  <si>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</si>
  <si>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</si>
  <si>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</si>
  <si>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</si>
  <si>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</si>
  <si>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</si>
  <si>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</si>
  <si>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</si>
  <si>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</si>
  <si>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</si>
  <si>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</si>
  <si>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</si>
  <si>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</si>
  <si>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</si>
  <si>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</si>
  <si>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</si>
  <si>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</si>
  <si>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</si>
  <si>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</si>
  <si>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</si>
  <si>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</si>
  <si>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</si>
  <si>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</si>
  <si>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</si>
  <si>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</si>
  <si>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</si>
  <si>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</si>
  <si>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</si>
  <si>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</si>
  <si>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</si>
  <si>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</si>
  <si>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</si>
  <si>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</si>
  <si>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</si>
  <si>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</si>
  <si>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</si>
  <si>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</si>
  <si>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</si>
  <si>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</si>
  <si>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</si>
  <si>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</si>
  <si>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</si>
  <si>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</si>
  <si>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</si>
  <si>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</si>
  <si>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</si>
  <si>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</si>
  <si>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</si>
  <si>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</si>
  <si>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</si>
  <si>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</si>
  <si>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</si>
  <si>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</si>
  <si>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</si>
  <si>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</si>
  <si>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</si>
  <si>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</si>
  <si>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</si>
  <si>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</si>
  <si>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</si>
  <si>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</si>
  <si>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</si>
  <si>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</si>
  <si>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</si>
  <si>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</si>
  <si>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</si>
  <si>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</si>
  <si>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</si>
  <si>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</si>
  <si>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</si>
  <si>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</si>
  <si>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</si>
  <si>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</si>
  <si>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</si>
  <si>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</si>
  <si>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</si>
  <si>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</si>
  <si>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</si>
  <si>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</si>
  <si>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</si>
  <si>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</si>
  <si>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</si>
  <si>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</si>
  <si>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</si>
  <si>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</si>
  <si>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</si>
  <si>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</si>
  <si>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</si>
  <si>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</si>
  <si>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</si>
  <si>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</si>
  <si>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</si>
  <si>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</si>
  <si>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</si>
  <si>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</si>
  <si>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</si>
  <si>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</si>
  <si>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</si>
  <si>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</si>
  <si>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</si>
  <si>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</si>
  <si>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</si>
  <si>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</si>
  <si>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</si>
  <si>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</si>
  <si>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</si>
  <si>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</si>
  <si>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</si>
  <si>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</si>
  <si>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</si>
  <si>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</si>
  <si>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</si>
  <si>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</si>
  <si>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</si>
  <si>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</si>
  <si>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</si>
  <si>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</si>
  <si>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</si>
  <si>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</si>
  <si>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</si>
  <si>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</si>
  <si>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</si>
  <si>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</si>
  <si>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</si>
  <si>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</si>
  <si>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</si>
  <si>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</si>
  <si>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</si>
  <si>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</si>
  <si>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</si>
  <si>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</si>
  <si>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</si>
  <si>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</si>
  <si>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</si>
  <si>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</si>
  <si>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</si>
  <si>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</si>
  <si>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</si>
  <si>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</si>
  <si>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</si>
  <si>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</si>
  <si>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</si>
  <si>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</si>
  <si>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</si>
  <si>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</si>
  <si>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</si>
  <si>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</si>
  <si>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</si>
  <si>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</si>
  <si>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</si>
  <si>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</si>
  <si>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</si>
  <si>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</si>
  <si>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</si>
  <si>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</si>
  <si>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</si>
  <si>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</si>
  <si>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</si>
  <si>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</si>
  <si>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</si>
  <si>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</si>
  <si>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</si>
  <si>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</si>
  <si>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</si>
  <si>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</si>
  <si>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</si>
  <si>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</si>
  <si>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</si>
  <si>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</si>
  <si>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</si>
  <si>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</si>
  <si>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</si>
  <si>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</si>
  <si>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</si>
  <si>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</si>
  <si>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</si>
  <si>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</si>
  <si>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</si>
  <si>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</si>
  <si>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</si>
  <si>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</si>
  <si>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</si>
  <si>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</si>
  <si>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</si>
  <si>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</si>
  <si>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</si>
  <si>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</si>
  <si>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</si>
  <si>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</si>
  <si>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</si>
  <si>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</si>
  <si>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</si>
  <si>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</si>
  <si>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</si>
  <si>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</si>
  <si>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</si>
  <si>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</si>
  <si>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</si>
  <si>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</si>
  <si>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</si>
  <si>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</si>
  <si>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</si>
  <si>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</si>
  <si>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</si>
  <si>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</si>
  <si>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</si>
  <si>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</si>
  <si>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</si>
  <si>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</si>
  <si>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</si>
  <si>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</si>
  <si>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</si>
  <si>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</si>
  <si>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</si>
  <si>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</si>
  <si>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</si>
  <si>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</si>
  <si>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</si>
  <si>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</si>
  <si>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</si>
  <si>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</si>
  <si>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</si>
  <si>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</si>
  <si>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</si>
  <si>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</si>
  <si>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</si>
  <si>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</si>
  <si>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</si>
  <si>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</si>
  <si>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</si>
  <si>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</si>
  <si>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</si>
  <si>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</si>
  <si>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</si>
  <si>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</si>
  <si>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</si>
  <si>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</si>
  <si>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</si>
  <si>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</si>
  <si>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</si>
  <si>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</si>
  <si>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</si>
  <si>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</si>
  <si>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</si>
  <si>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</si>
  <si>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</si>
  <si>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</si>
  <si>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</si>
  <si>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</si>
  <si>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</si>
  <si>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</si>
  <si>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</si>
  <si>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</si>
  <si>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</si>
  <si>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</si>
  <si>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</si>
  <si>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</si>
  <si>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</si>
  <si>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</si>
  <si>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</si>
  <si>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</si>
  <si>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</si>
  <si>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</si>
  <si>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</si>
  <si>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</si>
  <si>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</si>
  <si>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</si>
  <si>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</si>
  <si>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</si>
  <si>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</si>
  <si>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</si>
  <si>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</si>
  <si>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</si>
  <si>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</si>
  <si>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</si>
  <si>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</si>
  <si>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</si>
  <si>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</si>
  <si>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</si>
  <si>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</si>
  <si>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</si>
  <si>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</si>
  <si>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</si>
  <si>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</si>
  <si>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</si>
  <si>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</si>
  <si>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</si>
  <si>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</si>
  <si>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</si>
  <si>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</si>
  <si>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</si>
  <si>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</si>
  <si>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</si>
  <si>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</si>
  <si>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</si>
  <si>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</si>
  <si>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</si>
  <si>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</si>
  <si>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</si>
  <si>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</si>
  <si>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</si>
  <si>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</si>
  <si>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</si>
  <si>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</si>
  <si>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</si>
  <si>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</si>
  <si>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</si>
  <si>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</si>
  <si>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</si>
  <si>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</si>
  <si>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</si>
  <si>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</si>
  <si>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</si>
  <si>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</si>
  <si>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</si>
  <si>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</si>
  <si>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</si>
  <si>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</si>
  <si>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</si>
  <si>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</si>
  <si>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</si>
  <si>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</si>
  <si>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</si>
  <si>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</si>
  <si>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</si>
  <si>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</si>
  <si>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</si>
  <si>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</si>
  <si>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</si>
  <si>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</si>
  <si>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</si>
  <si>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</si>
  <si>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</si>
  <si>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</si>
  <si>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</si>
  <si>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</si>
  <si>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</si>
  <si>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</si>
  <si>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</si>
  <si>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</si>
  <si>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</si>
  <si>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</si>
  <si>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</si>
  <si>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</si>
  <si>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</si>
  <si>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</si>
  <si>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</si>
  <si>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</si>
  <si>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</si>
  <si>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</si>
  <si>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</si>
  <si>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</si>
  <si>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</si>
  <si>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</si>
  <si>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</si>
  <si>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</si>
  <si>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</si>
  <si>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</si>
  <si>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</si>
  <si>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</si>
  <si>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</si>
  <si>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</si>
  <si>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</si>
  <si>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</si>
  <si>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</si>
  <si>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</si>
  <si>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</si>
  <si>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</si>
  <si>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</si>
  <si>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</si>
  <si>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</si>
  <si>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</si>
  <si>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</si>
  <si>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</si>
  <si>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</si>
  <si>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</si>
  <si>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</si>
  <si>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</si>
  <si>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</si>
  <si>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</si>
  <si>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</si>
  <si>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</si>
  <si>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</si>
  <si>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</si>
  <si>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</si>
  <si>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</si>
  <si>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</si>
  <si>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</si>
  <si>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</si>
  <si>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</si>
  <si>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</si>
  <si>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</si>
  <si>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</si>
  <si>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</si>
  <si>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</si>
  <si>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</si>
  <si>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</si>
  <si>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</si>
  <si>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</si>
  <si>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</si>
  <si>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</si>
  <si>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</si>
  <si>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</si>
  <si>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</si>
  <si>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</si>
  <si>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</si>
  <si>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</si>
  <si>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</si>
  <si>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</si>
  <si>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</si>
  <si>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</si>
  <si>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</si>
  <si>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</si>
  <si>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</si>
  <si>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</si>
  <si>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</si>
  <si>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</si>
  <si>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</si>
  <si>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</si>
  <si>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</si>
  <si>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</si>
  <si>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</si>
  <si>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</si>
  <si>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</si>
  <si>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</si>
  <si>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</si>
  <si>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</si>
  <si>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</si>
  <si>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</si>
  <si>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</si>
  <si>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</si>
  <si>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</si>
  <si>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</si>
  <si>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</si>
  <si>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</si>
  <si>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</si>
  <si>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</si>
  <si>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</si>
  <si>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</si>
  <si>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</si>
  <si>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</si>
  <si>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</si>
  <si>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</si>
  <si>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</si>
  <si>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</si>
  <si>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</si>
  <si>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</si>
  <si>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</si>
  <si>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</si>
  <si>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</si>
  <si>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</si>
  <si>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</si>
  <si>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</si>
  <si>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</si>
  <si>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</si>
  <si>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</si>
  <si>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</si>
  <si>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</si>
  <si>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</si>
  <si>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</si>
  <si>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</si>
  <si>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</si>
  <si>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</si>
  <si>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</si>
  <si>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</si>
  <si>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</si>
  <si>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</si>
  <si>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</si>
  <si>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</si>
  <si>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</si>
  <si>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</si>
  <si>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</si>
  <si>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</si>
  <si>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</si>
  <si>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</si>
  <si>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</si>
  <si>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</si>
  <si>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</si>
  <si>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</si>
  <si>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</si>
  <si>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</si>
  <si>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</si>
  <si>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</si>
  <si>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</si>
  <si>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</si>
  <si>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</si>
  <si>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</si>
  <si>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</si>
  <si>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</si>
  <si>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</si>
  <si>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</si>
  <si>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</si>
  <si>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</si>
  <si>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</si>
  <si>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</si>
  <si>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</si>
  <si>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</si>
  <si>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</si>
  <si>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</si>
  <si>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</si>
  <si>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</si>
  <si>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</si>
  <si>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</si>
  <si>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</si>
  <si>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</si>
  <si>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</si>
  <si>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</si>
  <si>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</si>
  <si>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</si>
  <si>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</si>
  <si>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</si>
  <si>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</si>
  <si>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</si>
  <si>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</si>
  <si>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</si>
  <si>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</si>
  <si>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</si>
  <si>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</si>
  <si>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</si>
  <si>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</si>
  <si>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</si>
  <si>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</si>
  <si>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</si>
  <si>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</si>
  <si>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</si>
  <si>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</si>
  <si>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</si>
  <si>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</si>
  <si>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</si>
  <si>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</si>
  <si>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</si>
  <si>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</si>
  <si>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</si>
  <si>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</si>
  <si>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</si>
  <si>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</si>
  <si>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</si>
  <si>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</si>
  <si>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</si>
  <si>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</si>
  <si>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</si>
  <si>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</si>
  <si>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</si>
  <si>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</si>
  <si>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</si>
  <si>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</si>
  <si>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</si>
  <si>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</si>
  <si>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</si>
  <si>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</si>
  <si>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</si>
  <si>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</si>
  <si>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</si>
  <si>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</si>
  <si>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</si>
  <si>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</si>
  <si>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</si>
  <si>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</si>
  <si>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</si>
  <si>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</si>
  <si>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</si>
  <si>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</si>
  <si>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</si>
  <si>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</si>
  <si>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</si>
  <si>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</si>
  <si>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</si>
  <si>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</si>
  <si>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</si>
  <si>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</si>
  <si>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</si>
  <si>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</si>
  <si>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</si>
  <si>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</si>
  <si>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</si>
  <si>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</si>
  <si>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</si>
  <si>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</si>
  <si>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</si>
  <si>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</si>
  <si>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</si>
  <si>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</si>
  <si>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</si>
  <si>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</si>
  <si>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</si>
  <si>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</si>
  <si>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</si>
  <si>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</si>
  <si>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</si>
  <si>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</si>
  <si>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</si>
  <si>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</si>
  <si>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</si>
  <si>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</si>
  <si>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</si>
  <si>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</si>
  <si>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</si>
  <si>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</si>
  <si>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</si>
  <si>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</si>
  <si>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</si>
  <si>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</si>
  <si>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</si>
  <si>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</si>
  <si>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</si>
  <si>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</si>
  <si>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</si>
  <si>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</si>
  <si>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</si>
  <si>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</si>
  <si>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</si>
  <si>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</si>
  <si>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</si>
  <si>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</si>
  <si>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</si>
  <si>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</si>
  <si>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</si>
  <si>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</si>
  <si>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</si>
  <si>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</si>
  <si>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</si>
  <si>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</si>
  <si>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</si>
  <si>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</si>
  <si>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</si>
  <si>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</si>
  <si>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</si>
  <si>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</si>
  <si>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</si>
  <si>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</si>
  <si>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</si>
  <si>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</si>
  <si>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</si>
  <si>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</si>
  <si>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</si>
  <si>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</si>
  <si>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</si>
  <si>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</si>
  <si>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</si>
  <si>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</si>
  <si>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</si>
  <si>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</si>
  <si>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</si>
  <si>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</si>
  <si>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</si>
  <si>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</si>
  <si>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</si>
  <si>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</si>
  <si>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</si>
  <si>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</si>
  <si>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</si>
  <si>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</si>
  <si>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</si>
  <si>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</si>
  <si>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</si>
  <si>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</si>
  <si>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</si>
  <si>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</si>
  <si>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</si>
  <si>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</si>
  <si>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</si>
  <si>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</si>
  <si>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</si>
  <si>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</si>
  <si>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</si>
  <si>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</si>
  <si>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</si>
  <si>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</si>
  <si>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</si>
  <si>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</si>
  <si>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</si>
  <si>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</si>
  <si>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</si>
  <si>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</si>
  <si>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</si>
  <si>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</si>
  <si>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</si>
  <si>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</si>
  <si>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</si>
  <si>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</si>
  <si>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</si>
  <si>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</si>
  <si>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</si>
  <si>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</si>
  <si>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</si>
  <si>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</si>
  <si>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</si>
  <si>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</si>
  <si>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</si>
  <si>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</si>
  <si>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</si>
  <si>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</si>
  <si>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</si>
  <si>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</si>
  <si>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</si>
  <si>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</si>
  <si>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</si>
  <si>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</si>
  <si>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</si>
  <si>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</si>
  <si>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</si>
  <si>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</si>
  <si>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</si>
  <si>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</si>
  <si>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</si>
  <si>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</si>
  <si>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</si>
  <si>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</si>
  <si>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</si>
  <si>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</si>
  <si>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</si>
  <si>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</si>
  <si>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</si>
  <si>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</si>
  <si>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</si>
  <si>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</si>
  <si>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</si>
  <si>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</si>
  <si>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</si>
  <si>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</si>
  <si>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</si>
  <si>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</si>
  <si>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</si>
  <si>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</si>
  <si>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</si>
  <si>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</si>
  <si>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</si>
  <si>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</si>
  <si>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</si>
  <si>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</si>
  <si>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</si>
  <si>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</si>
  <si>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</si>
  <si>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</si>
  <si>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</si>
  <si>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</si>
  <si>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</si>
  <si>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</si>
  <si>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</si>
  <si>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</si>
  <si>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</si>
  <si>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</si>
  <si>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</si>
  <si>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</si>
  <si>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</si>
  <si>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</si>
  <si>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</si>
  <si>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</si>
  <si>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</si>
  <si>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</si>
  <si>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</si>
  <si>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</si>
  <si>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</si>
  <si>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</si>
  <si>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</si>
  <si>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</si>
  <si>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</si>
  <si>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</si>
  <si>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</si>
  <si>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</si>
  <si>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</si>
  <si>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</si>
  <si>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</si>
  <si>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</si>
  <si>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</si>
  <si>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</si>
  <si>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</si>
  <si>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</si>
  <si>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</si>
  <si>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</si>
  <si>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</si>
  <si>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</si>
  <si>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</si>
  <si>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</si>
  <si>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</si>
  <si>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</si>
  <si>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</si>
  <si>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</si>
  <si>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</si>
  <si>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</si>
  <si>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</si>
  <si>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</si>
  <si>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</si>
  <si>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</si>
  <si>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</si>
  <si>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</si>
  <si>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</si>
  <si>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</si>
  <si>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</si>
  <si>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</si>
  <si>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</si>
  <si>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</si>
  <si>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</si>
  <si>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</si>
  <si>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</si>
  <si>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</si>
  <si>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</si>
  <si>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</si>
  <si>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</si>
  <si>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</si>
  <si>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</si>
  <si>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</si>
  <si>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</si>
  <si>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</si>
  <si>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</si>
  <si>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</si>
  <si>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</si>
  <si>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</si>
  <si>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</si>
  <si>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</si>
  <si>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</si>
  <si>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</si>
  <si>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</si>
  <si>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</si>
  <si>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</si>
  <si>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</si>
  <si>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</si>
  <si>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</si>
  <si>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</si>
  <si>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</si>
  <si>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</si>
  <si>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</si>
  <si>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</si>
  <si>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</si>
  <si>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</si>
  <si>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</si>
  <si>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</si>
  <si>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</si>
  <si>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</si>
  <si>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</si>
  <si>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</si>
  <si>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</si>
  <si>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</si>
  <si>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</si>
  <si>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</si>
  <si>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</si>
  <si>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</si>
  <si>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</si>
  <si>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</si>
  <si>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</si>
  <si>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</si>
  <si>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</si>
  <si>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</si>
  <si>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</si>
  <si>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</si>
  <si>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</si>
  <si>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</si>
  <si>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</si>
  <si>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</si>
  <si>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</si>
  <si>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</si>
  <si>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</si>
  <si>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</si>
  <si>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</si>
  <si>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</si>
  <si>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</si>
  <si>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</si>
  <si>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</si>
  <si>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</si>
  <si>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</si>
  <si>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</si>
  <si>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</si>
  <si>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</si>
  <si>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</si>
  <si>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</si>
  <si>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</si>
  <si>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</si>
  <si>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</si>
  <si>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</si>
  <si>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</si>
  <si>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</si>
  <si>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</si>
  <si>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</si>
  <si>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</si>
  <si>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</si>
  <si>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</si>
  <si>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</si>
  <si>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</si>
  <si>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</si>
  <si>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</si>
  <si>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</si>
  <si>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</si>
  <si>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</si>
  <si>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</si>
  <si>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</si>
  <si>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</si>
  <si>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</si>
  <si>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</si>
  <si>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</si>
  <si>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</si>
  <si>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</si>
  <si>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</si>
  <si>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</si>
  <si>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</si>
  <si>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</si>
  <si>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</si>
  <si>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</si>
  <si>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</si>
  <si>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</si>
  <si>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</si>
  <si>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</si>
  <si>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</si>
  <si>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</si>
  <si>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</si>
  <si>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</si>
  <si>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</si>
  <si>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</si>
  <si>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</si>
  <si>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</si>
  <si>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</si>
  <si>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</si>
  <si>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</si>
  <si>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</si>
  <si>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</si>
  <si>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</si>
  <si>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</si>
  <si>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</si>
  <si>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</si>
  <si>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</si>
  <si>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</si>
  <si>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</si>
  <si>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</si>
  <si>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</si>
  <si>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</si>
  <si>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</si>
  <si>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</si>
  <si>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</si>
  <si>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</si>
  <si>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</si>
  <si>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</si>
  <si>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</si>
  <si>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</si>
  <si>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</si>
  <si>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</si>
  <si>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</si>
  <si>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</si>
  <si>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</si>
  <si>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</si>
  <si>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</si>
  <si>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</si>
  <si>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</si>
  <si>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</si>
  <si>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</si>
  <si>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</si>
  <si>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</si>
  <si>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</si>
  <si>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</si>
  <si>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</si>
  <si>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</si>
  <si>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</si>
  <si>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</si>
  <si>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</si>
  <si>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</si>
  <si>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</si>
  <si>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</si>
  <si>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</si>
  <si>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</si>
  <si>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</si>
  <si>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</si>
  <si>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</si>
  <si>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</si>
  <si>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</si>
  <si>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</si>
  <si>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</si>
  <si>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</si>
  <si>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</si>
  <si>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</si>
  <si>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</si>
  <si>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</si>
  <si>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</si>
  <si>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</si>
  <si>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</si>
  <si>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</si>
  <si>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</si>
  <si>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</si>
  <si>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</si>
  <si>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</si>
  <si>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</si>
  <si>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</si>
  <si>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</si>
  <si>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</si>
  <si>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</si>
  <si>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</si>
  <si>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</si>
  <si>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</si>
  <si>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</si>
  <si>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</si>
  <si>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</si>
  <si>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</si>
  <si>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</si>
  <si>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</si>
  <si>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</si>
  <si>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</si>
  <si>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</si>
  <si>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</si>
  <si>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</si>
  <si>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</si>
  <si>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</si>
  <si>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</si>
  <si>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</si>
  <si>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</si>
  <si>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</si>
  <si>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</si>
  <si>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</si>
  <si>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</si>
  <si>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</si>
  <si>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</si>
  <si>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</si>
  <si>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</si>
  <si>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</si>
  <si>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</si>
  <si>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</si>
  <si>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</si>
  <si>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</si>
  <si>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</si>
  <si>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</si>
  <si>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</si>
  <si>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</si>
  <si>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</si>
  <si>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</si>
  <si>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</si>
  <si>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</si>
  <si>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</si>
  <si>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</si>
  <si>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</si>
  <si>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</si>
  <si>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</si>
  <si>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</si>
  <si>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</si>
  <si>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</si>
  <si>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</si>
  <si>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</si>
  <si>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</si>
  <si>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</si>
  <si>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</si>
  <si>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</si>
  <si>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</si>
  <si>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</si>
  <si>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</si>
  <si>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</si>
  <si>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</si>
  <si>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</si>
  <si>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</si>
  <si>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</si>
  <si>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</si>
  <si>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</si>
  <si>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</si>
  <si>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</si>
  <si>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</si>
  <si>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</si>
  <si>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</si>
  <si>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</si>
  <si>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</si>
  <si>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</si>
  <si>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</si>
  <si>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</si>
  <si>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</si>
  <si>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</si>
  <si>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</si>
  <si>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</si>
  <si>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</si>
  <si>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</si>
  <si>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</si>
  <si>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</si>
  <si>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</si>
  <si>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</si>
  <si>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</si>
  <si>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</si>
  <si>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</si>
  <si>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</si>
  <si>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</si>
  <si>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</si>
  <si>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</si>
  <si>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</si>
  <si>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</si>
  <si>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</si>
  <si>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</si>
  <si>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</si>
  <si>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</si>
  <si>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</si>
  <si>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</si>
  <si>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</si>
  <si>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</si>
  <si>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</si>
  <si>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</si>
  <si>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</si>
  <si>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</si>
  <si>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</si>
  <si>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</si>
  <si>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</si>
  <si>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</si>
  <si>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</si>
  <si>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</si>
  <si>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</si>
  <si>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</si>
  <si>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</si>
  <si>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</si>
  <si>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</si>
  <si>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</si>
  <si>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</si>
  <si>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</si>
  <si>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</si>
  <si>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</si>
  <si>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</si>
  <si>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</si>
  <si>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</si>
  <si>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</si>
  <si>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</si>
  <si>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</si>
  <si>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</si>
  <si>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</si>
  <si>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</si>
  <si>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</si>
  <si>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</si>
  <si>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</si>
  <si>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</si>
  <si>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</si>
  <si>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</si>
  <si>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</si>
  <si>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</si>
  <si>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</si>
  <si>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</si>
  <si>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</si>
  <si>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</si>
  <si>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</si>
  <si>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</si>
  <si>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</si>
  <si>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</si>
  <si>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</si>
  <si>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</si>
  <si>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</si>
  <si>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</si>
  <si>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</si>
  <si>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</si>
  <si>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</si>
  <si>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</si>
  <si>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</si>
  <si>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</si>
  <si>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</si>
  <si>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</si>
  <si>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</si>
  <si>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</si>
  <si>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</si>
  <si>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</si>
  <si>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</si>
  <si>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</si>
  <si>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</si>
  <si>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</si>
  <si>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</si>
  <si>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</si>
  <si>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</si>
  <si>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</si>
  <si>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</si>
  <si>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</si>
  <si>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</si>
  <si>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</si>
  <si>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</si>
  <si>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</si>
  <si>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</si>
  <si>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</si>
  <si>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</si>
  <si>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</si>
  <si>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</si>
  <si>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</si>
  <si>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</si>
  <si>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</si>
  <si>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</si>
  <si>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</si>
  <si>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</si>
  <si>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</si>
  <si>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</si>
  <si>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</si>
  <si>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</si>
  <si>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</si>
  <si>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</si>
  <si>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</si>
  <si>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</si>
  <si>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</si>
  <si>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</si>
  <si>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</si>
  <si>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</si>
  <si>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</si>
  <si>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</si>
  <si>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</si>
  <si>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</si>
  <si>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</si>
  <si>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</si>
  <si>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</si>
  <si>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</si>
  <si>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</si>
  <si>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</si>
  <si>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</si>
  <si>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</si>
  <si>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</si>
  <si>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</si>
  <si>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</si>
  <si>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</si>
  <si>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</si>
  <si>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</si>
  <si>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</si>
  <si>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</si>
  <si>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</si>
  <si>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</si>
  <si>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</si>
  <si>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</si>
  <si>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</si>
  <si>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</si>
  <si>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</si>
  <si>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</si>
  <si>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</si>
  <si>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</si>
  <si>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</si>
  <si>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</si>
  <si>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</si>
  <si>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</si>
  <si>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</si>
  <si>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</si>
  <si>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</si>
  <si>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</si>
  <si>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</si>
  <si>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</si>
  <si>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</si>
  <si>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</si>
  <si>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</si>
  <si>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</si>
  <si>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</si>
  <si>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</si>
  <si>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</si>
  <si>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</si>
  <si>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</si>
  <si>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</si>
  <si>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</si>
  <si>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</si>
  <si>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</si>
  <si>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</si>
  <si>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</si>
  <si>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</si>
  <si>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</si>
  <si>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</si>
  <si>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</si>
  <si>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</si>
  <si>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</si>
  <si>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</si>
  <si>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</si>
  <si>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</si>
  <si>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</si>
  <si>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</si>
  <si>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</si>
  <si>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</si>
  <si>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</si>
  <si>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</si>
  <si>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</si>
  <si>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</si>
  <si>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</si>
  <si>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</si>
  <si>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</si>
  <si>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</si>
  <si>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</si>
  <si>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</si>
  <si>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</si>
  <si>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</si>
  <si>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</si>
  <si>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</si>
  <si>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</si>
  <si>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</si>
  <si>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</si>
  <si>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</si>
  <si>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</si>
  <si>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</si>
  <si>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</si>
  <si>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</si>
  <si>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</si>
  <si>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</si>
  <si>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</si>
  <si>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</si>
  <si>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</si>
  <si>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</si>
  <si>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</si>
  <si>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</si>
  <si>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</si>
  <si>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</si>
  <si>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</si>
  <si>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</si>
  <si>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</si>
  <si>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</si>
  <si>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</si>
  <si>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</si>
  <si>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</si>
  <si>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</si>
  <si>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</si>
  <si>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</si>
  <si>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</si>
  <si>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</si>
  <si>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</si>
  <si>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</si>
  <si>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</si>
  <si>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</si>
  <si>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</si>
  <si>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</si>
  <si>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</si>
  <si>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</si>
  <si>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</si>
  <si>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</si>
  <si>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</si>
  <si>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</si>
  <si>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</si>
  <si>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</si>
  <si>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</si>
  <si>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</si>
  <si>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</si>
  <si>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</si>
  <si>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</si>
  <si>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</si>
  <si>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</si>
  <si>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</si>
  <si>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</si>
  <si>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</si>
  <si>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</si>
  <si>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</si>
  <si>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</si>
  <si>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</si>
  <si>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</si>
  <si>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</si>
  <si>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</si>
  <si>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</si>
  <si>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</si>
  <si>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</si>
  <si>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</si>
  <si>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</si>
  <si>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</si>
  <si>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</si>
  <si>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</si>
  <si>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</si>
  <si>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</si>
  <si>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</si>
  <si>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</si>
  <si>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</si>
  <si>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</si>
  <si>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</si>
  <si>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</si>
  <si>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</si>
  <si>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</si>
  <si>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</si>
  <si>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</si>
  <si>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</si>
  <si>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</si>
  <si>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</si>
  <si>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</si>
  <si>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</si>
  <si>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</si>
  <si>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</si>
  <si>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</si>
  <si>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</si>
  <si>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</si>
  <si>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</si>
  <si>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</si>
  <si>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</si>
  <si>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</si>
  <si>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</si>
  <si>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</si>
  <si>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</si>
  <si>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</si>
  <si>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</si>
  <si>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</si>
  <si>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</si>
  <si>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</si>
  <si>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</si>
  <si>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</si>
  <si>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</si>
  <si>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</si>
  <si>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</si>
  <si>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</si>
  <si>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</si>
  <si>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</si>
  <si>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</si>
  <si>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</si>
  <si>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</si>
  <si>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</si>
  <si>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</si>
  <si>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</si>
  <si>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</si>
  <si>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</si>
  <si>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</si>
  <si>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</si>
  <si>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</si>
  <si>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</si>
  <si>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</si>
  <si>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</si>
  <si>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</si>
  <si>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</si>
  <si>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</si>
  <si>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</si>
  <si>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</si>
  <si>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</si>
  <si>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</si>
  <si>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</si>
  <si>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</si>
  <si>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</si>
  <si>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</si>
  <si>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</si>
  <si>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</si>
  <si>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</si>
  <si>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</si>
  <si>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</si>
  <si>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</si>
  <si>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</si>
  <si>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</si>
  <si>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</si>
  <si>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</si>
  <si>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</si>
  <si>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</si>
  <si>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</si>
  <si>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</si>
  <si>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</si>
  <si>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</si>
  <si>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</si>
  <si>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</si>
  <si>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</si>
  <si>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</si>
  <si>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</si>
  <si>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</si>
  <si>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</si>
  <si>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</si>
  <si>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</si>
  <si>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</si>
  <si>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</si>
  <si>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</si>
  <si>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</si>
  <si>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</si>
  <si>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</si>
  <si>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</si>
  <si>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</si>
  <si>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</si>
  <si>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</si>
  <si>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</si>
  <si>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</si>
  <si>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</si>
  <si>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</si>
  <si>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</si>
  <si>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</si>
  <si>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</si>
  <si>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</si>
  <si>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</si>
  <si>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</si>
  <si>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</si>
  <si>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</si>
  <si>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</si>
  <si>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</si>
  <si>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</si>
  <si>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</si>
  <si>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</si>
  <si>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</si>
  <si>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</si>
  <si>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</si>
  <si>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</si>
  <si>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</si>
  <si>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</si>
  <si>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</si>
  <si>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</si>
  <si>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</si>
  <si>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</si>
  <si>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</si>
  <si>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</si>
  <si>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</si>
  <si>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</si>
  <si>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</si>
  <si>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</si>
  <si>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</si>
  <si>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</si>
  <si>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</si>
  <si>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</si>
  <si>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</si>
  <si>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</si>
  <si>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</si>
  <si>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</si>
  <si>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</si>
  <si>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</si>
  <si>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</si>
  <si>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</si>
  <si>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</si>
  <si>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</si>
  <si>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</si>
  <si>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</si>
  <si>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</si>
  <si>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</si>
  <si>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</si>
  <si>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</si>
  <si>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</si>
  <si>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</si>
  <si>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</si>
  <si>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</si>
  <si>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</si>
  <si>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</si>
  <si>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</si>
  <si>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</si>
  <si>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</si>
  <si>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</si>
  <si>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</si>
  <si>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</si>
  <si>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</si>
  <si>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</si>
  <si>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</si>
  <si>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</si>
  <si>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</si>
  <si>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</si>
  <si>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</si>
  <si>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</si>
  <si>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</si>
  <si>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</si>
  <si>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</si>
  <si>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</si>
  <si>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</si>
  <si>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</si>
  <si>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</si>
  <si>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</si>
  <si>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</si>
  <si>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</si>
  <si>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</si>
  <si>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</si>
  <si>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</si>
  <si>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</si>
  <si>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</si>
  <si>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</si>
  <si>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</si>
  <si>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</si>
  <si>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</si>
  <si>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</si>
  <si>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</si>
  <si>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</si>
  <si>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</si>
  <si>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</si>
  <si>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</si>
  <si>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</si>
  <si>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</si>
  <si>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</si>
  <si>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</si>
  <si>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</si>
  <si>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</si>
  <si>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</si>
  <si>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</si>
  <si>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</si>
  <si>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</si>
  <si>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</si>
  <si>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</si>
  <si>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</si>
  <si>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</si>
  <si>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</si>
  <si>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</si>
  <si>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</si>
  <si>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</si>
  <si>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</si>
  <si>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</si>
  <si>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</si>
  <si>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</si>
  <si>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</si>
  <si>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</si>
  <si>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</si>
  <si>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</si>
  <si>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</si>
  <si>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</si>
  <si>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</si>
  <si>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</si>
  <si>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</si>
  <si>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</si>
  <si>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</si>
  <si>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</si>
  <si>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</si>
  <si>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</si>
  <si>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</si>
  <si>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</si>
  <si>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</si>
  <si>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</si>
  <si>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</si>
  <si>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</si>
  <si>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</si>
  <si>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</si>
  <si>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</si>
  <si>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</si>
  <si>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</si>
  <si>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</si>
  <si>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</si>
  <si>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</si>
  <si>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</si>
  <si>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</si>
  <si>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</si>
  <si>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</si>
  <si>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</si>
  <si>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</si>
  <si>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</si>
  <si>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</si>
  <si>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</si>
  <si>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</si>
  <si>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</si>
  <si>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</si>
  <si>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</si>
  <si>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</si>
  <si>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</si>
  <si>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</si>
  <si>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</si>
  <si>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</si>
  <si>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</si>
  <si>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</si>
  <si>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</si>
  <si>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</si>
  <si>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</si>
  <si>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</si>
  <si>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</si>
  <si>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</si>
  <si>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</si>
  <si>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</si>
  <si>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</si>
  <si>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</si>
  <si>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</si>
  <si>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</si>
  <si>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</si>
  <si>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</si>
  <si>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</si>
  <si>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</si>
  <si>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</si>
  <si>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</si>
  <si>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</si>
  <si>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</si>
  <si>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</si>
  <si>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</si>
  <si>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</si>
  <si>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</si>
  <si>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</si>
  <si>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</si>
  <si>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</si>
  <si>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</si>
  <si>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</si>
  <si>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</si>
  <si>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</si>
  <si>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</si>
  <si>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</si>
  <si>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</si>
  <si>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</si>
  <si>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</si>
  <si>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</si>
  <si>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</si>
  <si>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</si>
  <si>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</si>
  <si>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</si>
  <si>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</si>
  <si>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</si>
  <si>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</si>
  <si>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</si>
  <si>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</si>
  <si>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</si>
  <si>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</si>
  <si>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</si>
  <si>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</si>
  <si>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</si>
  <si>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</si>
  <si>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</si>
  <si>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</si>
  <si>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</si>
  <si>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</si>
  <si>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</si>
  <si>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</si>
  <si>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</si>
  <si>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</si>
  <si>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</si>
  <si>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</si>
  <si>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</si>
  <si>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</si>
  <si>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</si>
  <si>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</si>
  <si>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</si>
  <si>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</si>
  <si>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</si>
  <si>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</si>
  <si>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</si>
  <si>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</si>
  <si>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</si>
  <si>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</si>
  <si>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</si>
  <si>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</si>
  <si>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</si>
  <si>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</si>
  <si>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</si>
  <si>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</si>
  <si>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</si>
  <si>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</si>
  <si>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</si>
  <si>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</si>
  <si>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</si>
  <si>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</si>
  <si>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</si>
  <si>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</si>
  <si>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</si>
  <si>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</si>
  <si>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</si>
  <si>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</si>
  <si>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</si>
  <si>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</si>
  <si>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</si>
  <si>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</si>
  <si>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</si>
  <si>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</si>
  <si>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</si>
  <si>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</si>
  <si>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</si>
  <si>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</si>
  <si>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</si>
  <si>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</si>
  <si>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</si>
  <si>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</si>
  <si>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</si>
  <si>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</si>
  <si>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</si>
  <si>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</si>
  <si>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</si>
  <si>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</si>
  <si>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</si>
  <si>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</si>
  <si>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</si>
  <si>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</si>
  <si>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</si>
  <si>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</si>
  <si>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</si>
  <si>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</si>
  <si>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</si>
  <si>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</si>
  <si>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</si>
  <si>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</si>
  <si>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</si>
  <si>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</si>
  <si>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</si>
  <si>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</si>
  <si>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</si>
  <si>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</si>
  <si>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</si>
  <si>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</si>
  <si>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</si>
  <si>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</si>
  <si>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</si>
  <si>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</si>
  <si>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</si>
  <si>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</si>
  <si>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</si>
  <si>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</si>
  <si>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</si>
  <si>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</si>
  <si>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</si>
  <si>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</si>
  <si>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</si>
  <si>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</si>
  <si>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</si>
  <si>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</si>
  <si>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</si>
  <si>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</si>
  <si>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</si>
  <si>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</si>
  <si>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</si>
  <si>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</si>
  <si>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</si>
  <si>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</si>
  <si>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</si>
  <si>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</si>
  <si>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</si>
  <si>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</si>
  <si>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</si>
  <si>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</si>
  <si>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</si>
  <si>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</si>
  <si>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</si>
  <si>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</si>
  <si>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</si>
  <si>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</si>
  <si>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</si>
  <si>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</si>
  <si>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</si>
  <si>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</si>
  <si>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</si>
  <si>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</si>
  <si>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</si>
  <si>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</si>
  <si>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</si>
  <si>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</si>
  <si>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</si>
  <si>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</si>
  <si>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</si>
  <si>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</si>
  <si>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</si>
  <si>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</si>
  <si>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</si>
  <si>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</si>
  <si>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</si>
  <si>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</si>
  <si>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</si>
  <si>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</si>
  <si>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</si>
  <si>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</si>
  <si>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</si>
  <si>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</si>
  <si>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</si>
  <si>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</si>
  <si>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</si>
  <si>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</si>
  <si>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</si>
  <si>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</si>
  <si>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</si>
  <si>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</si>
  <si>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</si>
  <si>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</si>
  <si>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</si>
  <si>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</si>
  <si>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</si>
  <si>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</si>
  <si>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</si>
  <si>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</si>
  <si>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</si>
  <si>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</si>
  <si>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</si>
  <si>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</si>
  <si>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</si>
  <si>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</si>
  <si>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</si>
  <si>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</si>
  <si>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</si>
  <si>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</si>
  <si>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</si>
  <si>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</si>
  <si>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</si>
  <si>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</si>
  <si>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</si>
  <si>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</si>
  <si>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</si>
  <si>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</si>
  <si>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</si>
  <si>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</si>
  <si>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</si>
  <si>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</si>
  <si>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</si>
  <si>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</si>
  <si>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</si>
  <si>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3 .690.186.384</t>
  </si>
  <si>
    <t>2021-20-1_900504806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</si>
</sst>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3" zoomScale="90" zoomScaleNormal="90" zoomScaleSheetLayoutView="40" zoomScalePageLayoutView="40" workbookViewId="0">
      <selection activeCell="C22" sqref="C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109" t="s">
        <v>2729</v>
      </c>
      <c r="D15" s="35"/>
      <c r="E15" s="35"/>
      <c r="F15" s="5"/>
      <c r="G15" s="32" t="s">
        <v>1168</v>
      </c>
      <c r="H15" s="103" t="s">
        <v>459</v>
      </c>
      <c r="I15" s="32" t="s">
        <v>2624</v>
      </c>
      <c r="J15" s="108" t="s">
        <v>2626</v>
      </c>
      <c r="L15" s="222" t="s">
        <v>8</v>
      </c>
      <c r="M15" s="222"/>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241"/>
      <c r="I20" s="148" t="s">
        <v>459</v>
      </c>
      <c r="J20" s="149" t="s">
        <v>461</v>
      </c>
      <c r="K20" s="150" t="s">
        <v>2728</v>
      </c>
      <c r="L20" s="151"/>
      <c r="M20" s="151">
        <v>44561</v>
      </c>
      <c r="N20" s="134">
        <f>+(M20-L20)/30</f>
        <v>1485.3666666666666</v>
      </c>
      <c r="O20" s="137"/>
      <c r="U20" s="133"/>
      <c r="V20" s="105">
        <f ca="1">NOW()</f>
        <v>44200.845833217594</v>
      </c>
      <c r="W20" s="105">
        <f ca="1">NOW()</f>
        <v>44200.845833217594</v>
      </c>
    </row>
    <row r="21" spans="1:23" ht="30" customHeight="1" outlineLevel="1" x14ac:dyDescent="0.25">
      <c r="A21" s="9"/>
      <c r="B21" s="71"/>
      <c r="C21" s="5"/>
      <c r="D21" s="5"/>
      <c r="E21" s="5"/>
      <c r="F21" s="5"/>
      <c r="G21" s="5"/>
      <c r="H21" s="70"/>
      <c r="I21" s="148" t="s">
        <v>459</v>
      </c>
      <c r="J21" s="149" t="s">
        <v>461</v>
      </c>
      <c r="K21" s="150"/>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t="s">
        <v>459</v>
      </c>
      <c r="J22" s="149" t="s">
        <v>461</v>
      </c>
      <c r="K22" s="150"/>
      <c r="L22" s="151"/>
      <c r="M22" s="151">
        <v>44561</v>
      </c>
      <c r="N22" s="135">
        <f t="shared" ref="N22:N33" si="1">+(M22-L22)/30</f>
        <v>1485.3666666666666</v>
      </c>
      <c r="O22" s="138"/>
    </row>
    <row r="23" spans="1:23" ht="30" customHeight="1" outlineLevel="1" x14ac:dyDescent="0.25">
      <c r="A23" s="9"/>
      <c r="B23" s="101"/>
      <c r="C23" s="21"/>
      <c r="D23" s="21"/>
      <c r="E23" s="21"/>
      <c r="F23" s="5"/>
      <c r="G23" s="5"/>
      <c r="H23" s="70"/>
      <c r="I23" s="148" t="s">
        <v>459</v>
      </c>
      <c r="J23" s="149" t="s">
        <v>461</v>
      </c>
      <c r="K23" s="150"/>
      <c r="L23" s="151"/>
      <c r="M23" s="151">
        <v>44561</v>
      </c>
      <c r="N23" s="135">
        <f t="shared" si="1"/>
        <v>1485.3666666666666</v>
      </c>
      <c r="O23" s="138"/>
      <c r="Q23" s="104"/>
      <c r="R23" s="55"/>
      <c r="S23" s="105"/>
      <c r="T23" s="105"/>
    </row>
    <row r="24" spans="1:23" ht="30" customHeight="1" outlineLevel="1" x14ac:dyDescent="0.25">
      <c r="A24" s="9"/>
      <c r="B24" s="101"/>
      <c r="C24" s="21"/>
      <c r="D24" s="21"/>
      <c r="E24" s="21"/>
      <c r="F24" s="5"/>
      <c r="G24" s="5"/>
      <c r="H24" s="70"/>
      <c r="I24" s="148" t="s">
        <v>459</v>
      </c>
      <c r="J24" s="149" t="s">
        <v>461</v>
      </c>
      <c r="K24" s="150"/>
      <c r="L24" s="151"/>
      <c r="M24" s="151">
        <v>44561</v>
      </c>
      <c r="N24" s="135">
        <f t="shared" si="1"/>
        <v>1485.3666666666666</v>
      </c>
      <c r="O24" s="138"/>
    </row>
    <row r="25" spans="1:23" ht="30" customHeight="1" outlineLevel="1" x14ac:dyDescent="0.25">
      <c r="A25" s="9"/>
      <c r="B25" s="101"/>
      <c r="C25" s="21"/>
      <c r="D25" s="21"/>
      <c r="E25" s="21"/>
      <c r="F25" s="5"/>
      <c r="G25" s="5"/>
      <c r="H25" s="70"/>
      <c r="I25" s="148" t="s">
        <v>459</v>
      </c>
      <c r="J25" s="149" t="s">
        <v>461</v>
      </c>
      <c r="K25" s="150"/>
      <c r="L25" s="151"/>
      <c r="M25" s="151">
        <v>44561</v>
      </c>
      <c r="N25" s="135">
        <f t="shared" si="1"/>
        <v>1485.3666666666666</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236" t="str">
        <f>VLOOKUP(B20,EAS!A2:B1439,2,0)</f>
        <v>ASOCIACIÓN CAMINOS DE PAZ Y PROSPERIDAD</v>
      </c>
      <c r="C38" s="236"/>
      <c r="D38" s="236"/>
      <c r="E38" s="236"/>
      <c r="F38" s="236"/>
      <c r="G38" s="5"/>
      <c r="H38" s="131"/>
      <c r="I38" s="245" t="s">
        <v>7</v>
      </c>
      <c r="J38" s="245"/>
      <c r="K38" s="245"/>
      <c r="L38" s="245"/>
      <c r="M38" s="245"/>
      <c r="N38" s="245"/>
      <c r="O38" s="132"/>
    </row>
    <row r="39" spans="1:16" ht="42.95" customHeight="1" thickBot="1" x14ac:dyDescent="0.3">
      <c r="A39" s="10"/>
      <c r="B39" s="11"/>
      <c r="C39" s="11"/>
      <c r="D39" s="11"/>
      <c r="E39" s="11"/>
      <c r="F39" s="11"/>
      <c r="G39" s="11"/>
      <c r="H39" s="10"/>
      <c r="I39" s="231" t="s">
        <v>2723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13" t="s">
        <v>2643</v>
      </c>
      <c r="J167" s="214"/>
      <c r="K167" s="214"/>
      <c r="L167" s="214"/>
      <c r="M167" s="214"/>
      <c r="N167" s="214"/>
      <c r="O167" s="215"/>
      <c r="U167" s="51"/>
    </row>
    <row r="168" spans="1:28" x14ac:dyDescent="0.25">
      <c r="A168" s="9"/>
      <c r="B168" s="232" t="s">
        <v>2657</v>
      </c>
      <c r="C168" s="232"/>
      <c r="D168" s="232"/>
      <c r="E168" s="8"/>
      <c r="F168" s="5"/>
      <c r="H168" s="81" t="s">
        <v>2656</v>
      </c>
      <c r="I168" s="213"/>
      <c r="J168" s="214"/>
      <c r="K168" s="214"/>
      <c r="L168" s="214"/>
      <c r="M168" s="214"/>
      <c r="N168" s="214"/>
      <c r="O168" s="21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6"/>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2668</v>
      </c>
      <c r="C179" s="189"/>
      <c r="D179" s="189"/>
      <c r="E179" s="169">
        <v>0.02</v>
      </c>
      <c r="F179" s="168">
        <v>0.03</v>
      </c>
      <c r="G179" s="163">
        <f>IF(F179&gt;0,SUM(E179+F179),"")</f>
        <v>0.05</v>
      </c>
      <c r="H179" s="5"/>
      <c r="I179" s="189" t="s">
        <v>2670</v>
      </c>
      <c r="J179" s="189"/>
      <c r="K179" s="189"/>
      <c r="L179" s="189"/>
      <c r="M179" s="170">
        <v>0.03</v>
      </c>
      <c r="O179" s="8"/>
      <c r="Q179" s="19"/>
      <c r="R179" s="157">
        <f>IF(M179&gt;0,SUM(L179+M179),"")</f>
        <v>0.03</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34" t="s">
        <v>2628</v>
      </c>
      <c r="L185" s="234"/>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193" t="s">
        <v>2636</v>
      </c>
      <c r="C192" s="193"/>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a65d333d-5b59-4810-bc94-b80d9325abbc"/>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2021-01-05T01:18:03Z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