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Dell\Desktop\NUEVA MANIFESTACION\BOGO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08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<sst xmlns="http://schemas.openxmlformats.org/spreadsheetml/2006/main" count="3180" uniqueCount="2730">
  <si>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</si>
  <si>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</si>
  <si>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</si>
  <si>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</si>
  <si>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</si>
  <si>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</si>
  <si>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</si>
  <si>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</si>
  <si>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</si>
  <si>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</si>
  <si>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</si>
  <si>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</si>
  <si>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</si>
  <si>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</si>
  <si>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</si>
  <si>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</si>
  <si>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</si>
  <si>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</si>
  <si>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</si>
  <si>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</si>
  <si>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</si>
  <si>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</si>
  <si>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</si>
  <si>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</si>
  <si>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</si>
  <si>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</si>
  <si>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</si>
  <si>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</si>
  <si>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</si>
  <si>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</si>
  <si>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</si>
  <si>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</si>
  <si>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</si>
  <si>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</si>
  <si>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</si>
  <si>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</si>
  <si>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</si>
  <si>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</si>
  <si>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</si>
  <si>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</si>
  <si>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</si>
  <si>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</si>
  <si>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</si>
  <si>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</si>
  <si>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</si>
  <si>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</si>
  <si>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</si>
  <si>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</si>
  <si>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</si>
  <si>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</si>
  <si>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</si>
  <si>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</si>
  <si>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</si>
  <si>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</si>
  <si>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</si>
  <si>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</si>
  <si>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</si>
  <si>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</si>
  <si>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</si>
  <si>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</si>
  <si>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</si>
  <si>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</si>
  <si>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</si>
  <si>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</si>
  <si>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</si>
  <si>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</si>
  <si>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</si>
  <si>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</si>
  <si>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</si>
  <si>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</si>
  <si>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</si>
  <si>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</si>
  <si>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</si>
  <si>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</si>
  <si>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</si>
  <si>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</si>
  <si>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</si>
  <si>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</si>
  <si>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</si>
  <si>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</si>
  <si>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</si>
  <si>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</si>
  <si>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</si>
  <si>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</si>
  <si>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</si>
  <si>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</si>
  <si>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</si>
  <si>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</si>
  <si>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</si>
  <si>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</si>
  <si>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</si>
  <si>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</si>
  <si>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</si>
  <si>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</si>
  <si>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</si>
  <si>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</si>
  <si>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</si>
  <si>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</si>
  <si>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</si>
  <si>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</si>
  <si>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</si>
  <si>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</si>
  <si>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</si>
  <si>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</si>
  <si>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</si>
  <si>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</si>
  <si>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</si>
  <si>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</si>
  <si>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</si>
  <si>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</si>
  <si>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</si>
  <si>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</si>
  <si>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</si>
  <si>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</si>
  <si>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</si>
  <si>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</si>
  <si>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</si>
  <si>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</si>
  <si>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</si>
  <si>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</si>
  <si>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</si>
  <si>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</si>
  <si>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</si>
  <si>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</si>
  <si>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</si>
  <si>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</si>
  <si>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</si>
  <si>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</si>
  <si>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</si>
  <si>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</si>
  <si>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</si>
  <si>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</si>
  <si>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</si>
  <si>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</si>
  <si>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</si>
  <si>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</si>
  <si>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</si>
  <si>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</si>
  <si>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</si>
  <si>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</si>
  <si>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</si>
  <si>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</si>
  <si>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</si>
  <si>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</si>
  <si>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</si>
  <si>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</si>
  <si>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</si>
  <si>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</si>
  <si>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</si>
  <si>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</si>
  <si>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</si>
  <si>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</si>
  <si>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</si>
  <si>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</si>
  <si>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</si>
  <si>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</si>
  <si>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</si>
  <si>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</si>
  <si>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</si>
  <si>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</si>
  <si>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</si>
  <si>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</si>
  <si>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</si>
  <si>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</si>
  <si>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</si>
  <si>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</si>
  <si>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</si>
  <si>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</si>
  <si>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</si>
  <si>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</si>
  <si>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</si>
  <si>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</si>
  <si>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</si>
  <si>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</si>
  <si>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</si>
  <si>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</si>
  <si>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</si>
  <si>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</si>
  <si>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</si>
  <si>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</si>
  <si>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</si>
  <si>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</si>
  <si>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</si>
  <si>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</si>
  <si>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</si>
  <si>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</si>
  <si>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</si>
  <si>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</si>
  <si>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</si>
  <si>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</si>
  <si>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</si>
  <si>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</si>
  <si>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</si>
  <si>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</si>
  <si>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</si>
  <si>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</si>
  <si>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</si>
  <si>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</si>
  <si>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</si>
  <si>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</si>
  <si>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</si>
  <si>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</si>
  <si>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</si>
  <si>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</si>
  <si>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</si>
  <si>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</si>
  <si>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</si>
  <si>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</si>
  <si>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</si>
  <si>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</si>
  <si>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</si>
  <si>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</si>
  <si>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</si>
  <si>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</si>
  <si>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</si>
  <si>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</si>
  <si>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</si>
  <si>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</si>
  <si>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</si>
  <si>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</si>
  <si>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</si>
  <si>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</si>
  <si>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</si>
  <si>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</si>
  <si>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</si>
  <si>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</si>
  <si>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</si>
  <si>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</si>
  <si>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</si>
  <si>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</si>
  <si>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</si>
  <si>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</si>
  <si>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</si>
  <si>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</si>
  <si>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</si>
  <si>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</si>
  <si>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</si>
  <si>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</si>
  <si>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</si>
  <si>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</si>
  <si>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</si>
  <si>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</si>
  <si>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</si>
  <si>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</si>
  <si>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</si>
  <si>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</si>
  <si>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</si>
  <si>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</si>
  <si>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</si>
  <si>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</si>
  <si>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</si>
  <si>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</si>
  <si>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</si>
  <si>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</si>
  <si>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</si>
  <si>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</si>
  <si>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</si>
  <si>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</si>
  <si>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</si>
  <si>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</si>
  <si>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</si>
  <si>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</si>
  <si>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</si>
  <si>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</si>
  <si>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</si>
  <si>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</si>
  <si>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</si>
  <si>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</si>
  <si>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</si>
  <si>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</si>
  <si>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</si>
  <si>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</si>
  <si>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</si>
  <si>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</si>
  <si>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</si>
  <si>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</si>
  <si>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</si>
  <si>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</si>
  <si>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</si>
  <si>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</si>
  <si>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</si>
  <si>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</si>
  <si>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</si>
  <si>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</si>
  <si>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</si>
  <si>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</si>
  <si>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</si>
  <si>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</si>
  <si>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</si>
  <si>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</si>
  <si>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</si>
  <si>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</si>
  <si>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</si>
  <si>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</si>
  <si>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</si>
  <si>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</si>
  <si>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</si>
  <si>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</si>
  <si>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</si>
  <si>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</si>
  <si>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</si>
  <si>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</si>
  <si>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</si>
  <si>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</si>
  <si>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</si>
  <si>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</si>
  <si>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</si>
  <si>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</si>
  <si>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</si>
  <si>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</si>
  <si>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</si>
  <si>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</si>
  <si>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</si>
  <si>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</si>
  <si>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</si>
  <si>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</si>
  <si>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</si>
  <si>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</si>
  <si>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</si>
  <si>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</si>
  <si>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</si>
  <si>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</si>
  <si>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</si>
  <si>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</si>
  <si>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</si>
  <si>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</si>
  <si>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</si>
  <si>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</si>
  <si>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</si>
  <si>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</si>
  <si>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</si>
  <si>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</si>
  <si>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</si>
  <si>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</si>
  <si>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</si>
  <si>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</si>
  <si>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</si>
  <si>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</si>
  <si>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</si>
  <si>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</si>
  <si>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</si>
  <si>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</si>
  <si>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</si>
  <si>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</si>
  <si>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</si>
  <si>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</si>
  <si>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</si>
  <si>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</si>
  <si>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</si>
  <si>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</si>
  <si>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</si>
  <si>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</si>
  <si>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</si>
  <si>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</si>
  <si>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</si>
  <si>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</si>
  <si>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</si>
  <si>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</si>
  <si>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</si>
  <si>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</si>
  <si>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</si>
  <si>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</si>
  <si>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</si>
  <si>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</si>
  <si>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</si>
  <si>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</si>
  <si>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</si>
  <si>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</si>
  <si>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</si>
  <si>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</si>
  <si>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</si>
  <si>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</si>
  <si>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</si>
  <si>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</si>
  <si>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</si>
  <si>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</si>
  <si>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</si>
  <si>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</si>
  <si>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</si>
  <si>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</si>
  <si>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</si>
  <si>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</si>
  <si>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</si>
  <si>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</si>
  <si>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</si>
  <si>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</si>
  <si>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</si>
  <si>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</si>
  <si>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</si>
  <si>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</si>
  <si>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</si>
  <si>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</si>
  <si>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</si>
  <si>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</si>
  <si>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</si>
  <si>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</si>
  <si>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</si>
  <si>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</si>
  <si>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</si>
  <si>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</si>
  <si>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</si>
  <si>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</si>
  <si>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</si>
  <si>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</si>
  <si>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</si>
  <si>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</si>
  <si>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</si>
  <si>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</si>
  <si>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</si>
  <si>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</si>
  <si>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</si>
  <si>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</si>
  <si>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</si>
  <si>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</si>
  <si>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</si>
  <si>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</si>
  <si>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</si>
  <si>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</si>
  <si>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</si>
  <si>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</si>
  <si>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</si>
  <si>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</si>
  <si>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</si>
  <si>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</si>
  <si>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</si>
  <si>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</si>
  <si>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</si>
  <si>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</si>
  <si>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</si>
  <si>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</si>
  <si>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</si>
  <si>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</si>
  <si>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</si>
  <si>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</si>
  <si>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</si>
  <si>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</si>
  <si>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</si>
  <si>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</si>
  <si>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</si>
  <si>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</si>
  <si>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</si>
  <si>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</si>
  <si>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</si>
  <si>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</si>
  <si>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</si>
  <si>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</si>
  <si>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</si>
  <si>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</si>
  <si>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</si>
  <si>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</si>
  <si>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</si>
  <si>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</si>
  <si>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</si>
  <si>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</si>
  <si>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</si>
  <si>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</si>
  <si>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</si>
  <si>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</si>
  <si>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</si>
  <si>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</si>
  <si>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</si>
  <si>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</si>
  <si>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</si>
  <si>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</si>
  <si>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</si>
  <si>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</si>
  <si>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</si>
  <si>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</si>
  <si>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</si>
  <si>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</si>
  <si>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</si>
  <si>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</si>
  <si>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</si>
  <si>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</si>
  <si>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</si>
  <si>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</si>
  <si>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</si>
  <si>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</si>
  <si>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</si>
  <si>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</si>
  <si>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</si>
  <si>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</si>
  <si>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</si>
  <si>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</si>
  <si>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</si>
  <si>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</si>
  <si>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</si>
  <si>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</si>
  <si>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</si>
  <si>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</si>
  <si>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</si>
  <si>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</si>
  <si>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</si>
  <si>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</si>
  <si>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</si>
  <si>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</si>
  <si>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</si>
  <si>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</si>
  <si>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</si>
  <si>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</si>
  <si>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</si>
  <si>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</si>
  <si>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</si>
  <si>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</si>
  <si>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</si>
  <si>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</si>
  <si>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</si>
  <si>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</si>
  <si>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</si>
  <si>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</si>
  <si>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</si>
  <si>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</si>
  <si>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</si>
  <si>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</si>
  <si>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</si>
  <si>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</si>
  <si>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</si>
  <si>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</si>
  <si>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</si>
  <si>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</si>
  <si>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</si>
  <si>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</si>
  <si>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</si>
  <si>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</si>
  <si>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</si>
  <si>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</si>
  <si>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</si>
  <si>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</si>
  <si>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</si>
  <si>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</si>
  <si>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</si>
  <si>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</si>
  <si>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</si>
  <si>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</si>
  <si>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</si>
  <si>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</si>
  <si>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</si>
  <si>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</si>
  <si>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</si>
  <si>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</si>
  <si>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</si>
  <si>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</si>
  <si>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</si>
  <si>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</si>
  <si>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</si>
  <si>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</si>
  <si>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</si>
  <si>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</si>
  <si>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</si>
  <si>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</si>
  <si>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</si>
  <si>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</si>
  <si>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</si>
  <si>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</si>
  <si>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</si>
  <si>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</si>
  <si>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</si>
  <si>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</si>
  <si>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</si>
  <si>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</si>
  <si>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</si>
  <si>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</si>
  <si>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</si>
  <si>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</si>
  <si>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</si>
  <si>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</si>
  <si>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</si>
  <si>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</si>
  <si>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</si>
  <si>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</si>
  <si>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</si>
  <si>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</si>
  <si>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</si>
  <si>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</si>
  <si>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</si>
  <si>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</si>
  <si>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</si>
  <si>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</si>
  <si>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</si>
  <si>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</si>
  <si>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</si>
  <si>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</si>
  <si>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</si>
  <si>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</si>
  <si>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</si>
  <si>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</si>
  <si>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</si>
  <si>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</si>
  <si>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</si>
  <si>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</si>
  <si>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</si>
  <si>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</si>
  <si>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</si>
  <si>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</si>
  <si>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</si>
  <si>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</si>
  <si>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</si>
  <si>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</si>
  <si>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</si>
  <si>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</si>
  <si>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</si>
  <si>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</si>
  <si>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</si>
  <si>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</si>
  <si>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</si>
  <si>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</si>
  <si>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</si>
  <si>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</si>
  <si>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</si>
  <si>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</si>
  <si>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</si>
  <si>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</si>
  <si>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</si>
  <si>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</si>
  <si>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</si>
  <si>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</si>
  <si>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</si>
  <si>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</si>
  <si>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</si>
  <si>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</si>
  <si>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</si>
  <si>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</si>
  <si>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</si>
  <si>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</si>
  <si>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</si>
  <si>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</si>
  <si>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</si>
  <si>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</si>
  <si>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</si>
  <si>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</si>
  <si>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</si>
  <si>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</si>
  <si>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</si>
  <si>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</si>
  <si>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</si>
  <si>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</si>
  <si>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</si>
  <si>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</si>
  <si>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</si>
  <si>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</si>
  <si>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</si>
  <si>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</si>
  <si>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</si>
  <si>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</si>
  <si>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</si>
  <si>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</si>
  <si>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</si>
  <si>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</si>
  <si>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</si>
  <si>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</si>
  <si>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</si>
  <si>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</si>
  <si>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</si>
  <si>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</si>
  <si>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</si>
  <si>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</si>
  <si>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</si>
  <si>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</si>
  <si>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</si>
  <si>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</si>
  <si>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</si>
  <si>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</si>
  <si>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</si>
  <si>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</si>
  <si>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</si>
  <si>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</si>
  <si>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</si>
  <si>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</si>
  <si>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</si>
  <si>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</si>
  <si>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</si>
  <si>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</si>
  <si>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</si>
  <si>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</si>
  <si>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</si>
  <si>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</si>
  <si>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</si>
  <si>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</si>
  <si>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</si>
  <si>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</si>
  <si>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</si>
  <si>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</si>
  <si>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</si>
  <si>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</si>
  <si>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</si>
  <si>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</si>
  <si>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</si>
  <si>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</si>
  <si>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</si>
  <si>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</si>
  <si>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</si>
  <si>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</si>
  <si>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</si>
  <si>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</si>
  <si>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</si>
  <si>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</si>
  <si>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</si>
  <si>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</si>
  <si>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</si>
  <si>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</si>
  <si>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</si>
  <si>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</si>
  <si>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</si>
  <si>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</si>
  <si>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</si>
  <si>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</si>
  <si>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</si>
  <si>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</si>
  <si>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</si>
  <si>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</si>
  <si>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</si>
  <si>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</si>
  <si>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</si>
  <si>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</si>
  <si>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</si>
  <si>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</si>
  <si>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</si>
  <si>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</si>
  <si>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</si>
  <si>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</si>
  <si>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</si>
  <si>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</si>
  <si>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</si>
  <si>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</si>
  <si>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</si>
  <si>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</si>
  <si>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</si>
  <si>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</si>
  <si>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</si>
  <si>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</si>
  <si>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</si>
  <si>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</si>
  <si>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</si>
  <si>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</si>
  <si>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</si>
  <si>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</si>
  <si>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</si>
  <si>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</si>
  <si>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</si>
  <si>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</si>
  <si>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</si>
  <si>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</si>
  <si>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</si>
  <si>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</si>
  <si>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</si>
  <si>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</si>
  <si>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</si>
  <si>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</si>
  <si>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</si>
  <si>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</si>
  <si>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</si>
  <si>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</si>
  <si>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</si>
  <si>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</si>
  <si>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</si>
  <si>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</si>
  <si>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</si>
  <si>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</si>
  <si>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</si>
  <si>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</si>
  <si>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</si>
  <si>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</si>
  <si>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</si>
  <si>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</si>
  <si>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</si>
  <si>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</si>
  <si>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</si>
  <si>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</si>
  <si>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</si>
  <si>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</si>
  <si>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</si>
  <si>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</si>
  <si>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</si>
  <si>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</si>
  <si>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</si>
  <si>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</si>
  <si>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</si>
  <si>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</si>
  <si>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</si>
  <si>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</si>
  <si>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</si>
  <si>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</si>
  <si>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</si>
  <si>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</si>
  <si>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</si>
  <si>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</si>
  <si>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</si>
  <si>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</si>
  <si>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</si>
  <si>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</si>
  <si>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</si>
  <si>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</si>
  <si>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</si>
  <si>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</si>
  <si>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</si>
  <si>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</si>
  <si>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</si>
  <si>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</si>
  <si>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</si>
  <si>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</si>
  <si>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</si>
  <si>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</si>
  <si>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</si>
  <si>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</si>
  <si>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</si>
  <si>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</si>
  <si>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</si>
  <si>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</si>
  <si>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</si>
  <si>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</si>
  <si>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</si>
  <si>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</si>
  <si>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</si>
  <si>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</si>
  <si>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</si>
  <si>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</si>
  <si>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</si>
  <si>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</si>
  <si>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</si>
  <si>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</si>
  <si>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</si>
  <si>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</si>
  <si>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</si>
  <si>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</si>
  <si>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</si>
  <si>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</si>
  <si>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</si>
  <si>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</si>
  <si>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</si>
  <si>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</si>
  <si>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</si>
  <si>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</si>
  <si>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</si>
  <si>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</si>
  <si>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</si>
  <si>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</si>
  <si>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</si>
  <si>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</si>
  <si>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</si>
  <si>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</si>
  <si>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</si>
  <si>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</si>
  <si>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</si>
  <si>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</si>
  <si>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</si>
  <si>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</si>
  <si>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</si>
  <si>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</si>
  <si>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</si>
  <si>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</si>
  <si>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</si>
  <si>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</si>
  <si>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</si>
  <si>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</si>
  <si>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</si>
  <si>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</si>
  <si>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</si>
  <si>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</si>
  <si>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</si>
  <si>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</si>
  <si>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</si>
  <si>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</si>
  <si>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</si>
  <si>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</si>
  <si>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</si>
  <si>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</si>
  <si>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</si>
  <si>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</si>
  <si>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</si>
  <si>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</si>
  <si>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</si>
  <si>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</si>
  <si>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</si>
  <si>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</si>
  <si>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</si>
  <si>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</si>
  <si>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</si>
  <si>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</si>
  <si>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</si>
  <si>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</si>
  <si>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</si>
  <si>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</si>
  <si>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</si>
  <si>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</si>
  <si>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</si>
  <si>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</si>
  <si>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</si>
  <si>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</si>
  <si>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</si>
  <si>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</si>
  <si>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</si>
  <si>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</si>
  <si>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</si>
  <si>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</si>
  <si>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</si>
  <si>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</si>
  <si>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</si>
  <si>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</si>
  <si>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</si>
  <si>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</si>
  <si>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</si>
  <si>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</si>
  <si>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</si>
  <si>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</si>
  <si>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</si>
  <si>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</si>
  <si>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</si>
  <si>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</si>
  <si>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</si>
  <si>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</si>
  <si>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</si>
  <si>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</si>
  <si>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</si>
  <si>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</si>
  <si>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</si>
  <si>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</si>
  <si>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</si>
  <si>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</si>
  <si>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</si>
  <si>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</si>
  <si>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</si>
  <si>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</si>
  <si>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</si>
  <si>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</si>
  <si>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</si>
  <si>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</si>
  <si>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</si>
  <si>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</si>
  <si>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</si>
  <si>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</si>
  <si>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</si>
  <si>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</si>
  <si>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</si>
  <si>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</si>
  <si>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</si>
  <si>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</si>
  <si>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</si>
  <si>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</si>
  <si>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</si>
  <si>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</si>
  <si>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</si>
  <si>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</si>
  <si>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</si>
  <si>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</si>
  <si>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</si>
  <si>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</si>
  <si>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</si>
  <si>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</si>
  <si>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</si>
  <si>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</si>
  <si>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</si>
  <si>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</si>
  <si>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</si>
  <si>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</si>
  <si>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</si>
  <si>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</si>
  <si>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</si>
  <si>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</si>
  <si>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</si>
  <si>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</si>
  <si>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</si>
  <si>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</si>
  <si>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</si>
  <si>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</si>
  <si>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</si>
  <si>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</si>
  <si>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</si>
  <si>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</si>
  <si>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</si>
  <si>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</si>
  <si>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</si>
  <si>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</si>
  <si>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</si>
  <si>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</si>
  <si>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</si>
  <si>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</si>
  <si>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</si>
  <si>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</si>
  <si>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</si>
  <si>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</si>
  <si>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</si>
  <si>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</si>
  <si>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</si>
  <si>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</si>
  <si>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</si>
  <si>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</si>
  <si>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</si>
  <si>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</si>
  <si>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</si>
  <si>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</si>
  <si>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</si>
  <si>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</si>
  <si>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</si>
  <si>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</si>
  <si>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</si>
  <si>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</si>
  <si>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</si>
  <si>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</si>
  <si>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</si>
  <si>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</si>
  <si>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</si>
  <si>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</si>
  <si>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</si>
  <si>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</si>
  <si>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</si>
  <si>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</si>
  <si>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</si>
  <si>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</si>
  <si>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</si>
  <si>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</si>
  <si>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</si>
  <si>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</si>
  <si>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</si>
  <si>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</si>
  <si>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</si>
  <si>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</si>
  <si>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</si>
  <si>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</si>
  <si>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</si>
  <si>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</si>
  <si>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</si>
  <si>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</si>
  <si>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</si>
  <si>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</si>
  <si>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</si>
  <si>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</si>
  <si>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</si>
  <si>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</si>
  <si>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</si>
  <si>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</si>
  <si>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</si>
  <si>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</si>
  <si>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</si>
  <si>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</si>
  <si>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</si>
  <si>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</si>
  <si>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</si>
  <si>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</si>
  <si>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</si>
  <si>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</si>
  <si>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</si>
  <si>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</si>
  <si>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</si>
  <si>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</si>
  <si>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</si>
  <si>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</si>
  <si>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</si>
  <si>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</si>
  <si>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</si>
  <si>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</si>
  <si>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</si>
  <si>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</si>
  <si>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</si>
  <si>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</si>
  <si>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</si>
  <si>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</si>
  <si>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</si>
  <si>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</si>
  <si>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</si>
  <si>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</si>
  <si>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</si>
  <si>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</si>
  <si>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</si>
  <si>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</si>
  <si>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</si>
  <si>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</si>
  <si>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</si>
  <si>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</si>
  <si>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</si>
  <si>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</si>
  <si>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</si>
  <si>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</si>
  <si>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</si>
  <si>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</si>
  <si>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</si>
  <si>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</si>
  <si>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</si>
  <si>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</si>
  <si>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</si>
  <si>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</si>
  <si>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</si>
  <si>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</si>
  <si>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</si>
  <si>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</si>
  <si>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</si>
  <si>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</si>
  <si>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</si>
  <si>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</si>
  <si>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</si>
  <si>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</si>
  <si>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</si>
  <si>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</si>
  <si>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</si>
  <si>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</si>
  <si>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</si>
  <si>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</si>
  <si>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</si>
  <si>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</si>
  <si>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</si>
  <si>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</si>
  <si>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</si>
  <si>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</si>
  <si>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</si>
  <si>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</si>
  <si>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</si>
  <si>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</si>
  <si>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</si>
  <si>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</si>
  <si>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</si>
  <si>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</si>
  <si>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</si>
  <si>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</si>
  <si>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</si>
  <si>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</si>
  <si>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</si>
  <si>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</si>
  <si>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</si>
  <si>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</si>
  <si>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</si>
  <si>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</si>
  <si>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</si>
  <si>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</si>
  <si>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</si>
  <si>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</si>
  <si>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</si>
  <si>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</si>
  <si>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</si>
  <si>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</si>
  <si>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</si>
  <si>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</si>
  <si>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</si>
  <si>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</si>
  <si>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</si>
  <si>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</si>
  <si>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</si>
  <si>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</si>
  <si>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</si>
  <si>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</si>
  <si>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</si>
  <si>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</si>
  <si>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</si>
  <si>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</si>
  <si>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</si>
  <si>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</si>
  <si>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</si>
  <si>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</si>
  <si>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</si>
  <si>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</si>
  <si>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</si>
  <si>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</si>
  <si>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</si>
  <si>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</si>
  <si>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</si>
  <si>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</si>
  <si>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</si>
  <si>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</si>
  <si>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</si>
  <si>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</si>
  <si>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</si>
  <si>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</si>
  <si>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</si>
  <si>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</si>
  <si>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</si>
  <si>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</si>
  <si>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</si>
  <si>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</si>
  <si>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</si>
  <si>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</si>
  <si>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</si>
  <si>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</si>
  <si>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</si>
  <si>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</si>
  <si>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</si>
  <si>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</si>
  <si>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</si>
  <si>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</si>
  <si>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</si>
  <si>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</si>
  <si>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</si>
  <si>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</si>
  <si>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</si>
  <si>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</si>
  <si>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</si>
  <si>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</si>
  <si>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</si>
  <si>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</si>
  <si>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</si>
  <si>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</si>
  <si>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</si>
  <si>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</si>
  <si>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</si>
  <si>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</si>
  <si>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</si>
  <si>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</si>
  <si>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</si>
  <si>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</si>
  <si>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</si>
  <si>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</si>
  <si>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</si>
  <si>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</si>
  <si>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</si>
  <si>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</si>
  <si>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</si>
  <si>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</si>
  <si>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</si>
  <si>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</si>
  <si>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</si>
  <si>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</si>
  <si>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</si>
  <si>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</si>
  <si>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</si>
  <si>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</si>
  <si>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</si>
  <si>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</si>
  <si>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</si>
  <si>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</si>
  <si>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</si>
  <si>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</si>
  <si>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</si>
  <si>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</si>
  <si>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</si>
  <si>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</si>
  <si>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</si>
  <si>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</si>
  <si>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</si>
  <si>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</si>
  <si>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</si>
  <si>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</si>
  <si>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</si>
  <si>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</si>
  <si>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</si>
  <si>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</si>
  <si>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</si>
  <si>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</si>
  <si>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</si>
  <si>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</si>
  <si>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</si>
  <si>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</si>
  <si>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</si>
  <si>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</si>
  <si>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</si>
  <si>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</si>
  <si>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</si>
  <si>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</si>
  <si>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</si>
  <si>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</si>
  <si>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</si>
  <si>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</si>
  <si>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</si>
  <si>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</si>
  <si>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</si>
  <si>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</si>
  <si>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</si>
  <si>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</si>
  <si>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</si>
  <si>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</si>
  <si>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</si>
  <si>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</si>
  <si>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</si>
  <si>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</si>
  <si>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</si>
  <si>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</si>
  <si>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</si>
  <si>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</si>
  <si>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</si>
  <si>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</si>
  <si>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</si>
  <si>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</si>
  <si>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</si>
  <si>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</si>
  <si>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</si>
  <si>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</si>
  <si>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</si>
  <si>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</si>
  <si>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</si>
  <si>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</si>
  <si>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</si>
  <si>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</si>
  <si>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</si>
  <si>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</si>
  <si>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</si>
  <si>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</si>
  <si>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</si>
  <si>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</si>
  <si>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</si>
  <si>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</si>
  <si>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</si>
  <si>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</si>
  <si>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</si>
  <si>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</si>
  <si>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</si>
  <si>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</si>
  <si>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</si>
  <si>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</si>
  <si>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</si>
  <si>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</si>
  <si>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</si>
  <si>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</si>
  <si>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</si>
  <si>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</si>
  <si>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</si>
  <si>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</si>
  <si>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</si>
  <si>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</si>
  <si>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</si>
  <si>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</si>
  <si>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</si>
  <si>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</si>
  <si>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</si>
  <si>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</si>
  <si>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</si>
  <si>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</si>
  <si>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</si>
  <si>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</si>
  <si>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</si>
  <si>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</si>
  <si>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</si>
  <si>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</si>
  <si>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</si>
  <si>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</si>
  <si>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</si>
  <si>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</si>
  <si>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</si>
  <si>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</si>
  <si>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</si>
  <si>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</si>
  <si>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</si>
  <si>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</si>
  <si>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</si>
  <si>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</si>
  <si>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</si>
  <si>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</si>
  <si>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</si>
  <si>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</si>
  <si>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</si>
  <si>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</si>
  <si>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</si>
  <si>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</si>
  <si>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</si>
  <si>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</si>
  <si>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</si>
  <si>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</si>
  <si>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</si>
  <si>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</si>
  <si>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</si>
  <si>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</si>
  <si>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</si>
  <si>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</si>
  <si>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</si>
  <si>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</si>
  <si>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</si>
  <si>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</si>
  <si>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</si>
  <si>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</si>
  <si>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</si>
  <si>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</si>
  <si>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</si>
  <si>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</si>
  <si>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</si>
  <si>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</si>
  <si>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</si>
  <si>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</si>
  <si>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</si>
  <si>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</si>
  <si>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</si>
  <si>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</si>
  <si>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</si>
  <si>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</si>
  <si>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</si>
  <si>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</si>
  <si>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</si>
  <si>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</si>
  <si>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</si>
  <si>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</si>
  <si>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</si>
  <si>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</si>
  <si>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</si>
  <si>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</si>
  <si>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</si>
  <si>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</si>
  <si>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</si>
  <si>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</si>
  <si>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</si>
  <si>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</si>
  <si>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</si>
  <si>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</si>
  <si>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</si>
  <si>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</si>
  <si>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</si>
  <si>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</si>
  <si>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</si>
  <si>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</si>
  <si>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</si>
  <si>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</si>
  <si>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</si>
  <si>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</si>
  <si>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</si>
  <si>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</si>
  <si>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</si>
  <si>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</si>
  <si>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</si>
  <si>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</si>
  <si>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</si>
  <si>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</si>
  <si>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</si>
  <si>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</si>
  <si>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</si>
  <si>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</si>
  <si>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</si>
  <si>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</si>
  <si>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</si>
  <si>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</si>
  <si>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</si>
  <si>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</si>
  <si>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</si>
  <si>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</si>
  <si>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</si>
  <si>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</si>
  <si>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</si>
  <si>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</si>
  <si>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</si>
  <si>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</si>
  <si>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</si>
  <si>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</si>
  <si>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</si>
  <si>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</si>
  <si>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</si>
  <si>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</si>
  <si>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</si>
  <si>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</si>
  <si>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</si>
  <si>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</si>
  <si>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</si>
  <si>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</si>
  <si>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</si>
  <si>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</si>
  <si>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</si>
  <si>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</si>
  <si>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</si>
  <si>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</si>
  <si>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</si>
  <si>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</si>
  <si>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</si>
  <si>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</si>
  <si>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</si>
  <si>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</si>
  <si>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</si>
  <si>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</si>
  <si>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</si>
  <si>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</si>
  <si>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</si>
  <si>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</si>
  <si>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</si>
  <si>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</si>
  <si>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</si>
  <si>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</si>
  <si>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</si>
  <si>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</si>
  <si>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</si>
  <si>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</si>
  <si>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</si>
  <si>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</si>
  <si>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</si>
  <si>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</si>
  <si>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</si>
  <si>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</si>
  <si>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</si>
  <si>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</si>
  <si>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</si>
  <si>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</si>
  <si>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</si>
  <si>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</si>
  <si>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</si>
  <si>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</si>
  <si>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</si>
  <si>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</si>
  <si>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</si>
  <si>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</si>
  <si>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</si>
  <si>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</si>
  <si>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</si>
  <si>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</si>
  <si>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</si>
  <si>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</si>
  <si>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</si>
  <si>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</si>
  <si>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</si>
  <si>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</si>
  <si>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</si>
  <si>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</si>
  <si>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</si>
  <si>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</si>
  <si>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</si>
  <si>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</si>
  <si>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</si>
  <si>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</si>
  <si>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</si>
  <si>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</si>
  <si>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</si>
  <si>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</si>
  <si>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</si>
  <si>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</si>
  <si>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</si>
  <si>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</si>
  <si>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</si>
  <si>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</si>
  <si>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</si>
  <si>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</si>
  <si>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</si>
  <si>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</si>
  <si>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</si>
  <si>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</si>
  <si>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</si>
  <si>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</si>
  <si>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</si>
  <si>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</si>
  <si>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</si>
  <si>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</si>
  <si>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</si>
  <si>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</si>
  <si>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</si>
  <si>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</si>
  <si>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</si>
  <si>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</si>
  <si>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</si>
  <si>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</si>
  <si>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</si>
  <si>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</si>
  <si>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</si>
  <si>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</si>
  <si>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</si>
  <si>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</si>
  <si>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</si>
  <si>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</si>
  <si>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</si>
  <si>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</si>
  <si>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</si>
  <si>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</si>
  <si>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</si>
  <si>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</si>
  <si>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</si>
  <si>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</si>
  <si>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</si>
  <si>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</si>
  <si>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</si>
  <si>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</si>
  <si>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</si>
  <si>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</si>
  <si>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</si>
  <si>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</si>
  <si>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</si>
  <si>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</si>
  <si>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</si>
  <si>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</si>
  <si>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</si>
  <si>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</si>
  <si>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</si>
  <si>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</si>
  <si>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</si>
  <si>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</si>
  <si>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</si>
  <si>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</si>
  <si>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</si>
  <si>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</si>
  <si>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</si>
  <si>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</si>
  <si>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</si>
  <si>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</si>
  <si>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</si>
  <si>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</si>
  <si>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</si>
  <si>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</si>
  <si>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</si>
  <si>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</si>
  <si>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</si>
  <si>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</si>
  <si>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</si>
  <si>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</si>
  <si>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</si>
  <si>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</si>
  <si>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</si>
  <si>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</si>
  <si>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</si>
  <si>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</si>
  <si>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</si>
  <si>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</si>
  <si>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</si>
  <si>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</si>
  <si>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</si>
  <si>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</si>
  <si>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</si>
  <si>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</si>
  <si>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</si>
  <si>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</si>
  <si>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</si>
  <si>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</si>
  <si>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</si>
  <si>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</si>
  <si>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</si>
  <si>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</si>
  <si>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</si>
  <si>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</si>
  <si>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</si>
  <si>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</si>
  <si>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</si>
  <si>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</si>
  <si>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</si>
  <si>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</si>
  <si>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</si>
  <si>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</si>
  <si>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</si>
  <si>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</si>
  <si>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</si>
  <si>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</si>
  <si>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</si>
  <si>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</si>
  <si>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</si>
  <si>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</si>
  <si>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</si>
  <si>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</si>
  <si>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</si>
  <si>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</si>
  <si>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</si>
  <si>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</si>
  <si>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</si>
  <si>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</si>
  <si>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</si>
  <si>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</si>
  <si>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</si>
  <si>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</si>
  <si>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</si>
  <si>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</si>
  <si>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</si>
  <si>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</si>
  <si>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</si>
  <si>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</si>
  <si>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</si>
  <si>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</si>
  <si>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</si>
  <si>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</si>
  <si>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</si>
  <si>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</si>
  <si>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</si>
  <si>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</si>
  <si>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</si>
  <si>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</si>
  <si>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</si>
  <si>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</si>
  <si>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</si>
  <si>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</si>
  <si>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</si>
  <si>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</si>
  <si>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</si>
  <si>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</si>
  <si>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</si>
  <si>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</si>
  <si>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</si>
  <si>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</si>
  <si>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</si>
  <si>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</si>
  <si>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</si>
  <si>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</si>
  <si>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</si>
  <si>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</si>
  <si>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</si>
  <si>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</si>
  <si>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</si>
  <si>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</si>
  <si>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</si>
  <si>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</si>
  <si>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</si>
  <si>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</si>
  <si>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</si>
  <si>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</si>
  <si>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</si>
  <si>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</si>
  <si>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</si>
  <si>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</si>
  <si>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</si>
  <si>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</si>
  <si>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</si>
  <si>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</si>
  <si>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</si>
  <si>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</si>
  <si>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</si>
  <si>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</si>
  <si>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</si>
  <si>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</si>
  <si>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</si>
  <si>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</si>
  <si>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</si>
  <si>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</si>
  <si>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</si>
  <si>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</si>
  <si>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</si>
  <si>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</si>
  <si>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</si>
  <si>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</si>
  <si>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</si>
  <si>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</si>
  <si>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</si>
  <si>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</si>
  <si>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</si>
  <si>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</si>
  <si>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</si>
  <si>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</si>
  <si>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</si>
  <si>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</si>
  <si>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</si>
  <si>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</si>
  <si>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</si>
  <si>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</si>
  <si>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</si>
  <si>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</si>
  <si>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</si>
  <si>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</si>
  <si>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</si>
  <si>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</si>
  <si>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</si>
  <si>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</si>
  <si>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</si>
  <si>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</si>
  <si>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</si>
  <si>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</si>
  <si>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</si>
  <si>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</si>
  <si>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</si>
  <si>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</si>
  <si>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</si>
  <si>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</si>
  <si>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</si>
  <si>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</si>
  <si>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</si>
  <si>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</si>
  <si>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</si>
  <si>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</si>
  <si>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</si>
  <si>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</si>
  <si>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</si>
  <si>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</si>
  <si>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</si>
  <si>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</si>
  <si>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</si>
  <si>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</si>
  <si>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</si>
  <si>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</si>
  <si>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</si>
  <si>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</si>
  <si>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</si>
  <si>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</si>
  <si>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</si>
  <si>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</si>
  <si>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</si>
  <si>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</si>
  <si>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</si>
  <si>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</si>
  <si>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</si>
  <si>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</si>
  <si>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</si>
  <si>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</si>
  <si>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</si>
  <si>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</si>
  <si>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</si>
  <si>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</si>
  <si>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</si>
  <si>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</si>
  <si>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</si>
  <si>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</si>
  <si>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</si>
  <si>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</si>
  <si>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</si>
  <si>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</si>
  <si>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</si>
  <si>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</si>
  <si>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</si>
  <si>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</si>
  <si>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</si>
  <si>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</si>
  <si>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</si>
  <si>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</si>
  <si>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</si>
  <si>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</si>
  <si>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</si>
  <si>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</si>
  <si>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</si>
  <si>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</si>
  <si>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</si>
  <si>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</si>
  <si>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</si>
  <si>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</si>
  <si>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</si>
  <si>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</si>
  <si>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</si>
  <si>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</si>
  <si>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</si>
  <si>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</si>
  <si>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</si>
  <si>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</si>
  <si>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</si>
  <si>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</si>
  <si>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</si>
  <si>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</si>
  <si>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</si>
  <si>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</si>
  <si>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</si>
  <si>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</si>
  <si>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</si>
  <si>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</si>
  <si>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</si>
  <si>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</si>
  <si>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</si>
  <si>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</si>
  <si>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</si>
  <si>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</si>
  <si>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</si>
  <si>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</si>
  <si>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</si>
  <si>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</si>
  <si>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</si>
  <si>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</si>
  <si>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</si>
  <si>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</si>
  <si>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</si>
  <si>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</si>
  <si>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</si>
  <si>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</si>
  <si>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</si>
  <si>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</si>
  <si>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</si>
  <si>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</si>
  <si>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</si>
  <si>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</si>
  <si>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</si>
  <si>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</si>
  <si>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</si>
  <si>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</si>
  <si>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</si>
  <si>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</si>
  <si>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</si>
  <si>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</si>
  <si>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</si>
  <si>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</si>
  <si>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</si>
  <si>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</si>
  <si>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</si>
  <si>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</si>
  <si>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</si>
  <si>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</si>
  <si>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</si>
  <si>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</si>
  <si>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</si>
  <si>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</si>
  <si>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</si>
  <si>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</si>
  <si>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</si>
  <si>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</si>
  <si>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</si>
  <si>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</si>
  <si>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</si>
  <si>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</si>
  <si>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</si>
  <si>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</si>
  <si>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</si>
  <si>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</si>
  <si>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</si>
  <si>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</si>
  <si>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</si>
  <si>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</si>
  <si>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</si>
  <si>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</si>
  <si>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</si>
  <si>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</si>
  <si>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</si>
  <si>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</si>
  <si>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</si>
  <si>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</si>
  <si>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</si>
  <si>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</si>
  <si>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</si>
  <si>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</si>
  <si>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</si>
  <si>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</si>
  <si>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</si>
  <si>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</si>
  <si>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</si>
  <si>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</si>
  <si>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</si>
  <si>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</si>
  <si>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</si>
  <si>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</si>
  <si>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</si>
  <si>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</si>
  <si>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</si>
  <si>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</si>
  <si>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</si>
  <si>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</si>
  <si>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</si>
  <si>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</si>
  <si>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</si>
  <si>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</si>
  <si>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</si>
  <si>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</si>
  <si>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</si>
  <si>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</si>
  <si>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</si>
  <si>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</si>
  <si>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</si>
  <si>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</si>
  <si>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</si>
  <si>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</si>
  <si>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</si>
  <si>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</si>
  <si>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</si>
  <si>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</si>
  <si>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</si>
  <si>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</si>
  <si>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</si>
  <si>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</si>
  <si>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</si>
  <si>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</si>
  <si>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</si>
  <si>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</si>
  <si>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</si>
  <si>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</si>
  <si>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</si>
  <si>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</si>
  <si>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</si>
  <si>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</si>
  <si>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</si>
  <si>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</si>
  <si>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</si>
  <si>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</si>
  <si>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</si>
  <si>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</si>
  <si>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</si>
  <si>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</si>
  <si>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</si>
  <si>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</si>
  <si>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</si>
  <si>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</si>
  <si>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</si>
  <si>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</si>
  <si>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</si>
  <si>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</si>
  <si>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</si>
  <si>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</si>
  <si>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</si>
  <si>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</si>
  <si>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</si>
  <si>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</si>
  <si>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</si>
  <si>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</si>
  <si>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</si>
  <si>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</si>
  <si>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</si>
  <si>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</si>
  <si>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</si>
  <si>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</si>
  <si>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</si>
  <si>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</si>
  <si>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</si>
  <si>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</si>
  <si>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</si>
  <si>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</si>
  <si>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</si>
  <si>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</si>
  <si>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</si>
  <si>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</si>
  <si>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</si>
  <si>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</si>
  <si>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</si>
  <si>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</si>
  <si>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</si>
  <si>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</si>
  <si>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</si>
  <si>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</si>
  <si>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</si>
  <si>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</si>
  <si>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</si>
  <si>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</si>
  <si>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</si>
  <si>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</si>
  <si>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</si>
  <si>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</si>
  <si>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</si>
  <si>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</si>
  <si>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</si>
  <si>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</si>
  <si>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</si>
  <si>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</si>
  <si>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</si>
  <si>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</si>
  <si>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</si>
  <si>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</si>
  <si>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</si>
  <si>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</si>
  <si>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</si>
  <si>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</si>
  <si>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</si>
  <si>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</si>
  <si>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</si>
  <si>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</si>
  <si>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</si>
  <si>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</si>
  <si>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</si>
  <si>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</si>
  <si>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</si>
  <si>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</si>
  <si>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</si>
  <si>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</si>
  <si>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</si>
  <si>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</si>
  <si>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</si>
  <si>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</si>
  <si>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</si>
  <si>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</si>
  <si>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</si>
  <si>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</si>
  <si>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</si>
  <si>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</si>
  <si>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</si>
  <si>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</si>
  <si>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</si>
  <si>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</si>
  <si>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</si>
  <si>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</si>
  <si>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</si>
  <si>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</si>
  <si>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</si>
  <si>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</si>
  <si>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</si>
  <si>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</si>
  <si>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</si>
  <si>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</si>
  <si>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</si>
  <si>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</si>
  <si>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</si>
  <si>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</si>
  <si>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</si>
  <si>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</si>
  <si>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</si>
  <si>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</si>
  <si>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</si>
  <si>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</si>
  <si>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</si>
  <si>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</si>
  <si>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</si>
  <si>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</si>
  <si>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</si>
  <si>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</si>
  <si>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</si>
  <si>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</si>
  <si>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</si>
  <si>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</si>
  <si>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</si>
  <si>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</si>
  <si>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</si>
  <si>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</si>
  <si>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</si>
  <si>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</si>
  <si>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</si>
  <si>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</si>
  <si>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</si>
  <si>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</si>
  <si>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</si>
  <si>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</si>
  <si>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</si>
  <si>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</si>
  <si>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</si>
  <si>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</si>
  <si>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</si>
  <si>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</si>
  <si>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</si>
  <si>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</si>
  <si>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</si>
  <si>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</si>
  <si>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</si>
  <si>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</si>
  <si>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</si>
  <si>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</si>
  <si>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</si>
  <si>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</si>
  <si>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</si>
  <si>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</si>
  <si>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</si>
  <si>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</si>
  <si>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</si>
  <si>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</si>
  <si>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</si>
  <si>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</si>
  <si>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</si>
  <si>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</si>
  <si>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</si>
  <si>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</si>
  <si>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</si>
  <si>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</si>
  <si>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</si>
  <si>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</si>
  <si>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</si>
  <si>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</si>
  <si>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</si>
  <si>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</si>
  <si>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</si>
  <si>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</si>
  <si>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</si>
  <si>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</si>
  <si>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</si>
  <si>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</si>
  <si>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</si>
  <si>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</si>
  <si>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</si>
  <si>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</si>
  <si>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</si>
  <si>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</si>
  <si>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</si>
  <si>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</si>
  <si>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</si>
  <si>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</si>
  <si>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</si>
  <si>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</si>
  <si>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</si>
  <si>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</si>
  <si>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</si>
  <si>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</si>
  <si>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</si>
  <si>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</si>
  <si>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</si>
  <si>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</si>
  <si>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</si>
  <si>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</si>
  <si>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</si>
  <si>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</si>
  <si>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</si>
  <si>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</si>
  <si>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</si>
  <si>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</si>
  <si>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</si>
  <si>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</si>
  <si>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</si>
  <si>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</si>
  <si>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</si>
  <si>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</si>
  <si>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</si>
  <si>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</si>
  <si>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</si>
  <si>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</si>
  <si>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</si>
  <si>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</si>
  <si>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</si>
  <si>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</si>
  <si>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</si>
  <si>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</si>
  <si>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</si>
  <si>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</si>
  <si>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</si>
  <si>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</si>
  <si>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</si>
  <si>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</si>
  <si>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</si>
  <si>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</si>
  <si>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</si>
  <si>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</si>
  <si>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</si>
  <si>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</si>
  <si>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</si>
  <si>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</si>
  <si>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</si>
  <si>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</si>
  <si>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</si>
  <si>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</si>
  <si>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</si>
  <si>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</si>
  <si>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</si>
  <si>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</si>
  <si>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</si>
  <si>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</si>
  <si>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</si>
  <si>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</si>
  <si>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</si>
  <si>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</si>
  <si>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</si>
  <si>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</si>
  <si>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</si>
  <si>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</si>
  <si>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</si>
  <si>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</si>
  <si>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</si>
  <si>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</si>
  <si>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</si>
  <si>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</si>
  <si>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</si>
  <si>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</si>
  <si>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</si>
  <si>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</si>
  <si>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</si>
  <si>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</si>
  <si>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</si>
  <si>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</si>
  <si>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</si>
  <si>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</si>
  <si>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</si>
  <si>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</si>
  <si>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</si>
  <si>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</si>
  <si>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</si>
  <si>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</si>
  <si>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</si>
  <si>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</si>
  <si>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</si>
  <si>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</si>
  <si>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</si>
  <si>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</si>
  <si>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</si>
  <si>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</si>
  <si>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</si>
  <si>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</si>
  <si>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</si>
  <si>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</si>
  <si>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</si>
  <si>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</si>
  <si>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</si>
  <si>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</si>
  <si>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</si>
  <si>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</si>
  <si>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</si>
  <si>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</si>
  <si>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</si>
  <si>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</si>
  <si>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</si>
  <si>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</si>
  <si>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</si>
  <si>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</si>
  <si>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</si>
  <si>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</si>
  <si>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</si>
  <si>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</si>
  <si>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</si>
  <si>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</si>
  <si>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</si>
  <si>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</si>
  <si>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</si>
  <si>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</si>
  <si>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</si>
  <si>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</si>
  <si>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</si>
  <si>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</si>
  <si>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</si>
  <si>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</si>
  <si>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</si>
  <si>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</si>
  <si>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</si>
  <si>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</si>
  <si>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</si>
  <si>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</si>
  <si>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</si>
  <si>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</si>
  <si>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</si>
  <si>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</si>
  <si>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</si>
  <si>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</si>
  <si>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</si>
  <si>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</si>
  <si>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</si>
  <si>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</si>
  <si>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</si>
  <si>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</si>
  <si>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</si>
  <si>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</si>
  <si>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</si>
  <si>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</si>
  <si>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</si>
  <si>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</si>
  <si>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</si>
  <si>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</si>
  <si>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</si>
  <si>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</si>
  <si>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</si>
  <si>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</si>
  <si>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</si>
  <si>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</si>
  <si>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</si>
  <si>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</si>
  <si>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</si>
  <si>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</si>
  <si>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</si>
  <si>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</si>
  <si>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</si>
  <si>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</si>
  <si>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</si>
  <si>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</si>
  <si>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</si>
  <si>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</si>
  <si>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</si>
  <si>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</si>
  <si>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</si>
  <si>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</si>
  <si>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</si>
  <si>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</si>
  <si>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</si>
  <si>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</si>
  <si>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</si>
  <si>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</si>
  <si>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</si>
  <si>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</si>
  <si>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</si>
  <si>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</si>
  <si>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</si>
  <si>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</si>
  <si>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</si>
  <si>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</si>
  <si>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</si>
  <si>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</si>
  <si>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</si>
  <si>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</si>
  <si>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</si>
  <si>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</si>
  <si>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</si>
  <si>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</si>
  <si>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</si>
  <si>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</si>
  <si>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</si>
  <si>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</si>
  <si>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</si>
  <si>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</si>
  <si>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</si>
  <si>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</si>
  <si>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</si>
  <si>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</si>
  <si>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</si>
  <si>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</si>
  <si>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</si>
  <si>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</si>
  <si>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</si>
  <si>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</si>
  <si>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</si>
  <si>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</si>
  <si>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</si>
  <si>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</si>
  <si>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</si>
  <si>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</si>
  <si>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</si>
  <si>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</si>
  <si>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</si>
  <si>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</si>
  <si>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</si>
  <si>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</si>
  <si>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</si>
  <si>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</si>
  <si>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</si>
  <si>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</si>
  <si>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</si>
  <si>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</si>
  <si>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</si>
  <si>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</si>
  <si>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</si>
  <si>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</si>
  <si>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</si>
  <si>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</si>
  <si>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</si>
  <si>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</si>
  <si>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</si>
  <si>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</si>
  <si>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</si>
  <si>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</si>
  <si>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</si>
  <si>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</si>
  <si>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</si>
  <si>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</si>
  <si>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</si>
  <si>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</si>
  <si>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</si>
  <si>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</si>
  <si>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</si>
  <si>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</si>
  <si>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</si>
  <si>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</si>
  <si>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</si>
  <si>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</si>
  <si>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</si>
  <si>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</si>
  <si>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</si>
  <si>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</si>
  <si>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</si>
  <si>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</si>
  <si>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</si>
  <si>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</si>
  <si>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</si>
  <si>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</si>
  <si>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</si>
  <si>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</si>
  <si>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</si>
  <si>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</si>
  <si>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</si>
  <si>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</si>
  <si>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</si>
  <si>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</si>
  <si>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</si>
  <si>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</si>
  <si>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</si>
  <si>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</si>
  <si>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</si>
  <si>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</si>
  <si>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</si>
  <si>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</si>
  <si>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</si>
  <si>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</si>
  <si>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</si>
  <si>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</si>
  <si>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</si>
  <si>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</si>
  <si>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</si>
  <si>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</si>
  <si>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</si>
  <si>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</si>
  <si>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</si>
  <si>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</si>
  <si>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</si>
  <si>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</si>
  <si>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</si>
  <si>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</si>
  <si>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</si>
  <si>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</si>
  <si>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</si>
  <si>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</si>
  <si>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</si>
  <si>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</si>
  <si>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</si>
  <si>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</si>
  <si>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</si>
  <si>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</si>
  <si>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</si>
  <si>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</si>
  <si>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</si>
  <si>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</si>
  <si>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</si>
  <si>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</si>
  <si>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</si>
  <si>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</si>
  <si>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</si>
  <si>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</si>
  <si>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</si>
  <si>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</si>
  <si>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</si>
  <si>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</si>
  <si>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</si>
  <si>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</si>
  <si>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</si>
  <si>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</si>
  <si>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</si>
  <si>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</si>
  <si>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</si>
  <si>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</si>
  <si>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</si>
  <si>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</si>
  <si>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</si>
  <si>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</si>
  <si>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</si>
  <si>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</si>
  <si>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</si>
  <si>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</si>
  <si>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</si>
  <si>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</si>
  <si>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</si>
  <si>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</si>
  <si>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</si>
  <si>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</si>
  <si>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</si>
  <si>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</si>
  <si>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</si>
  <si>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</si>
  <si>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</si>
  <si>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</si>
  <si>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</si>
  <si>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</si>
  <si>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</si>
  <si>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</si>
  <si>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</si>
  <si>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</si>
  <si>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</si>
  <si>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</si>
  <si>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</si>
  <si>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</si>
  <si>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</si>
  <si>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</si>
  <si>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</si>
  <si>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</si>
  <si>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</si>
  <si>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</si>
  <si>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</si>
  <si>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</si>
  <si>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</si>
  <si>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</si>
  <si>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</si>
  <si>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</si>
  <si>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</si>
  <si>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</si>
  <si>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</si>
  <si>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</si>
  <si>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</si>
  <si>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</si>
  <si>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</si>
  <si>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</si>
  <si>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</si>
  <si>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</si>
  <si>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</si>
  <si>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</si>
  <si>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</si>
  <si>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</si>
  <si>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</si>
  <si>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</si>
  <si>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</si>
  <si>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</si>
  <si>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</si>
  <si>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</si>
  <si>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</si>
  <si>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</si>
  <si>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</si>
  <si>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</si>
  <si>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</si>
  <si>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</si>
  <si>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</si>
  <si>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</si>
  <si>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</si>
  <si>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</si>
  <si>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</si>
  <si>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</si>
  <si>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</si>
  <si>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</si>
  <si>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</si>
  <si>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</si>
  <si>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</si>
  <si>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</si>
  <si>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</si>
  <si>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</si>
  <si>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</si>
  <si>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</si>
  <si>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</si>
  <si>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</si>
  <si>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</si>
  <si>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</si>
  <si>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</si>
  <si>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</si>
  <si>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</si>
  <si>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</si>
  <si>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</si>
  <si>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</si>
  <si>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</si>
  <si>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</si>
  <si>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</si>
  <si>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</si>
  <si>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</si>
  <si>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</si>
  <si>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</si>
  <si>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</si>
  <si>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</si>
  <si>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</si>
  <si>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</si>
  <si>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</si>
  <si>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</si>
  <si>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</si>
  <si>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</si>
  <si>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</si>
  <si>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</si>
  <si>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</si>
  <si>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</si>
  <si>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</si>
  <si>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</si>
  <si>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</si>
  <si>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</si>
  <si>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</si>
  <si>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</si>
  <si>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</si>
  <si>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</si>
  <si>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</si>
  <si>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</si>
  <si>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</si>
  <si>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</si>
  <si>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</si>
  <si>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</si>
  <si>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</si>
  <si>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</si>
  <si>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</si>
  <si>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</si>
  <si>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</si>
  <si>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</si>
  <si>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</si>
  <si>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</si>
  <si>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</si>
  <si>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</si>
  <si>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</si>
  <si>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</si>
  <si>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</si>
  <si>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</si>
  <si>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</si>
  <si>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</si>
  <si>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</si>
  <si>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</si>
  <si>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</si>
  <si>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</si>
  <si>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</si>
  <si>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</si>
  <si>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</si>
  <si>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</si>
  <si>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</si>
  <si>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</si>
  <si>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</si>
  <si>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</si>
  <si>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</si>
  <si>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</si>
  <si>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</si>
  <si>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</si>
  <si>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</si>
  <si>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</si>
  <si>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</si>
  <si>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</si>
  <si>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</si>
  <si>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</si>
  <si>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</si>
  <si>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</si>
  <si>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</si>
  <si>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</si>
  <si>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</si>
  <si>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</si>
  <si>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</si>
  <si>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</si>
  <si>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</si>
  <si>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</si>
  <si>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</si>
  <si>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</si>
  <si>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</si>
  <si>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</si>
  <si>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</si>
  <si>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</si>
  <si>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</si>
  <si>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</si>
  <si>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</si>
  <si>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</si>
  <si>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</si>
  <si>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</si>
  <si>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</si>
  <si>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</si>
  <si>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</si>
  <si>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</si>
  <si>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</si>
  <si>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</si>
  <si>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</si>
  <si>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</si>
  <si>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</si>
  <si>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</si>
  <si>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</si>
  <si>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</si>
  <si>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</si>
  <si>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</si>
  <si>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</si>
  <si>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</si>
  <si>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</si>
  <si>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</si>
  <si>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</si>
  <si>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</si>
  <si>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</si>
  <si>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</si>
  <si>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</si>
  <si>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</si>
  <si>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</si>
  <si>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</si>
  <si>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</si>
  <si>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</si>
  <si>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</si>
  <si>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</si>
  <si>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</si>
  <si>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</si>
  <si>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</si>
  <si>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</si>
  <si>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</si>
  <si>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</si>
  <si>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</si>
  <si>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municipio de rio quito</t>
  </si>
  <si>
    <t>Consejo comunitario mayor de villa conto</t>
  </si>
  <si>
    <t>jardin infantil yadelia del amor emy socorro aguilar mosquera</t>
  </si>
  <si>
    <t xml:space="preserve">municipio de rio quito </t>
  </si>
  <si>
    <t>Municipio de Lloro</t>
  </si>
  <si>
    <t xml:space="preserve">asociacion de cabildos indigenas del alto baudo </t>
  </si>
  <si>
    <t>icbf</t>
  </si>
  <si>
    <t xml:space="preserve">consejo comunitario santo domingo de tanando </t>
  </si>
  <si>
    <t xml:space="preserve">municipio de lloro </t>
  </si>
  <si>
    <t xml:space="preserve">consejo comunitario mayor de Paimado </t>
  </si>
  <si>
    <t>asociaciones de cabildos indígenas del departamento del choco- FEDEOREWA</t>
  </si>
  <si>
    <t>Consejo comunitario general del rio baudo y sus afluentes "acaba."</t>
  </si>
  <si>
    <t>089</t>
  </si>
  <si>
    <t>112</t>
  </si>
  <si>
    <t>287</t>
  </si>
  <si>
    <t>501</t>
  </si>
  <si>
    <t>015</t>
  </si>
  <si>
    <t xml:space="preserve">004 </t>
  </si>
  <si>
    <t xml:space="preserve">008 </t>
  </si>
  <si>
    <t xml:space="preserve">010 </t>
  </si>
  <si>
    <t xml:space="preserve">019 </t>
  </si>
  <si>
    <t>01</t>
  </si>
  <si>
    <t>brindar atención integral a niñas y niños en primera infancia (desde la concepción hasta 4 años, 11 meses 29 días), junto con madres gestantes del municipio de rio quito; procurando condiciones de calidad para la garantía de sus derechos desde acciones planificadas en el campo de la salud, atención psicosocial y educación inicial. apoyados en un proceso de articulación y acompañamiento a los núcleos familiares y comunitarios para procurar escenarios afirmativos de cuidado y crianza de los menores.</t>
  </si>
  <si>
    <t xml:space="preserve">brindar atención integral a niñas y niños en primera infancia (desde la concepción hasta 4 años, 11 meses 29 días), junto con madres gestantes del municipio de Rio Quito; procurando condiciones de calidad para la garantía de sus derechos desde acciones planificadas en el campo de la salud, atención psicosocial y educación inicial. Apoyados en un proceso de articulación y acompañamiento a los núcleos familiares y comunitarios para procurar escenarios afirmativos de cuidado y crianza de los menores. </t>
  </si>
  <si>
    <t>fortalecer las experiencias rectoras que impulsan su desarrollo y expresa su medio a través del arte, la literatura y conservación de la cultura ancestral en los niños y niñas 1 a 6 años   a través de un acompañamiento psicosocial y pedagógico de la primera infancia en hogar.</t>
  </si>
  <si>
    <t>Brindar acompañamiento integral a niños y niñas entre los 1 y 5 años de edad desde una estrategia de estimulación temprana que comprenda un conjunto de acciones lúdicas y artísticas para el desarrollo máximo de sus potencialidades físicas, mentales, emocionales y sociales.</t>
  </si>
  <si>
    <t>brindar asistencia y promover condiciones de disfrute de calidad en los servicios de salud y nutrición brindados a niños, niñas de primera infancia de 0-5 años, madres gestantes y lactantes de las comunidades villa conto, loma pueblo, chiviguido y chiguarnado del municipio del municipio de rio quito-choco</t>
  </si>
  <si>
    <t>prestacion servicios de apoyo y acompañamiento a los niños, niñas menores de 5 años, familias en estado de vulnerabilidad, mujeres en estado de gestación y lactancia, consistente en apoyo psicosocial, pedagógico, lúdico, nutricional, incluyendo un paquete alimentario mensual en las comunidades indígenas de guadualito, tegavera, mindo, aguacate, y playon en el municipio de lloro chocò.</t>
  </si>
  <si>
    <t>aunar esfuerzo administrativos para la implementacion  del programa de recuperacion  nutricional  de madres gestantes  lactantes, niños  y niñas en edades de 0 a 5 años en las comunidades de de guadualito, tegavera capaz la playa boraudo y puerto moreno en el municipio de lloro chocò.</t>
  </si>
  <si>
    <t xml:space="preserve">capacitación, y apoyo y asistencia a los niños, niñas, adolescentes y jóvenes en situación de vulnerabilidad víctimas del conflicto en las comunidades de tivisa pie de pato del municipio de alto baudo </t>
  </si>
  <si>
    <t xml:space="preserve">promover la protección integral y proyectos de vida de los niños niñas y adolescentes, a través desde la 4 implementación del programa "generaciones con bienestar “modalidad TRADICIONAL ZONA 1, departamento de choco  </t>
  </si>
  <si>
    <t>apoyar atención a la primera infancia través de los procesos pedagógicos basado en el cuidado y protección del medio ambiente en los niños y niñas de 4 a 5 años Y adolescentes vinculando a los padres, madres y cuidadores por medio del acompañamiento psicosocial, en las 130 familias del consejo comunitario santo domingo boca de Tanando</t>
  </si>
  <si>
    <t xml:space="preserve">prestación del servicio de apoyo y acompañamiento a los niños, niñas menores de 5 años familias en estado de vulnerabilidad, mujeres en estados de gestación y lactancia, consistente en apoyo psicosocial, pedagógico, lúdico, nutricional, incluyendo un paquete alimentario mensual en las comunidades indígenas de gigad, alto liano, peña india cuma, y Yarumal en municipio de lloro choco </t>
  </si>
  <si>
    <t>Protección integral y desarrollo de capacidades de niñas, niños y adolescentes a través del arte, la literatura, y el deporte de rio quito, suscrito entre el consejo comunitario mayor de paimado, y ASOPAZPRO.</t>
  </si>
  <si>
    <t>JORNADAS   DE SENSIBILIZACION Y ACOMPASIAMIENTO PSICOSOCIAL A NIÑOS, NINAS Y PADRES DE FAMILIA PARA EL FORTALECIMIENTO DE LA ATENCION INTEGRAL DE LA PRINIERA INFANCIA, donde se atendieron (830) familias. El Plan incluyo la socializacion de la Estrategia de Cero a Siempre del Gobierno Nacional, y como referente principal, el modelo de desarrollo de la Modalidad de Atencion Hogares Comunitarios de Bienestar Familiar</t>
  </si>
  <si>
    <t>realizo Plan de Formacion en Politica Publicas y Atencion de la Primera Infancia   para (760) Madres cabeza de familia,</t>
  </si>
  <si>
    <t>280</t>
  </si>
  <si>
    <t xml:space="preserve">Fomentar el fortalecimiento familiar y comunitario de los pueblos étnicos, a través de acciones que recuperen y afiancen sus
valores culturales y apoyen la producción de alimentos para el autoconsumo con el fin de contribuir a su pervivencia, a su desarrollo
autónomo y a su inclusión social.
</t>
  </si>
  <si>
    <t>248</t>
  </si>
  <si>
    <t>Fomentar el fortalecimiento familiar y comunitario de los pueblos étnicos, a través de acciones que recuperen y afiancen sus valores culturales y apoyen la producción de alimentos para el autoconsumo con el fin de contribuir a su pervivencia, a su desarrollo autónomo y a su inclusión social.</t>
  </si>
  <si>
    <t>SI</t>
  </si>
  <si>
    <t xml:space="preserve">JOSE CLEIDER PALACIOS PALACIOS </t>
  </si>
  <si>
    <t xml:space="preserve">CRA 18N 22A-44B - JARDIN </t>
  </si>
  <si>
    <t xml:space="preserve">3216467162 </t>
  </si>
  <si>
    <t>QUIBDO</t>
  </si>
  <si>
    <t xml:space="preserve">asocampaz@gmail.com </t>
  </si>
  <si>
    <t>233</t>
  </si>
  <si>
    <t xml:space="preserve">Prestar los servicios de educación inicial en el marco de la atención integral en Desarrollo Infantil enMedio Familiar -DIMF-, de conformidad con el Manual Operativo de la Modalidad Familiar, elLineamiento Técnico para la Atención a la Primera Infancia y las directrices establecidas por el ICBF,en armonía con la Política de Estado para el Desarrollo Integral de la Primera Infancia de Cero a
Siempre.
</t>
  </si>
  <si>
    <t>municipio de lloro</t>
  </si>
  <si>
    <t>brindar atención integral a niñas y niños en primera infancia (desde la concepción hasta 4 años, 11 meses 29 días), junto con madres gestantes de las comunidades del playón, mumbu y  tegavera  del municipio de lloro; procurando condiciones de calidad para la garantía de sus derechos desde acciones planificadas en el campo de la salud, atención psicosocial y educación inicial. Apoyados en un proceso de articulación y acompañamiento a los núcleos familiares y comunitarios para procurar escenarios afirmativos de cuidado y crianza de los menores.</t>
  </si>
  <si>
    <t>011</t>
  </si>
  <si>
    <t>realizo jornadas de sensibilización y acompañamiento psicosocial a niños, niñas y padres de familia para el fortalecimiento de la atención integral de la primera infancia, donde se atendieron A seiscientas  (600) familias, en el 18 y 20 municipio de Quibdó, el plan incluyo acompañamiento de política de inclusión y la socialización de la estrategia de cero a siempre del gobierno nacional y como referente principal, el modelo de desarrollo de la Modalidad de Atención Hogares Comunitarios de Bienestar Familiar</t>
  </si>
  <si>
    <t>5 77.372.250</t>
  </si>
  <si>
    <t>2021-11-3_900504806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</si>
</sst>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14" fontId="0" fillId="3" borderId="0" xfId="0" applyNumberFormat="1" applyFill="1" applyBorder="1" applyAlignment="1" applyProtection="1">
      <alignment horizontal="center" vertical="center"/>
      <protection locked="0"/>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B6" zoomScale="90" zoomScaleNormal="90" zoomScaleSheetLayoutView="40" zoomScalePageLayoutView="40" workbookViewId="0">
      <selection activeCell="D20" sqref="D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2653</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1" t="str">
        <f>HYPERLINK("#MI_Oferente_Singular!A114","CAPACIDAD RESIDUAL")</f>
        <v>CAPACIDAD RESIDUAL</v>
      </c>
      <c r="F8" s="182"/>
      <c r="G8" s="18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1" t="str">
        <f>HYPERLINK("#MI_Oferente_Singular!A162","TALENTO HUMANO")</f>
        <v>TALENTO HUMANO</v>
      </c>
      <c r="F9" s="182"/>
      <c r="G9" s="18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1" t="str">
        <f>HYPERLINK("#MI_Oferente_Singular!F162","INFRAESTRUCTURA")</f>
        <v>INFRAESTRUCTURA</v>
      </c>
      <c r="F10" s="182"/>
      <c r="G10" s="183"/>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x14ac:dyDescent="0.25">
      <c r="A15" s="9"/>
      <c r="B15" s="32" t="s">
        <v>2635</v>
      </c>
      <c r="C15" s="249" t="s">
        <v>2729</v>
      </c>
      <c r="D15" s="35"/>
      <c r="E15" s="35"/>
      <c r="F15" s="5"/>
      <c r="G15" s="32" t="s">
        <v>1168</v>
      </c>
      <c r="H15" s="103" t="s">
        <v>187</v>
      </c>
      <c r="I15" s="32" t="s">
        <v>2624</v>
      </c>
      <c r="J15" s="108" t="s">
        <v>2626</v>
      </c>
      <c r="L15" s="207" t="s">
        <v>8</v>
      </c>
      <c r="M15" s="207"/>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4" t="s">
        <v>2639</v>
      </c>
      <c r="I19" s="139" t="s">
        <v>11</v>
      </c>
      <c r="J19" s="140" t="s">
        <v>10</v>
      </c>
      <c r="K19" s="140" t="s">
        <v>2609</v>
      </c>
      <c r="L19" s="140" t="s">
        <v>1161</v>
      </c>
      <c r="M19" s="140" t="s">
        <v>1162</v>
      </c>
      <c r="N19" s="141" t="s">
        <v>2610</v>
      </c>
      <c r="O19" s="136"/>
      <c r="Q19" s="51"/>
      <c r="R19" s="51"/>
    </row>
    <row r="20" spans="1:23" ht="30" customHeight="1" x14ac:dyDescent="0.25">
      <c r="A20" s="9"/>
      <c r="B20" s="109">
        <v>900504806</v>
      </c>
      <c r="C20" s="5"/>
      <c r="D20" s="73"/>
      <c r="E20" s="5"/>
      <c r="F20" s="5"/>
      <c r="G20" s="5"/>
      <c r="H20" s="184"/>
      <c r="I20" s="148" t="s">
        <v>1156</v>
      </c>
      <c r="J20" s="149" t="s">
        <v>188</v>
      </c>
      <c r="K20" s="150" t="s">
        <v>2728</v>
      </c>
      <c r="L20" s="151"/>
      <c r="M20" s="151">
        <v>44561</v>
      </c>
      <c r="N20" s="134">
        <f>+(M20-L20)/30</f>
        <v>1485.3666666666666</v>
      </c>
      <c r="O20" s="137"/>
      <c r="U20" s="133"/>
      <c r="V20" s="105">
        <f ca="1">NOW()</f>
        <v>44200.801067592591</v>
      </c>
      <c r="W20" s="105">
        <f ca="1">NOW()</f>
        <v>44200.801067592591</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8"/>
      <c r="I37" s="129"/>
      <c r="J37" s="129"/>
      <c r="K37" s="129"/>
      <c r="L37" s="129"/>
      <c r="M37" s="129"/>
      <c r="N37" s="129"/>
      <c r="O37" s="130"/>
    </row>
    <row r="38" spans="1:16" ht="21" customHeight="1" x14ac:dyDescent="0.25">
      <c r="A38" s="9"/>
      <c r="B38" s="176" t="str">
        <f>VLOOKUP(B20,EAS!A2:B1439,2,0)</f>
        <v>ASOCIACIÓN CAMINOS DE PAZ Y PROSPERIDAD</v>
      </c>
      <c r="C38" s="176"/>
      <c r="D38" s="176"/>
      <c r="E38" s="176"/>
      <c r="F38" s="176"/>
      <c r="G38" s="5"/>
      <c r="H38" s="131"/>
      <c r="I38" s="188" t="s">
        <v>7</v>
      </c>
      <c r="J38" s="188"/>
      <c r="K38" s="188"/>
      <c r="L38" s="188"/>
      <c r="M38" s="188"/>
      <c r="N38" s="188"/>
      <c r="O38" s="132"/>
    </row>
    <row r="39" spans="1:16" ht="42.95" customHeight="1" thickBot="1" x14ac:dyDescent="0.3">
      <c r="A39" s="10"/>
      <c r="B39" s="11"/>
      <c r="C39" s="11"/>
      <c r="D39" s="11"/>
      <c r="E39" s="11"/>
      <c r="F39" s="11"/>
      <c r="G39" s="11"/>
      <c r="H39" s="10"/>
      <c r="I39" s="220" t="s">
        <v>2723</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6"/>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6"/>
    </row>
    <row r="44" spans="1:16" ht="15" customHeight="1" x14ac:dyDescent="0.25">
      <c r="A44" s="225" t="s">
        <v>2654</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2676</v>
      </c>
      <c r="C48" s="112" t="s">
        <v>31</v>
      </c>
      <c r="D48" s="110" t="s">
        <v>2688</v>
      </c>
      <c r="E48" s="144">
        <v>43133</v>
      </c>
      <c r="F48" s="144">
        <v>43439</v>
      </c>
      <c r="G48" s="158">
        <f>IF(AND(E48&lt;&gt;"",F48&lt;&gt;""),((F48-E48)/30),"")</f>
        <v>10.199999999999999</v>
      </c>
      <c r="H48" s="114" t="s">
        <v>2698</v>
      </c>
      <c r="I48" s="122" t="s">
        <v>628</v>
      </c>
      <c r="J48" s="113" t="s">
        <v>654</v>
      </c>
      <c r="K48" s="116">
        <v>472300000</v>
      </c>
      <c r="L48" s="115" t="s">
        <v>1148</v>
      </c>
      <c r="M48" s="117">
        <v>1</v>
      </c>
      <c r="N48" s="115" t="s">
        <v>27</v>
      </c>
      <c r="O48" s="115" t="s">
        <v>26</v>
      </c>
      <c r="P48" s="78"/>
    </row>
    <row r="49" spans="1:16" s="6" customFormat="1" ht="24.75" customHeight="1" x14ac:dyDescent="0.25">
      <c r="A49" s="142">
        <v>2</v>
      </c>
      <c r="B49" s="111" t="s">
        <v>2676</v>
      </c>
      <c r="C49" s="112" t="s">
        <v>31</v>
      </c>
      <c r="D49" s="110" t="s">
        <v>2689</v>
      </c>
      <c r="E49" s="144">
        <v>42024</v>
      </c>
      <c r="F49" s="144">
        <v>42328</v>
      </c>
      <c r="G49" s="158">
        <f t="shared" ref="G49:G50" si="2">IF(AND(E49&lt;&gt;"",F49&lt;&gt;""),((F49-E49)/30),"")</f>
        <v>10.133333333333333</v>
      </c>
      <c r="H49" s="114" t="s">
        <v>2698</v>
      </c>
      <c r="I49" s="122" t="s">
        <v>628</v>
      </c>
      <c r="J49" s="113" t="s">
        <v>654</v>
      </c>
      <c r="K49" s="116">
        <v>380000000</v>
      </c>
      <c r="L49" s="115" t="s">
        <v>1148</v>
      </c>
      <c r="M49" s="117">
        <v>1</v>
      </c>
      <c r="N49" s="115" t="s">
        <v>27</v>
      </c>
      <c r="O49" s="115" t="s">
        <v>26</v>
      </c>
      <c r="P49" s="78"/>
    </row>
    <row r="50" spans="1:16" s="6" customFormat="1" ht="24.75" customHeight="1" x14ac:dyDescent="0.25">
      <c r="A50" s="142">
        <v>3</v>
      </c>
      <c r="B50" s="111" t="s">
        <v>2676</v>
      </c>
      <c r="C50" s="112" t="s">
        <v>31</v>
      </c>
      <c r="D50" s="110" t="s">
        <v>2690</v>
      </c>
      <c r="E50" s="144">
        <v>43485</v>
      </c>
      <c r="F50" s="144">
        <v>43789</v>
      </c>
      <c r="G50" s="158">
        <f t="shared" si="2"/>
        <v>10.133333333333333</v>
      </c>
      <c r="H50" s="119" t="s">
        <v>2699</v>
      </c>
      <c r="I50" s="122" t="s">
        <v>628</v>
      </c>
      <c r="J50" s="113" t="s">
        <v>654</v>
      </c>
      <c r="K50" s="116">
        <v>254000000</v>
      </c>
      <c r="L50" s="115" t="s">
        <v>1148</v>
      </c>
      <c r="M50" s="117">
        <v>1</v>
      </c>
      <c r="N50" s="115" t="s">
        <v>27</v>
      </c>
      <c r="O50" s="115" t="s">
        <v>26</v>
      </c>
      <c r="P50" s="78"/>
    </row>
    <row r="51" spans="1:16" s="6" customFormat="1" ht="24.75" customHeight="1" outlineLevel="1" x14ac:dyDescent="0.25">
      <c r="A51" s="142">
        <v>4</v>
      </c>
      <c r="B51" s="111" t="s">
        <v>2677</v>
      </c>
      <c r="C51" s="112" t="s">
        <v>31</v>
      </c>
      <c r="D51" s="110" t="s">
        <v>2691</v>
      </c>
      <c r="E51" s="144">
        <v>42032</v>
      </c>
      <c r="F51" s="144">
        <v>42428</v>
      </c>
      <c r="G51" s="158">
        <f t="shared" ref="G51:G107" si="3">IF(AND(E51&lt;&gt;"",F51&lt;&gt;""),((F51-E51)/30),"")</f>
        <v>13.2</v>
      </c>
      <c r="H51" s="114" t="s">
        <v>2700</v>
      </c>
      <c r="I51" s="122" t="s">
        <v>628</v>
      </c>
      <c r="J51" s="113" t="s">
        <v>654</v>
      </c>
      <c r="K51" s="116">
        <v>350000000</v>
      </c>
      <c r="L51" s="115" t="s">
        <v>1148</v>
      </c>
      <c r="M51" s="117">
        <v>1</v>
      </c>
      <c r="N51" s="115" t="s">
        <v>27</v>
      </c>
      <c r="O51" s="115" t="s">
        <v>26</v>
      </c>
      <c r="P51" s="78"/>
    </row>
    <row r="52" spans="1:16" s="7" customFormat="1" ht="24.75" customHeight="1" outlineLevel="1" x14ac:dyDescent="0.25">
      <c r="A52" s="143">
        <v>5</v>
      </c>
      <c r="B52" s="111" t="s">
        <v>2678</v>
      </c>
      <c r="C52" s="112" t="s">
        <v>32</v>
      </c>
      <c r="D52" s="110"/>
      <c r="E52" s="144">
        <v>43141</v>
      </c>
      <c r="F52" s="144">
        <v>43424</v>
      </c>
      <c r="G52" s="158">
        <f t="shared" si="3"/>
        <v>9.4333333333333336</v>
      </c>
      <c r="H52" s="119" t="s">
        <v>2701</v>
      </c>
      <c r="I52" s="122" t="s">
        <v>628</v>
      </c>
      <c r="J52" s="113" t="s">
        <v>645</v>
      </c>
      <c r="K52" s="116">
        <v>30000000</v>
      </c>
      <c r="L52" s="115" t="s">
        <v>1148</v>
      </c>
      <c r="M52" s="117">
        <v>1</v>
      </c>
      <c r="N52" s="115" t="s">
        <v>27</v>
      </c>
      <c r="O52" s="115" t="s">
        <v>26</v>
      </c>
      <c r="P52" s="79"/>
    </row>
    <row r="53" spans="1:16" s="7" customFormat="1" ht="24.75" customHeight="1" outlineLevel="1" x14ac:dyDescent="0.25">
      <c r="A53" s="143">
        <v>6</v>
      </c>
      <c r="B53" s="111" t="s">
        <v>2679</v>
      </c>
      <c r="C53" s="112" t="s">
        <v>31</v>
      </c>
      <c r="D53" s="110" t="s">
        <v>2692</v>
      </c>
      <c r="E53" s="144">
        <v>41654</v>
      </c>
      <c r="F53" s="144">
        <v>41998</v>
      </c>
      <c r="G53" s="158">
        <f t="shared" si="3"/>
        <v>11.466666666666667</v>
      </c>
      <c r="H53" s="119" t="s">
        <v>2702</v>
      </c>
      <c r="I53" s="122" t="s">
        <v>628</v>
      </c>
      <c r="J53" s="113" t="s">
        <v>654</v>
      </c>
      <c r="K53" s="116">
        <v>320000000</v>
      </c>
      <c r="L53" s="115" t="s">
        <v>1148</v>
      </c>
      <c r="M53" s="117">
        <v>1</v>
      </c>
      <c r="N53" s="115" t="s">
        <v>27</v>
      </c>
      <c r="O53" s="115" t="s">
        <v>1148</v>
      </c>
      <c r="P53" s="79"/>
    </row>
    <row r="54" spans="1:16" s="7" customFormat="1" ht="24.75" customHeight="1" outlineLevel="1" x14ac:dyDescent="0.25">
      <c r="A54" s="143">
        <v>7</v>
      </c>
      <c r="B54" s="111" t="s">
        <v>2680</v>
      </c>
      <c r="C54" s="112" t="s">
        <v>31</v>
      </c>
      <c r="D54" s="110" t="s">
        <v>2693</v>
      </c>
      <c r="E54" s="144">
        <v>43125</v>
      </c>
      <c r="F54" s="144">
        <v>43459</v>
      </c>
      <c r="G54" s="158">
        <f t="shared" si="3"/>
        <v>11.133333333333333</v>
      </c>
      <c r="H54" s="114" t="s">
        <v>2703</v>
      </c>
      <c r="I54" s="122" t="s">
        <v>628</v>
      </c>
      <c r="J54" s="113" t="s">
        <v>647</v>
      </c>
      <c r="K54" s="118">
        <v>445854000</v>
      </c>
      <c r="L54" s="115" t="s">
        <v>1148</v>
      </c>
      <c r="M54" s="117">
        <v>1</v>
      </c>
      <c r="N54" s="115" t="s">
        <v>27</v>
      </c>
      <c r="O54" s="115" t="s">
        <v>1148</v>
      </c>
      <c r="P54" s="79"/>
    </row>
    <row r="55" spans="1:16" s="7" customFormat="1" ht="24.75" customHeight="1" outlineLevel="1" x14ac:dyDescent="0.25">
      <c r="A55" s="143">
        <v>8</v>
      </c>
      <c r="B55" s="111" t="s">
        <v>2680</v>
      </c>
      <c r="C55" s="112" t="s">
        <v>31</v>
      </c>
      <c r="D55" s="110" t="s">
        <v>2694</v>
      </c>
      <c r="E55" s="144">
        <v>42377</v>
      </c>
      <c r="F55" s="144">
        <v>42711</v>
      </c>
      <c r="G55" s="158">
        <f t="shared" si="3"/>
        <v>11.133333333333333</v>
      </c>
      <c r="H55" s="114" t="s">
        <v>2704</v>
      </c>
      <c r="I55" s="122" t="s">
        <v>628</v>
      </c>
      <c r="J55" s="113" t="s">
        <v>647</v>
      </c>
      <c r="K55" s="118">
        <v>240000000</v>
      </c>
      <c r="L55" s="115" t="s">
        <v>1148</v>
      </c>
      <c r="M55" s="117">
        <v>1</v>
      </c>
      <c r="N55" s="115" t="s">
        <v>27</v>
      </c>
      <c r="O55" s="115" t="s">
        <v>1148</v>
      </c>
      <c r="P55" s="79"/>
    </row>
    <row r="56" spans="1:16" s="7" customFormat="1" ht="24.75" customHeight="1" outlineLevel="1" x14ac:dyDescent="0.25">
      <c r="A56" s="143">
        <v>9</v>
      </c>
      <c r="B56" s="111" t="s">
        <v>2681</v>
      </c>
      <c r="C56" s="112" t="s">
        <v>31</v>
      </c>
      <c r="D56" s="110"/>
      <c r="E56" s="144">
        <v>42822</v>
      </c>
      <c r="F56" s="144">
        <v>43067</v>
      </c>
      <c r="G56" s="158">
        <f t="shared" si="3"/>
        <v>8.1666666666666661</v>
      </c>
      <c r="H56" s="114" t="s">
        <v>2705</v>
      </c>
      <c r="I56" s="122" t="s">
        <v>628</v>
      </c>
      <c r="J56" s="113" t="s">
        <v>632</v>
      </c>
      <c r="K56" s="118">
        <v>90000000</v>
      </c>
      <c r="L56" s="115" t="s">
        <v>1148</v>
      </c>
      <c r="M56" s="117">
        <v>1</v>
      </c>
      <c r="N56" s="115" t="s">
        <v>27</v>
      </c>
      <c r="O56" s="115" t="s">
        <v>1148</v>
      </c>
      <c r="P56" s="79"/>
    </row>
    <row r="57" spans="1:16" s="7" customFormat="1" ht="24.75" customHeight="1" outlineLevel="1" x14ac:dyDescent="0.25">
      <c r="A57" s="143">
        <v>10</v>
      </c>
      <c r="B57" s="64" t="s">
        <v>2682</v>
      </c>
      <c r="C57" s="65" t="s">
        <v>31</v>
      </c>
      <c r="D57" s="63" t="s">
        <v>2722</v>
      </c>
      <c r="E57" s="144">
        <v>43705</v>
      </c>
      <c r="F57" s="144">
        <v>43814</v>
      </c>
      <c r="G57" s="158">
        <f t="shared" si="3"/>
        <v>3.6333333333333333</v>
      </c>
      <c r="H57" s="64" t="s">
        <v>2706</v>
      </c>
      <c r="I57" s="122" t="s">
        <v>628</v>
      </c>
      <c r="J57" s="63" t="s">
        <v>654</v>
      </c>
      <c r="K57" s="66">
        <v>40634073</v>
      </c>
      <c r="L57" s="65" t="s">
        <v>1148</v>
      </c>
      <c r="M57" s="67">
        <v>1</v>
      </c>
      <c r="N57" s="65" t="s">
        <v>27</v>
      </c>
      <c r="O57" s="65" t="s">
        <v>1148</v>
      </c>
      <c r="P57" s="79"/>
    </row>
    <row r="58" spans="1:16" s="7" customFormat="1" ht="24.75" customHeight="1" outlineLevel="1" x14ac:dyDescent="0.25">
      <c r="A58" s="143">
        <v>11</v>
      </c>
      <c r="B58" s="64" t="s">
        <v>2683</v>
      </c>
      <c r="C58" s="65" t="s">
        <v>31</v>
      </c>
      <c r="D58" s="63" t="s">
        <v>2695</v>
      </c>
      <c r="E58" s="144">
        <v>40993</v>
      </c>
      <c r="F58" s="144">
        <v>41271</v>
      </c>
      <c r="G58" s="158">
        <f t="shared" si="3"/>
        <v>9.2666666666666675</v>
      </c>
      <c r="H58" s="64" t="s">
        <v>2707</v>
      </c>
      <c r="I58" s="122" t="s">
        <v>628</v>
      </c>
      <c r="J58" s="63" t="s">
        <v>633</v>
      </c>
      <c r="K58" s="66">
        <v>520000000</v>
      </c>
      <c r="L58" s="65" t="s">
        <v>1148</v>
      </c>
      <c r="M58" s="67">
        <v>1</v>
      </c>
      <c r="N58" s="65" t="s">
        <v>27</v>
      </c>
      <c r="O58" s="65" t="s">
        <v>1148</v>
      </c>
      <c r="P58" s="79"/>
    </row>
    <row r="59" spans="1:16" s="7" customFormat="1" ht="24.75" customHeight="1" outlineLevel="1" x14ac:dyDescent="0.25">
      <c r="A59" s="143">
        <v>12</v>
      </c>
      <c r="B59" s="64" t="s">
        <v>2684</v>
      </c>
      <c r="C59" s="65" t="s">
        <v>31</v>
      </c>
      <c r="D59" s="63" t="s">
        <v>2696</v>
      </c>
      <c r="E59" s="144">
        <v>42745</v>
      </c>
      <c r="F59" s="144">
        <v>43079</v>
      </c>
      <c r="G59" s="158">
        <f t="shared" si="3"/>
        <v>11.133333333333333</v>
      </c>
      <c r="H59" s="64" t="s">
        <v>2708</v>
      </c>
      <c r="I59" s="122" t="s">
        <v>628</v>
      </c>
      <c r="J59" s="63" t="s">
        <v>647</v>
      </c>
      <c r="K59" s="66">
        <v>435852000</v>
      </c>
      <c r="L59" s="65" t="s">
        <v>1148</v>
      </c>
      <c r="M59" s="67">
        <v>1</v>
      </c>
      <c r="N59" s="65" t="s">
        <v>27</v>
      </c>
      <c r="O59" s="65" t="s">
        <v>1148</v>
      </c>
      <c r="P59" s="79"/>
    </row>
    <row r="60" spans="1:16" s="7" customFormat="1" ht="24.75" customHeight="1" outlineLevel="1" x14ac:dyDescent="0.25">
      <c r="A60" s="143">
        <v>13</v>
      </c>
      <c r="B60" s="64" t="s">
        <v>2685</v>
      </c>
      <c r="C60" s="65" t="s">
        <v>31</v>
      </c>
      <c r="D60" s="63" t="s">
        <v>2697</v>
      </c>
      <c r="E60" s="144">
        <v>43159</v>
      </c>
      <c r="F60" s="144">
        <v>43401</v>
      </c>
      <c r="G60" s="158">
        <f t="shared" si="3"/>
        <v>8.0666666666666664</v>
      </c>
      <c r="H60" s="64" t="s">
        <v>2709</v>
      </c>
      <c r="I60" s="122" t="s">
        <v>628</v>
      </c>
      <c r="J60" s="63" t="s">
        <v>654</v>
      </c>
      <c r="K60" s="66">
        <v>120000000</v>
      </c>
      <c r="L60" s="65" t="s">
        <v>1148</v>
      </c>
      <c r="M60" s="67">
        <v>1</v>
      </c>
      <c r="N60" s="65" t="s">
        <v>27</v>
      </c>
      <c r="O60" s="65" t="s">
        <v>1148</v>
      </c>
      <c r="P60" s="79"/>
    </row>
    <row r="61" spans="1:16" s="7" customFormat="1" ht="24.75" customHeight="1" outlineLevel="1" x14ac:dyDescent="0.25">
      <c r="A61" s="143">
        <v>14</v>
      </c>
      <c r="B61" s="64" t="s">
        <v>2686</v>
      </c>
      <c r="C61" s="65" t="s">
        <v>31</v>
      </c>
      <c r="D61" s="63"/>
      <c r="E61" s="144">
        <v>41318</v>
      </c>
      <c r="F61" s="144">
        <v>41628</v>
      </c>
      <c r="G61" s="158">
        <f t="shared" si="3"/>
        <v>10.333333333333334</v>
      </c>
      <c r="H61" s="64" t="s">
        <v>2710</v>
      </c>
      <c r="I61" s="122" t="s">
        <v>628</v>
      </c>
      <c r="J61" s="63" t="s">
        <v>632</v>
      </c>
      <c r="K61" s="66">
        <v>180000000</v>
      </c>
      <c r="L61" s="65" t="s">
        <v>1148</v>
      </c>
      <c r="M61" s="67">
        <v>1</v>
      </c>
      <c r="N61" s="65" t="s">
        <v>27</v>
      </c>
      <c r="O61" s="65" t="s">
        <v>1148</v>
      </c>
      <c r="P61" s="79"/>
    </row>
    <row r="62" spans="1:16" s="7" customFormat="1" ht="24.75" customHeight="1" outlineLevel="1" x14ac:dyDescent="0.25">
      <c r="A62" s="143">
        <v>15</v>
      </c>
      <c r="B62" s="64" t="s">
        <v>2687</v>
      </c>
      <c r="C62" s="65" t="s">
        <v>31</v>
      </c>
      <c r="D62" s="63"/>
      <c r="E62" s="144">
        <v>41680</v>
      </c>
      <c r="F62" s="144">
        <v>41900</v>
      </c>
      <c r="G62" s="158">
        <f t="shared" si="3"/>
        <v>7.333333333333333</v>
      </c>
      <c r="H62" s="64" t="s">
        <v>2711</v>
      </c>
      <c r="I62" s="122" t="s">
        <v>628</v>
      </c>
      <c r="J62" s="63" t="s">
        <v>632</v>
      </c>
      <c r="K62" s="66">
        <v>160000000</v>
      </c>
      <c r="L62" s="65" t="s">
        <v>1148</v>
      </c>
      <c r="M62" s="67">
        <v>1</v>
      </c>
      <c r="N62" s="65" t="s">
        <v>27</v>
      </c>
      <c r="O62" s="65" t="s">
        <v>1148</v>
      </c>
      <c r="P62" s="79"/>
    </row>
    <row r="63" spans="1:16" s="7" customFormat="1" ht="24.75" customHeight="1" outlineLevel="1" x14ac:dyDescent="0.25">
      <c r="A63" s="143">
        <v>16</v>
      </c>
      <c r="B63" s="64" t="s">
        <v>2724</v>
      </c>
      <c r="C63" s="65" t="s">
        <v>31</v>
      </c>
      <c r="D63" s="63" t="s">
        <v>2726</v>
      </c>
      <c r="E63" s="144">
        <v>41004</v>
      </c>
      <c r="F63" s="144">
        <v>41189</v>
      </c>
      <c r="G63" s="158">
        <f t="shared" si="3"/>
        <v>6.166666666666667</v>
      </c>
      <c r="H63" s="122" t="s">
        <v>2725</v>
      </c>
      <c r="I63" s="63" t="s">
        <v>628</v>
      </c>
      <c r="J63" s="63" t="s">
        <v>647</v>
      </c>
      <c r="K63" s="66">
        <v>135852000</v>
      </c>
      <c r="L63" s="65" t="s">
        <v>1148</v>
      </c>
      <c r="M63" s="67">
        <v>1</v>
      </c>
      <c r="N63" s="65" t="s">
        <v>27</v>
      </c>
      <c r="O63" s="65" t="s">
        <v>1148</v>
      </c>
      <c r="P63" s="79"/>
    </row>
    <row r="64" spans="1:16" s="7" customFormat="1" ht="24.75" customHeight="1" outlineLevel="1" x14ac:dyDescent="0.25">
      <c r="A64" s="143">
        <v>17</v>
      </c>
      <c r="B64" s="122" t="s">
        <v>2686</v>
      </c>
      <c r="C64" s="65" t="s">
        <v>31</v>
      </c>
      <c r="D64" s="63"/>
      <c r="E64" s="144">
        <v>41702</v>
      </c>
      <c r="F64" s="144">
        <v>41892</v>
      </c>
      <c r="G64" s="158">
        <f t="shared" si="3"/>
        <v>6.333333333333333</v>
      </c>
      <c r="H64" s="122" t="s">
        <v>2727</v>
      </c>
      <c r="I64" s="63" t="s">
        <v>628</v>
      </c>
      <c r="J64" s="63" t="s">
        <v>630</v>
      </c>
      <c r="K64" s="66">
        <v>215000000</v>
      </c>
      <c r="L64" s="65" t="s">
        <v>1148</v>
      </c>
      <c r="M64" s="67">
        <v>1</v>
      </c>
      <c r="N64" s="65" t="s">
        <v>27</v>
      </c>
      <c r="O64" s="65" t="s">
        <v>1148</v>
      </c>
      <c r="P64" s="79"/>
    </row>
    <row r="65" spans="1:16" s="7" customFormat="1" ht="24.75" customHeight="1" outlineLevel="1" x14ac:dyDescent="0.25">
      <c r="A65" s="143">
        <v>18</v>
      </c>
      <c r="B65" s="122"/>
      <c r="C65" s="65"/>
      <c r="D65" s="63"/>
      <c r="E65" s="144"/>
      <c r="F65" s="144"/>
      <c r="G65" s="158"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8"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8"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8"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8"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8"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8"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8"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8"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8"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8"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8"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8"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8"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8"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8"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8"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8"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8"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8"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8"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8"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8"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8"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8"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8" t="str">
        <f t="shared" si="3"/>
        <v/>
      </c>
      <c r="H90" s="64"/>
      <c r="I90" s="63"/>
      <c r="J90" s="63"/>
      <c r="K90" s="66"/>
      <c r="L90" s="65"/>
      <c r="M90" s="67"/>
      <c r="N90" s="65"/>
      <c r="O90" s="65"/>
      <c r="P90" s="79"/>
    </row>
    <row r="91" spans="1:16" s="7" customFormat="1" ht="24.75" customHeight="1" outlineLevel="1" x14ac:dyDescent="0.25">
      <c r="A91" s="142">
        <v>44</v>
      </c>
      <c r="B91" s="122"/>
      <c r="C91" s="124"/>
      <c r="D91" s="121"/>
      <c r="E91" s="144"/>
      <c r="F91" s="144"/>
      <c r="G91" s="158" t="str">
        <f t="shared" si="3"/>
        <v/>
      </c>
      <c r="H91" s="122"/>
      <c r="I91" s="121"/>
      <c r="J91" s="121"/>
      <c r="K91" s="123"/>
      <c r="L91" s="124"/>
      <c r="M91" s="117"/>
      <c r="N91" s="124"/>
      <c r="O91" s="124"/>
      <c r="P91" s="79"/>
    </row>
    <row r="92" spans="1:16" s="7" customFormat="1" ht="24.75" customHeight="1" outlineLevel="1" x14ac:dyDescent="0.25">
      <c r="A92" s="142">
        <v>45</v>
      </c>
      <c r="B92" s="122"/>
      <c r="C92" s="124"/>
      <c r="D92" s="121"/>
      <c r="E92" s="144"/>
      <c r="F92" s="144"/>
      <c r="G92" s="158" t="str">
        <f t="shared" si="3"/>
        <v/>
      </c>
      <c r="H92" s="122"/>
      <c r="I92" s="121"/>
      <c r="J92" s="121"/>
      <c r="K92" s="123"/>
      <c r="L92" s="124"/>
      <c r="M92" s="117"/>
      <c r="N92" s="124"/>
      <c r="O92" s="124"/>
      <c r="P92" s="79"/>
    </row>
    <row r="93" spans="1:16" s="7" customFormat="1" ht="24.75" customHeight="1" outlineLevel="1" x14ac:dyDescent="0.25">
      <c r="A93" s="142">
        <v>46</v>
      </c>
      <c r="B93" s="122"/>
      <c r="C93" s="124"/>
      <c r="D93" s="121"/>
      <c r="E93" s="144"/>
      <c r="F93" s="144"/>
      <c r="G93" s="158" t="str">
        <f t="shared" si="3"/>
        <v/>
      </c>
      <c r="H93" s="122"/>
      <c r="I93" s="121"/>
      <c r="J93" s="121"/>
      <c r="K93" s="123"/>
      <c r="L93" s="124"/>
      <c r="M93" s="117"/>
      <c r="N93" s="124"/>
      <c r="O93" s="124"/>
      <c r="P93" s="79"/>
    </row>
    <row r="94" spans="1:16" s="7" customFormat="1" ht="24.75" customHeight="1" outlineLevel="1" x14ac:dyDescent="0.25">
      <c r="A94" s="142">
        <v>47</v>
      </c>
      <c r="B94" s="122"/>
      <c r="C94" s="124"/>
      <c r="D94" s="121"/>
      <c r="E94" s="144"/>
      <c r="F94" s="144"/>
      <c r="G94" s="158" t="str">
        <f t="shared" si="3"/>
        <v/>
      </c>
      <c r="H94" s="122"/>
      <c r="I94" s="121"/>
      <c r="J94" s="121"/>
      <c r="K94" s="123"/>
      <c r="L94" s="124"/>
      <c r="M94" s="117"/>
      <c r="N94" s="124"/>
      <c r="O94" s="124"/>
      <c r="P94" s="79"/>
    </row>
    <row r="95" spans="1:16" s="7" customFormat="1" ht="24.75" customHeight="1" outlineLevel="1" x14ac:dyDescent="0.25">
      <c r="A95" s="143">
        <v>48</v>
      </c>
      <c r="B95" s="122"/>
      <c r="C95" s="124"/>
      <c r="D95" s="121"/>
      <c r="E95" s="144"/>
      <c r="F95" s="144"/>
      <c r="G95" s="158" t="str">
        <f t="shared" si="3"/>
        <v/>
      </c>
      <c r="H95" s="122"/>
      <c r="I95" s="121"/>
      <c r="J95" s="121"/>
      <c r="K95" s="123"/>
      <c r="L95" s="124"/>
      <c r="M95" s="117"/>
      <c r="N95" s="124"/>
      <c r="O95" s="124"/>
      <c r="P95" s="79"/>
    </row>
    <row r="96" spans="1:16" s="7" customFormat="1" ht="24.75" customHeight="1" outlineLevel="1" x14ac:dyDescent="0.25">
      <c r="A96" s="143">
        <v>49</v>
      </c>
      <c r="B96" s="122"/>
      <c r="C96" s="124"/>
      <c r="D96" s="121"/>
      <c r="E96" s="144"/>
      <c r="F96" s="144"/>
      <c r="G96" s="158" t="str">
        <f t="shared" si="3"/>
        <v/>
      </c>
      <c r="H96" s="122"/>
      <c r="I96" s="121"/>
      <c r="J96" s="121"/>
      <c r="K96" s="123"/>
      <c r="L96" s="124"/>
      <c r="M96" s="117"/>
      <c r="N96" s="124"/>
      <c r="O96" s="124"/>
      <c r="P96" s="79"/>
    </row>
    <row r="97" spans="1:16" s="7" customFormat="1" ht="24.75" customHeight="1" outlineLevel="1" x14ac:dyDescent="0.25">
      <c r="A97" s="143">
        <v>50</v>
      </c>
      <c r="B97" s="122"/>
      <c r="C97" s="124"/>
      <c r="D97" s="121"/>
      <c r="E97" s="144"/>
      <c r="F97" s="144"/>
      <c r="G97" s="158" t="str">
        <f t="shared" si="3"/>
        <v/>
      </c>
      <c r="H97" s="122"/>
      <c r="I97" s="121"/>
      <c r="J97" s="121"/>
      <c r="K97" s="123"/>
      <c r="L97" s="124"/>
      <c r="M97" s="117"/>
      <c r="N97" s="124"/>
      <c r="O97" s="124"/>
      <c r="P97" s="79"/>
    </row>
    <row r="98" spans="1:16" s="7" customFormat="1" ht="24.75" customHeight="1" outlineLevel="1" x14ac:dyDescent="0.25">
      <c r="A98" s="143">
        <v>51</v>
      </c>
      <c r="B98" s="122"/>
      <c r="C98" s="124"/>
      <c r="D98" s="121"/>
      <c r="E98" s="144"/>
      <c r="F98" s="144"/>
      <c r="G98" s="158" t="str">
        <f t="shared" si="3"/>
        <v/>
      </c>
      <c r="H98" s="122"/>
      <c r="I98" s="121"/>
      <c r="J98" s="121"/>
      <c r="K98" s="123"/>
      <c r="L98" s="124"/>
      <c r="M98" s="117"/>
      <c r="N98" s="124"/>
      <c r="O98" s="124"/>
      <c r="P98" s="79"/>
    </row>
    <row r="99" spans="1:16" s="7" customFormat="1" ht="24.75" customHeight="1" outlineLevel="1" x14ac:dyDescent="0.25">
      <c r="A99" s="143">
        <v>52</v>
      </c>
      <c r="B99" s="122"/>
      <c r="C99" s="124"/>
      <c r="D99" s="121"/>
      <c r="E99" s="144"/>
      <c r="F99" s="144"/>
      <c r="G99" s="158" t="str">
        <f t="shared" si="3"/>
        <v/>
      </c>
      <c r="H99" s="122"/>
      <c r="I99" s="121"/>
      <c r="J99" s="121"/>
      <c r="K99" s="123"/>
      <c r="L99" s="124"/>
      <c r="M99" s="117"/>
      <c r="N99" s="124"/>
      <c r="O99" s="124"/>
      <c r="P99" s="79"/>
    </row>
    <row r="100" spans="1:16" s="7" customFormat="1" ht="24.75" customHeight="1" outlineLevel="1" x14ac:dyDescent="0.25">
      <c r="A100" s="143">
        <v>53</v>
      </c>
      <c r="B100" s="122"/>
      <c r="C100" s="124"/>
      <c r="D100" s="121"/>
      <c r="E100" s="144"/>
      <c r="F100" s="144"/>
      <c r="G100" s="158" t="str">
        <f t="shared" si="3"/>
        <v/>
      </c>
      <c r="H100" s="122"/>
      <c r="I100" s="121"/>
      <c r="J100" s="121"/>
      <c r="K100" s="123"/>
      <c r="L100" s="124"/>
      <c r="M100" s="117"/>
      <c r="N100" s="124"/>
      <c r="O100" s="124"/>
      <c r="P100" s="79"/>
    </row>
    <row r="101" spans="1:16" s="7" customFormat="1" ht="24.75" customHeight="1" outlineLevel="1" x14ac:dyDescent="0.25">
      <c r="A101" s="143">
        <v>54</v>
      </c>
      <c r="B101" s="122"/>
      <c r="C101" s="124"/>
      <c r="D101" s="121"/>
      <c r="E101" s="144"/>
      <c r="F101" s="144"/>
      <c r="G101" s="158" t="str">
        <f t="shared" si="3"/>
        <v/>
      </c>
      <c r="H101" s="122"/>
      <c r="I101" s="121"/>
      <c r="J101" s="121"/>
      <c r="K101" s="123"/>
      <c r="L101" s="124"/>
      <c r="M101" s="117"/>
      <c r="N101" s="124"/>
      <c r="O101" s="124"/>
      <c r="P101" s="79"/>
    </row>
    <row r="102" spans="1:16" s="7" customFormat="1" ht="24.75" customHeight="1" outlineLevel="1" x14ac:dyDescent="0.25">
      <c r="A102" s="143">
        <v>55</v>
      </c>
      <c r="B102" s="122"/>
      <c r="C102" s="124"/>
      <c r="D102" s="121"/>
      <c r="E102" s="144"/>
      <c r="F102" s="144"/>
      <c r="G102" s="158" t="str">
        <f t="shared" si="3"/>
        <v/>
      </c>
      <c r="H102" s="122"/>
      <c r="I102" s="121"/>
      <c r="J102" s="121"/>
      <c r="K102" s="123"/>
      <c r="L102" s="124"/>
      <c r="M102" s="117"/>
      <c r="N102" s="124"/>
      <c r="O102" s="124"/>
      <c r="P102" s="79"/>
    </row>
    <row r="103" spans="1:16" s="7" customFormat="1" ht="24.75" customHeight="1" outlineLevel="1" x14ac:dyDescent="0.25">
      <c r="A103" s="143">
        <v>56</v>
      </c>
      <c r="B103" s="122"/>
      <c r="C103" s="124"/>
      <c r="D103" s="121"/>
      <c r="E103" s="144"/>
      <c r="F103" s="144"/>
      <c r="G103" s="158" t="str">
        <f t="shared" si="3"/>
        <v/>
      </c>
      <c r="H103" s="122"/>
      <c r="I103" s="121"/>
      <c r="J103" s="121"/>
      <c r="K103" s="123"/>
      <c r="L103" s="124"/>
      <c r="M103" s="117"/>
      <c r="N103" s="124"/>
      <c r="O103" s="124"/>
      <c r="P103" s="79"/>
    </row>
    <row r="104" spans="1:16" s="7" customFormat="1" ht="24.75" customHeight="1" outlineLevel="1" x14ac:dyDescent="0.25">
      <c r="A104" s="143">
        <v>57</v>
      </c>
      <c r="B104" s="122"/>
      <c r="C104" s="124"/>
      <c r="D104" s="121"/>
      <c r="E104" s="144"/>
      <c r="F104" s="144"/>
      <c r="G104" s="158" t="str">
        <f t="shared" si="3"/>
        <v/>
      </c>
      <c r="H104" s="122"/>
      <c r="I104" s="121"/>
      <c r="J104" s="121"/>
      <c r="K104" s="123"/>
      <c r="L104" s="124"/>
      <c r="M104" s="117"/>
      <c r="N104" s="124"/>
      <c r="O104" s="124"/>
      <c r="P104" s="79"/>
    </row>
    <row r="105" spans="1:16" s="7" customFormat="1" ht="24.75" customHeight="1" outlineLevel="1" x14ac:dyDescent="0.25">
      <c r="A105" s="143">
        <v>58</v>
      </c>
      <c r="B105" s="122"/>
      <c r="C105" s="124"/>
      <c r="D105" s="121"/>
      <c r="E105" s="144"/>
      <c r="F105" s="144"/>
      <c r="G105" s="158" t="str">
        <f t="shared" si="3"/>
        <v/>
      </c>
      <c r="H105" s="122"/>
      <c r="I105" s="121"/>
      <c r="J105" s="121"/>
      <c r="K105" s="123"/>
      <c r="L105" s="124"/>
      <c r="M105" s="117"/>
      <c r="N105" s="124"/>
      <c r="O105" s="124"/>
      <c r="P105" s="79"/>
    </row>
    <row r="106" spans="1:16" s="7" customFormat="1" ht="24.75" customHeight="1" outlineLevel="1" x14ac:dyDescent="0.25">
      <c r="A106" s="143">
        <v>59</v>
      </c>
      <c r="B106" s="64"/>
      <c r="C106" s="65"/>
      <c r="D106" s="63"/>
      <c r="E106" s="144"/>
      <c r="F106" s="144"/>
      <c r="G106" s="158"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6"/>
    </row>
    <row r="110" spans="1:16" ht="15" customHeight="1" x14ac:dyDescent="0.25">
      <c r="A110" s="225" t="s">
        <v>2655</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59" t="s">
        <v>2664</v>
      </c>
      <c r="C114" s="161" t="s">
        <v>31</v>
      </c>
      <c r="D114" s="120" t="s">
        <v>2712</v>
      </c>
      <c r="E114" s="144">
        <v>44058</v>
      </c>
      <c r="F114" s="144">
        <v>44196</v>
      </c>
      <c r="G114" s="158">
        <f>IF(AND(E114&lt;&gt;"",F114&lt;&gt;""),((F114-E114)/30),"")</f>
        <v>4.5999999999999996</v>
      </c>
      <c r="H114" s="122" t="s">
        <v>2713</v>
      </c>
      <c r="I114" s="121" t="s">
        <v>628</v>
      </c>
      <c r="J114" s="121" t="s">
        <v>646</v>
      </c>
      <c r="K114" s="123">
        <v>162000000</v>
      </c>
      <c r="L114" s="100">
        <f>+IF(AND(K114&gt;0,O114="Ejecución"),(K114/877802)*Tabla28[[#This Row],[% participación]],IF(AND(K114&gt;0,O114&lt;&gt;"Ejecución"),"-",""))</f>
        <v>184.55186932816284</v>
      </c>
      <c r="M114" s="124" t="s">
        <v>1148</v>
      </c>
      <c r="N114" s="171">
        <v>1</v>
      </c>
      <c r="O114" s="160" t="s">
        <v>1150</v>
      </c>
      <c r="P114" s="78"/>
    </row>
    <row r="115" spans="1:16" s="6" customFormat="1" ht="24.75" customHeight="1" x14ac:dyDescent="0.25">
      <c r="A115" s="142">
        <v>2</v>
      </c>
      <c r="B115" s="159" t="s">
        <v>2664</v>
      </c>
      <c r="C115" s="161" t="s">
        <v>31</v>
      </c>
      <c r="D115" s="63" t="s">
        <v>2714</v>
      </c>
      <c r="E115" s="144">
        <v>44046</v>
      </c>
      <c r="F115" s="144">
        <v>44196</v>
      </c>
      <c r="G115" s="158">
        <f t="shared" ref="G115:G116" si="4">IF(AND(E115&lt;&gt;"",F115&lt;&gt;""),((F115-E115)/30),"")</f>
        <v>5</v>
      </c>
      <c r="H115" s="64" t="s">
        <v>2715</v>
      </c>
      <c r="I115" s="63" t="s">
        <v>628</v>
      </c>
      <c r="J115" s="63" t="s">
        <v>647</v>
      </c>
      <c r="K115" s="68">
        <v>1200000000</v>
      </c>
      <c r="L115" s="100">
        <f>+IF(AND(K115&gt;0,O115="Ejecución"),(K115/877802)*Tabla28[[#This Row],[% participación]],IF(AND(K115&gt;0,O115&lt;&gt;"Ejecución"),"-",""))</f>
        <v>1367.0508839123174</v>
      </c>
      <c r="M115" s="65" t="s">
        <v>1148</v>
      </c>
      <c r="N115" s="171">
        <v>1</v>
      </c>
      <c r="O115" s="160" t="s">
        <v>1150</v>
      </c>
      <c r="P115" s="78"/>
    </row>
    <row r="116" spans="1:16" s="6" customFormat="1" ht="24.75" customHeight="1" x14ac:dyDescent="0.25">
      <c r="A116" s="142">
        <v>3</v>
      </c>
      <c r="B116" s="159" t="s">
        <v>2664</v>
      </c>
      <c r="C116" s="161" t="s">
        <v>31</v>
      </c>
      <c r="D116" s="63"/>
      <c r="E116" s="144"/>
      <c r="F116" s="144"/>
      <c r="G116" s="158" t="str">
        <f t="shared" si="4"/>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2">
        <v>4</v>
      </c>
      <c r="B117" s="159" t="s">
        <v>2664</v>
      </c>
      <c r="C117" s="161" t="s">
        <v>31</v>
      </c>
      <c r="D117" s="63"/>
      <c r="E117" s="144"/>
      <c r="F117" s="144"/>
      <c r="G117" s="158" t="str">
        <f t="shared" ref="G117:G159" si="5">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3">
        <v>5</v>
      </c>
      <c r="B118" s="159" t="s">
        <v>2664</v>
      </c>
      <c r="C118" s="161" t="s">
        <v>31</v>
      </c>
      <c r="D118" s="63"/>
      <c r="E118" s="144"/>
      <c r="F118" s="144"/>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5">
      <c r="A119" s="143">
        <v>6</v>
      </c>
      <c r="B119" s="159" t="s">
        <v>2664</v>
      </c>
      <c r="C119" s="161" t="s">
        <v>31</v>
      </c>
      <c r="D119" s="63"/>
      <c r="E119" s="144"/>
      <c r="F119" s="144"/>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5">
      <c r="A120" s="143">
        <v>7</v>
      </c>
      <c r="B120" s="159" t="s">
        <v>2664</v>
      </c>
      <c r="C120" s="161" t="s">
        <v>31</v>
      </c>
      <c r="D120" s="63"/>
      <c r="E120" s="144"/>
      <c r="F120" s="144"/>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5">
      <c r="A121" s="143">
        <v>8</v>
      </c>
      <c r="B121" s="159" t="s">
        <v>2664</v>
      </c>
      <c r="C121" s="161" t="s">
        <v>31</v>
      </c>
      <c r="D121" s="63"/>
      <c r="E121" s="144"/>
      <c r="F121" s="144"/>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5">
      <c r="A122" s="143">
        <v>9</v>
      </c>
      <c r="B122" s="159" t="s">
        <v>2664</v>
      </c>
      <c r="C122" s="161" t="s">
        <v>31</v>
      </c>
      <c r="D122" s="63"/>
      <c r="E122" s="144"/>
      <c r="F122" s="144"/>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5">
      <c r="A123" s="143">
        <v>10</v>
      </c>
      <c r="B123" s="159" t="s">
        <v>2664</v>
      </c>
      <c r="C123" s="161" t="s">
        <v>31</v>
      </c>
      <c r="D123" s="63"/>
      <c r="E123" s="144"/>
      <c r="F123" s="144"/>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5">
      <c r="A124" s="143">
        <v>11</v>
      </c>
      <c r="B124" s="159" t="s">
        <v>2664</v>
      </c>
      <c r="C124" s="161" t="s">
        <v>31</v>
      </c>
      <c r="D124" s="63"/>
      <c r="E124" s="144"/>
      <c r="F124" s="144"/>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5">
      <c r="A125" s="143">
        <v>12</v>
      </c>
      <c r="B125" s="159" t="s">
        <v>2664</v>
      </c>
      <c r="C125" s="161" t="s">
        <v>31</v>
      </c>
      <c r="D125" s="63"/>
      <c r="E125" s="144"/>
      <c r="F125" s="144"/>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5">
      <c r="A126" s="143">
        <v>13</v>
      </c>
      <c r="B126" s="159" t="s">
        <v>2664</v>
      </c>
      <c r="C126" s="161" t="s">
        <v>31</v>
      </c>
      <c r="D126" s="63"/>
      <c r="E126" s="144"/>
      <c r="F126" s="144"/>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5">
      <c r="A127" s="143">
        <v>14</v>
      </c>
      <c r="B127" s="159" t="s">
        <v>2664</v>
      </c>
      <c r="C127" s="161" t="s">
        <v>31</v>
      </c>
      <c r="D127" s="63"/>
      <c r="E127" s="144"/>
      <c r="F127" s="144"/>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5">
      <c r="A128" s="143">
        <v>15</v>
      </c>
      <c r="B128" s="159" t="s">
        <v>2664</v>
      </c>
      <c r="C128" s="161" t="s">
        <v>31</v>
      </c>
      <c r="D128" s="63"/>
      <c r="E128" s="144"/>
      <c r="F128" s="144"/>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5">
      <c r="A129" s="143">
        <v>16</v>
      </c>
      <c r="B129" s="159" t="s">
        <v>2664</v>
      </c>
      <c r="C129" s="161" t="s">
        <v>31</v>
      </c>
      <c r="D129" s="63"/>
      <c r="E129" s="144"/>
      <c r="F129" s="144"/>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5">
      <c r="A130" s="143">
        <v>17</v>
      </c>
      <c r="B130" s="159" t="s">
        <v>2664</v>
      </c>
      <c r="C130" s="161" t="s">
        <v>31</v>
      </c>
      <c r="D130" s="63"/>
      <c r="E130" s="144"/>
      <c r="F130" s="144"/>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5">
      <c r="A131" s="143">
        <v>18</v>
      </c>
      <c r="B131" s="159" t="s">
        <v>2664</v>
      </c>
      <c r="C131" s="161" t="s">
        <v>31</v>
      </c>
      <c r="D131" s="63"/>
      <c r="E131" s="144"/>
      <c r="F131" s="144"/>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5">
      <c r="A132" s="143">
        <v>19</v>
      </c>
      <c r="B132" s="159" t="s">
        <v>2664</v>
      </c>
      <c r="C132" s="161" t="s">
        <v>31</v>
      </c>
      <c r="D132" s="63"/>
      <c r="E132" s="144"/>
      <c r="F132" s="144"/>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5">
      <c r="A133" s="143">
        <v>20</v>
      </c>
      <c r="B133" s="159" t="s">
        <v>2664</v>
      </c>
      <c r="C133" s="161" t="s">
        <v>31</v>
      </c>
      <c r="D133" s="63"/>
      <c r="E133" s="144"/>
      <c r="F133" s="144"/>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5">
      <c r="A134" s="143">
        <v>21</v>
      </c>
      <c r="B134" s="159" t="s">
        <v>2664</v>
      </c>
      <c r="C134" s="161" t="s">
        <v>31</v>
      </c>
      <c r="D134" s="63"/>
      <c r="E134" s="144"/>
      <c r="F134" s="144"/>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5">
      <c r="A135" s="143">
        <v>22</v>
      </c>
      <c r="B135" s="159" t="s">
        <v>2664</v>
      </c>
      <c r="C135" s="161" t="s">
        <v>31</v>
      </c>
      <c r="D135" s="63"/>
      <c r="E135" s="144"/>
      <c r="F135" s="144"/>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5">
      <c r="A136" s="143">
        <v>23</v>
      </c>
      <c r="B136" s="159" t="s">
        <v>2664</v>
      </c>
      <c r="C136" s="161" t="s">
        <v>31</v>
      </c>
      <c r="D136" s="63"/>
      <c r="E136" s="144"/>
      <c r="F136" s="144"/>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5">
      <c r="A137" s="143">
        <v>24</v>
      </c>
      <c r="B137" s="159" t="s">
        <v>2664</v>
      </c>
      <c r="C137" s="161" t="s">
        <v>31</v>
      </c>
      <c r="D137" s="63"/>
      <c r="E137" s="144"/>
      <c r="F137" s="144"/>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5">
      <c r="A138" s="143">
        <v>25</v>
      </c>
      <c r="B138" s="159" t="s">
        <v>2664</v>
      </c>
      <c r="C138" s="161" t="s">
        <v>31</v>
      </c>
      <c r="D138" s="63"/>
      <c r="E138" s="144"/>
      <c r="F138" s="144"/>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5">
      <c r="A139" s="143">
        <v>26</v>
      </c>
      <c r="B139" s="159" t="s">
        <v>2664</v>
      </c>
      <c r="C139" s="161" t="s">
        <v>31</v>
      </c>
      <c r="D139" s="63"/>
      <c r="E139" s="144"/>
      <c r="F139" s="144"/>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5">
      <c r="A140" s="143">
        <v>27</v>
      </c>
      <c r="B140" s="159" t="s">
        <v>2664</v>
      </c>
      <c r="C140" s="161" t="s">
        <v>31</v>
      </c>
      <c r="D140" s="63"/>
      <c r="E140" s="144"/>
      <c r="F140" s="144"/>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5">
      <c r="A141" s="143">
        <v>28</v>
      </c>
      <c r="B141" s="159" t="s">
        <v>2664</v>
      </c>
      <c r="C141" s="161" t="s">
        <v>31</v>
      </c>
      <c r="D141" s="63"/>
      <c r="E141" s="144"/>
      <c r="F141" s="144"/>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5">
      <c r="A142" s="143">
        <v>29</v>
      </c>
      <c r="B142" s="159" t="s">
        <v>2664</v>
      </c>
      <c r="C142" s="161" t="s">
        <v>31</v>
      </c>
      <c r="D142" s="63"/>
      <c r="E142" s="144"/>
      <c r="F142" s="144"/>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5">
      <c r="A143" s="143">
        <v>30</v>
      </c>
      <c r="B143" s="159" t="s">
        <v>2664</v>
      </c>
      <c r="C143" s="161" t="s">
        <v>31</v>
      </c>
      <c r="D143" s="63"/>
      <c r="E143" s="144"/>
      <c r="F143" s="144"/>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5">
      <c r="A144" s="143">
        <v>31</v>
      </c>
      <c r="B144" s="159" t="s">
        <v>2664</v>
      </c>
      <c r="C144" s="161" t="s">
        <v>31</v>
      </c>
      <c r="D144" s="63"/>
      <c r="E144" s="144"/>
      <c r="F144" s="144"/>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5">
      <c r="A145" s="143">
        <v>32</v>
      </c>
      <c r="B145" s="159" t="s">
        <v>2664</v>
      </c>
      <c r="C145" s="161" t="s">
        <v>31</v>
      </c>
      <c r="D145" s="63"/>
      <c r="E145" s="144"/>
      <c r="F145" s="144"/>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5">
      <c r="A146" s="143">
        <v>33</v>
      </c>
      <c r="B146" s="159" t="s">
        <v>2664</v>
      </c>
      <c r="C146" s="161" t="s">
        <v>31</v>
      </c>
      <c r="D146" s="63"/>
      <c r="E146" s="144"/>
      <c r="F146" s="144"/>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5">
      <c r="A147" s="143">
        <v>34</v>
      </c>
      <c r="B147" s="159" t="s">
        <v>2664</v>
      </c>
      <c r="C147" s="161" t="s">
        <v>31</v>
      </c>
      <c r="D147" s="63"/>
      <c r="E147" s="144"/>
      <c r="F147" s="144"/>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5">
      <c r="A148" s="143">
        <v>35</v>
      </c>
      <c r="B148" s="159" t="s">
        <v>2664</v>
      </c>
      <c r="C148" s="161" t="s">
        <v>31</v>
      </c>
      <c r="D148" s="63"/>
      <c r="E148" s="144"/>
      <c r="F148" s="144"/>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5">
      <c r="A149" s="143">
        <v>36</v>
      </c>
      <c r="B149" s="159" t="s">
        <v>2664</v>
      </c>
      <c r="C149" s="161" t="s">
        <v>31</v>
      </c>
      <c r="D149" s="63"/>
      <c r="E149" s="144"/>
      <c r="F149" s="144"/>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5">
      <c r="A150" s="143">
        <v>37</v>
      </c>
      <c r="B150" s="159" t="s">
        <v>2664</v>
      </c>
      <c r="C150" s="161" t="s">
        <v>31</v>
      </c>
      <c r="D150" s="63"/>
      <c r="E150" s="144"/>
      <c r="F150" s="144"/>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5">
      <c r="A151" s="143">
        <v>38</v>
      </c>
      <c r="B151" s="159" t="s">
        <v>2664</v>
      </c>
      <c r="C151" s="161" t="s">
        <v>31</v>
      </c>
      <c r="D151" s="63"/>
      <c r="E151" s="144"/>
      <c r="F151" s="144"/>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5">
      <c r="A152" s="143">
        <v>39</v>
      </c>
      <c r="B152" s="159" t="s">
        <v>2664</v>
      </c>
      <c r="C152" s="161" t="s">
        <v>31</v>
      </c>
      <c r="D152" s="63"/>
      <c r="E152" s="144"/>
      <c r="F152" s="144"/>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5">
      <c r="A153" s="143">
        <v>40</v>
      </c>
      <c r="B153" s="159" t="s">
        <v>2664</v>
      </c>
      <c r="C153" s="161" t="s">
        <v>31</v>
      </c>
      <c r="D153" s="63"/>
      <c r="E153" s="144"/>
      <c r="F153" s="144"/>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5">
      <c r="A154" s="143">
        <v>41</v>
      </c>
      <c r="B154" s="159" t="s">
        <v>2664</v>
      </c>
      <c r="C154" s="161" t="s">
        <v>31</v>
      </c>
      <c r="D154" s="63"/>
      <c r="E154" s="144"/>
      <c r="F154" s="144"/>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5">
      <c r="A155" s="143">
        <v>42</v>
      </c>
      <c r="B155" s="159" t="s">
        <v>2664</v>
      </c>
      <c r="C155" s="161" t="s">
        <v>31</v>
      </c>
      <c r="D155" s="63"/>
      <c r="E155" s="144"/>
      <c r="F155" s="144"/>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5">
      <c r="A156" s="143">
        <v>43</v>
      </c>
      <c r="B156" s="159" t="s">
        <v>2664</v>
      </c>
      <c r="C156" s="161" t="s">
        <v>31</v>
      </c>
      <c r="D156" s="63"/>
      <c r="E156" s="144"/>
      <c r="F156" s="144"/>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5">
      <c r="A157" s="143">
        <v>44</v>
      </c>
      <c r="B157" s="159" t="s">
        <v>2664</v>
      </c>
      <c r="C157" s="161" t="s">
        <v>31</v>
      </c>
      <c r="D157" s="63"/>
      <c r="E157" s="144"/>
      <c r="F157" s="144"/>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5">
      <c r="A158" s="143">
        <v>45</v>
      </c>
      <c r="B158" s="159" t="s">
        <v>2664</v>
      </c>
      <c r="C158" s="161" t="s">
        <v>31</v>
      </c>
      <c r="D158" s="63"/>
      <c r="E158" s="144"/>
      <c r="F158" s="144"/>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5">
      <c r="A159" s="143">
        <v>46</v>
      </c>
      <c r="B159" s="159" t="s">
        <v>2664</v>
      </c>
      <c r="C159" s="161" t="s">
        <v>31</v>
      </c>
      <c r="D159" s="63"/>
      <c r="E159" s="144"/>
      <c r="F159" s="144"/>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
      <c r="A160" s="143">
        <v>47</v>
      </c>
      <c r="B160" s="159" t="s">
        <v>2664</v>
      </c>
      <c r="C160" s="161" t="s">
        <v>31</v>
      </c>
      <c r="D160" s="63"/>
      <c r="E160" s="144"/>
      <c r="F160" s="144"/>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
      <c r="O161" s="173"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6"/>
    </row>
    <row r="163" spans="1:28" ht="51.75" customHeight="1" x14ac:dyDescent="0.25">
      <c r="A163" s="237" t="s">
        <v>2659</v>
      </c>
      <c r="B163" s="238"/>
      <c r="C163" s="238"/>
      <c r="D163" s="238"/>
      <c r="E163" s="239"/>
      <c r="F163" s="240" t="s">
        <v>2660</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2716</v>
      </c>
      <c r="E167" s="8"/>
      <c r="F167" s="5"/>
      <c r="G167" s="107" t="s">
        <v>2716</v>
      </c>
      <c r="I167" s="244" t="s">
        <v>2643</v>
      </c>
      <c r="J167" s="245"/>
      <c r="K167" s="245"/>
      <c r="L167" s="245"/>
      <c r="M167" s="245"/>
      <c r="N167" s="245"/>
      <c r="O167" s="246"/>
      <c r="U167" s="51"/>
    </row>
    <row r="168" spans="1:28" x14ac:dyDescent="0.25">
      <c r="A168" s="9"/>
      <c r="B168" s="221" t="s">
        <v>2657</v>
      </c>
      <c r="C168" s="221"/>
      <c r="D168" s="221"/>
      <c r="E168" s="8"/>
      <c r="F168" s="5"/>
      <c r="H168" s="81" t="s">
        <v>2656</v>
      </c>
      <c r="I168" s="244"/>
      <c r="J168" s="245"/>
      <c r="K168" s="245"/>
      <c r="L168" s="245"/>
      <c r="M168" s="245"/>
      <c r="N168" s="245"/>
      <c r="O168" s="246"/>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2667</v>
      </c>
      <c r="B172" s="179"/>
      <c r="C172" s="179"/>
      <c r="D172" s="179"/>
      <c r="E172" s="179"/>
      <c r="F172" s="179"/>
      <c r="G172" s="179"/>
      <c r="H172" s="179"/>
      <c r="I172" s="179"/>
      <c r="J172" s="179"/>
      <c r="K172" s="179"/>
      <c r="L172" s="179"/>
      <c r="M172" s="179"/>
      <c r="N172" s="179"/>
      <c r="O172" s="180"/>
      <c r="P172" s="76"/>
    </row>
    <row r="173" spans="1:28" ht="15" customHeight="1" x14ac:dyDescent="0.25">
      <c r="A173" s="193" t="s">
        <v>2673</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2668</v>
      </c>
      <c r="C176" s="209"/>
      <c r="D176" s="209"/>
      <c r="E176" s="209"/>
      <c r="F176" s="209"/>
      <c r="G176" s="209"/>
      <c r="H176" s="20"/>
      <c r="I176" s="216" t="s">
        <v>2674</v>
      </c>
      <c r="J176" s="217"/>
      <c r="K176" s="217"/>
      <c r="L176" s="217"/>
      <c r="M176" s="21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2671</v>
      </c>
      <c r="O177" s="8"/>
      <c r="Q177" s="19"/>
      <c r="R177" s="19"/>
      <c r="S177" s="19"/>
      <c r="T177" s="19"/>
      <c r="U177" s="19"/>
      <c r="V177" s="19"/>
      <c r="W177" s="19"/>
      <c r="X177" s="19"/>
      <c r="Y177" s="19"/>
      <c r="Z177" s="19"/>
      <c r="AA177" s="19"/>
      <c r="AB177" s="19"/>
    </row>
    <row r="178" spans="1:28" ht="23.25" x14ac:dyDescent="0.25">
      <c r="A178" s="9"/>
      <c r="B178" s="213"/>
      <c r="C178" s="214"/>
      <c r="D178" s="215"/>
      <c r="E178" s="165"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2"/>
      <c r="Z178" s="163" t="str">
        <f>IF(Y178&gt;0,SUM(E180+Y178),"")</f>
        <v/>
      </c>
      <c r="AA178" s="19"/>
      <c r="AB178" s="19"/>
    </row>
    <row r="179" spans="1:28" ht="23.25" x14ac:dyDescent="0.25">
      <c r="A179" s="9"/>
      <c r="B179" s="219" t="s">
        <v>2668</v>
      </c>
      <c r="C179" s="219"/>
      <c r="D179" s="219"/>
      <c r="E179" s="169">
        <v>0.02</v>
      </c>
      <c r="F179" s="168">
        <v>0.03</v>
      </c>
      <c r="G179" s="163">
        <f>IF(F179&gt;0,SUM(E179+F179),"")</f>
        <v>0.05</v>
      </c>
      <c r="H179" s="5"/>
      <c r="I179" s="219" t="s">
        <v>2670</v>
      </c>
      <c r="J179" s="219"/>
      <c r="K179" s="219"/>
      <c r="L179" s="219"/>
      <c r="M179" s="170">
        <v>0.03</v>
      </c>
      <c r="O179" s="8"/>
      <c r="Q179" s="19"/>
      <c r="R179" s="157">
        <f>IF(M179&gt;0,SUM(L179+M179),"")</f>
        <v>0.03</v>
      </c>
      <c r="T179" s="19"/>
      <c r="U179" s="175" t="s">
        <v>1166</v>
      </c>
      <c r="V179" s="175"/>
      <c r="W179" s="175"/>
      <c r="X179" s="24">
        <v>0.02</v>
      </c>
      <c r="Y179" s="162"/>
      <c r="Z179" s="163" t="str">
        <f>IF(Y179&gt;0,SUM(E181+Y179),"")</f>
        <v/>
      </c>
      <c r="AA179" s="19"/>
      <c r="AB179" s="19"/>
    </row>
    <row r="180" spans="1:28" ht="23.25" hidden="1" x14ac:dyDescent="0.25">
      <c r="A180" s="9"/>
      <c r="B180" s="199"/>
      <c r="C180" s="199"/>
      <c r="D180" s="199"/>
      <c r="E180" s="167"/>
      <c r="H180" s="5"/>
      <c r="I180" s="199"/>
      <c r="J180" s="199"/>
      <c r="K180" s="199"/>
      <c r="L180" s="199"/>
      <c r="M180" s="5"/>
      <c r="O180" s="8"/>
      <c r="Q180" s="19"/>
      <c r="R180" s="157" t="str">
        <f>IF(S180&gt;0,SUM(L180+S180),"")</f>
        <v/>
      </c>
      <c r="S180" s="162"/>
      <c r="T180" s="19"/>
      <c r="U180" s="175" t="s">
        <v>1167</v>
      </c>
      <c r="V180" s="175"/>
      <c r="W180" s="175"/>
      <c r="X180" s="24">
        <v>0.03</v>
      </c>
      <c r="Y180" s="162"/>
      <c r="Z180" s="163" t="str">
        <f>IF(Y180&gt;0,SUM(E182+Y180),"")</f>
        <v/>
      </c>
      <c r="AA180" s="19"/>
      <c r="AB180" s="19"/>
    </row>
    <row r="181" spans="1:28" ht="23.25" hidden="1" x14ac:dyDescent="0.25">
      <c r="A181" s="9"/>
      <c r="B181" s="199"/>
      <c r="C181" s="199"/>
      <c r="D181" s="199"/>
      <c r="E181" s="167"/>
      <c r="H181" s="5"/>
      <c r="I181" s="199"/>
      <c r="J181" s="199"/>
      <c r="K181" s="199"/>
      <c r="L181" s="19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99"/>
      <c r="C182" s="199"/>
      <c r="D182" s="199"/>
      <c r="E182" s="167"/>
      <c r="H182" s="5"/>
      <c r="I182" s="199"/>
      <c r="J182" s="199"/>
      <c r="K182" s="199"/>
      <c r="L182" s="19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7" t="str">
        <f>IF(S183&gt;0,SUM(L183+S183),"")</f>
        <v/>
      </c>
      <c r="S183" s="162"/>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4">
        <f>+SUM(G179:G182)</f>
        <v>0.05</v>
      </c>
      <c r="D185" s="91" t="s">
        <v>2628</v>
      </c>
      <c r="E185" s="94">
        <f>+(C185*SUM(K20:K35))</f>
        <v>0</v>
      </c>
      <c r="F185" s="92"/>
      <c r="G185" s="93"/>
      <c r="H185" s="88"/>
      <c r="I185" s="90" t="s">
        <v>2627</v>
      </c>
      <c r="J185" s="164">
        <f>+SUM(M179:M183)</f>
        <v>0.03</v>
      </c>
      <c r="K185" s="200" t="s">
        <v>2628</v>
      </c>
      <c r="L185" s="200"/>
      <c r="M185" s="94">
        <f>+J185*(SUM(K20:K35))</f>
        <v>0</v>
      </c>
      <c r="N185" s="95"/>
      <c r="O185" s="96"/>
    </row>
    <row r="186" spans="1:28" ht="15.75" thickBot="1" x14ac:dyDescent="0.3">
      <c r="A186" s="10"/>
      <c r="B186" s="97"/>
      <c r="C186" s="97"/>
      <c r="D186" s="97"/>
      <c r="E186" s="97"/>
      <c r="F186" s="97"/>
      <c r="G186" s="97"/>
      <c r="H186" s="97"/>
      <c r="I186" s="166" t="s">
        <v>2672</v>
      </c>
      <c r="J186" s="97"/>
      <c r="K186" s="97"/>
      <c r="L186" s="97"/>
      <c r="M186" s="97"/>
      <c r="N186" s="98"/>
      <c r="O186" s="99"/>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6"/>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2"/>
      <c r="R191" s="152"/>
      <c r="S191" s="152"/>
      <c r="T191" s="152"/>
    </row>
    <row r="192" spans="1:28" x14ac:dyDescent="0.25">
      <c r="A192" s="9"/>
      <c r="B192" s="234" t="s">
        <v>2636</v>
      </c>
      <c r="C192" s="234"/>
      <c r="E192" s="5" t="s">
        <v>20</v>
      </c>
      <c r="H192" s="26" t="s">
        <v>24</v>
      </c>
      <c r="J192" s="5" t="s">
        <v>2637</v>
      </c>
      <c r="K192" s="5"/>
      <c r="M192" s="5"/>
      <c r="N192" s="5"/>
      <c r="O192" s="8"/>
      <c r="Q192" s="153"/>
      <c r="R192" s="154"/>
      <c r="S192" s="154"/>
      <c r="T192" s="153"/>
    </row>
    <row r="193" spans="1:18" x14ac:dyDescent="0.25">
      <c r="A193" s="9"/>
      <c r="C193" s="126">
        <v>43019</v>
      </c>
      <c r="D193" s="5"/>
      <c r="E193" s="125">
        <v>1903</v>
      </c>
      <c r="F193" s="5"/>
      <c r="G193" s="5"/>
      <c r="H193" s="146" t="s">
        <v>2717</v>
      </c>
      <c r="J193" s="5"/>
      <c r="K193" s="126">
        <v>43705</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2" t="s">
        <v>2658</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2718</v>
      </c>
      <c r="J211" s="27" t="s">
        <v>2622</v>
      </c>
      <c r="K211" s="147" t="s">
        <v>2720</v>
      </c>
      <c r="L211" s="21"/>
      <c r="M211" s="21"/>
      <c r="N211" s="21"/>
      <c r="O211" s="8"/>
    </row>
    <row r="212" spans="1:15" x14ac:dyDescent="0.25">
      <c r="A212" s="9"/>
      <c r="B212" s="27" t="s">
        <v>2619</v>
      </c>
      <c r="C212" s="146" t="s">
        <v>2717</v>
      </c>
      <c r="D212" s="21"/>
      <c r="G212" s="27" t="s">
        <v>2621</v>
      </c>
      <c r="H212" s="147" t="s">
        <v>2719</v>
      </c>
      <c r="J212" s="27" t="s">
        <v>2623</v>
      </c>
      <c r="K212" s="146" t="s">
        <v>2721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purl.org/dc/terms/"/>
    <ds:schemaRef ds:uri="http://schemas.microsoft.com/office/infopath/2007/PartnerControls"/>
    <ds:schemaRef ds:uri="http://schemas.microsoft.com/office/2006/documentManagement/types"/>
    <ds:schemaRef ds:uri="http://purl.org/dc/dcmitype/"/>
    <ds:schemaRef ds:uri="a65d333d-5b59-4810-bc94-b80d9325abbc"/>
    <ds:schemaRef ds:uri="http://purl.org/dc/elements/1.1/"/>
    <ds:schemaRef ds:uri="http://www.w3.org/XML/1998/namespace"/>
    <ds:schemaRef ds:uri="http://schemas.microsoft.com/office/2006/metadata/properties"/>
    <ds:schemaRef ds:uri="http://schemas.openxmlformats.org/package/2006/metadata/core-properties"/>
    <ds:schemaRef ds:uri="4fb10211-09fb-4e80-9f0b-184718d5d98c"/>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Dell</cp:lastModifiedBy>
  <cp:lastPrinted>2020-12-29T17:59:05Z</cp:lastPrinted>
  <dcterms:created xsi:type="dcterms:W3CDTF">2020-10-14T21:57:42Z</dcterms:created>
  <dcterms:modified xsi:type="dcterms:W3CDTF">2021-01-05T00:13:47Z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