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workbookProtection workbookAlgorithmName="SHA-512" workbookHashValue="hU9cZk2D1KoAAQhAt80PgQL2mbyGSrs+2ZumxyzWP+arxbfnHcULalK+FbJu/EeIqZvwoOaYV85QTzwyKFz9YA==" workbookSaltValue="tSfYlxciKYdzHQvepsD0Vw==" workbookSpinCount="100000" lockStructure="1"/>
  <bookViews>
    <workbookView xWindow="-105" yWindow="-105" windowWidth="20730" windowHeight="1176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<sst xmlns="http://schemas.openxmlformats.org/spreadsheetml/2006/main" count="3057" uniqueCount="2692">
  <si>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</si>
  <si>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</si>
  <si>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</si>
  <si>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</si>
  <si>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</si>
  <si>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</si>
  <si>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</si>
  <si>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</si>
  <si>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</si>
  <si>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</si>
  <si>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</si>
  <si>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</si>
  <si>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</si>
  <si>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</si>
  <si>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</si>
  <si>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</si>
  <si>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</si>
  <si>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</si>
  <si>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</si>
  <si>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</si>
  <si>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</si>
  <si>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</si>
  <si>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</si>
  <si>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</si>
  <si>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</si>
  <si>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</si>
  <si>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</si>
  <si>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</si>
  <si>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</si>
  <si>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</si>
  <si>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</si>
  <si>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</si>
  <si>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</si>
  <si>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</si>
  <si>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</si>
  <si>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</si>
  <si>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</si>
  <si>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</si>
  <si>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</si>
  <si>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</si>
  <si>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</si>
  <si>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</si>
  <si>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</si>
  <si>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</si>
  <si>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</si>
  <si>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</si>
  <si>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</si>
  <si>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</si>
  <si>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</si>
  <si>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</si>
  <si>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</si>
  <si>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</si>
  <si>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</si>
  <si>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</si>
  <si>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</si>
  <si>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</si>
  <si>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</si>
  <si>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</si>
  <si>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</si>
  <si>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</si>
  <si>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</si>
  <si>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</si>
  <si>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</si>
  <si>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</si>
  <si>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</si>
  <si>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</si>
  <si>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</si>
  <si>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</si>
  <si>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</si>
  <si>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</si>
  <si>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</si>
  <si>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</si>
  <si>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</si>
  <si>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</si>
  <si>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</si>
  <si>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</si>
  <si>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</si>
  <si>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</si>
  <si>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</si>
  <si>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</si>
  <si>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</si>
  <si>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</si>
  <si>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</si>
  <si>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</si>
  <si>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</si>
  <si>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</si>
  <si>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</si>
  <si>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</si>
  <si>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</si>
  <si>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</si>
  <si>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</si>
  <si>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</si>
  <si>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</si>
  <si>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</si>
  <si>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</si>
  <si>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</si>
  <si>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</si>
  <si>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</si>
  <si>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</si>
  <si>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</si>
  <si>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</si>
  <si>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</si>
  <si>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</si>
  <si>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</si>
  <si>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</si>
  <si>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</si>
  <si>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</si>
  <si>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</si>
  <si>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</si>
  <si>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</si>
  <si>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</si>
  <si>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</si>
  <si>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</si>
  <si>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</si>
  <si>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</si>
  <si>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</si>
  <si>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</si>
  <si>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</si>
  <si>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</si>
  <si>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</si>
  <si>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</si>
  <si>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</si>
  <si>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</si>
  <si>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</si>
  <si>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</si>
  <si>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</si>
  <si>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</si>
  <si>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</si>
  <si>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</si>
  <si>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</si>
  <si>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</si>
  <si>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</si>
  <si>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</si>
  <si>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</si>
  <si>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</si>
  <si>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</si>
  <si>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</si>
  <si>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</si>
  <si>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</si>
  <si>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</si>
  <si>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</si>
  <si>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</si>
  <si>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</si>
  <si>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</si>
  <si>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</si>
  <si>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</si>
  <si>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</si>
  <si>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</si>
  <si>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</si>
  <si>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</si>
  <si>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</si>
  <si>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</si>
  <si>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</si>
  <si>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</si>
  <si>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</si>
  <si>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</si>
  <si>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</si>
  <si>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</si>
  <si>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</si>
  <si>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</si>
  <si>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</si>
  <si>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</si>
  <si>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</si>
  <si>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</si>
  <si>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</si>
  <si>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</si>
  <si>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</si>
  <si>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</si>
  <si>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</si>
  <si>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</si>
  <si>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</si>
  <si>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</si>
  <si>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</si>
  <si>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</si>
  <si>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</si>
  <si>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</si>
  <si>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</si>
  <si>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</si>
  <si>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</si>
  <si>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</si>
  <si>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</si>
  <si>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</si>
  <si>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</si>
  <si>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</si>
  <si>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</si>
  <si>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</si>
  <si>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</si>
  <si>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</si>
  <si>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</si>
  <si>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</si>
  <si>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</si>
  <si>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</si>
  <si>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</si>
  <si>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</si>
  <si>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</si>
  <si>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</si>
  <si>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</si>
  <si>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</si>
  <si>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</si>
  <si>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</si>
  <si>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</si>
  <si>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</si>
  <si>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</si>
  <si>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</si>
  <si>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</si>
  <si>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</si>
  <si>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</si>
  <si>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</si>
  <si>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</si>
  <si>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</si>
  <si>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</si>
  <si>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</si>
  <si>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</si>
  <si>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</si>
  <si>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</si>
  <si>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</si>
  <si>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</si>
  <si>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</si>
  <si>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</si>
  <si>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</si>
  <si>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</si>
  <si>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</si>
  <si>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</si>
  <si>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</si>
  <si>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</si>
  <si>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</si>
  <si>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</si>
  <si>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</si>
  <si>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</si>
  <si>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</si>
  <si>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</si>
  <si>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</si>
  <si>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</si>
  <si>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</si>
  <si>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</si>
  <si>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</si>
  <si>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</si>
  <si>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</si>
  <si>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</si>
  <si>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</si>
  <si>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</si>
  <si>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</si>
  <si>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</si>
  <si>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</si>
  <si>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</si>
  <si>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</si>
  <si>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</si>
  <si>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</si>
  <si>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</si>
  <si>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</si>
  <si>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</si>
  <si>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</si>
  <si>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</si>
  <si>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</si>
  <si>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</si>
  <si>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</si>
  <si>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</si>
  <si>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</si>
  <si>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</si>
  <si>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</si>
  <si>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</si>
  <si>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</si>
  <si>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</si>
  <si>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</si>
  <si>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</si>
  <si>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</si>
  <si>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</si>
  <si>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</si>
  <si>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</si>
  <si>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</si>
  <si>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</si>
  <si>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</si>
  <si>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</si>
  <si>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</si>
  <si>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</si>
  <si>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</si>
  <si>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</si>
  <si>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</si>
  <si>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</si>
  <si>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</si>
  <si>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</si>
  <si>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</si>
  <si>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</si>
  <si>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</si>
  <si>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</si>
  <si>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</si>
  <si>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</si>
  <si>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</si>
  <si>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</si>
  <si>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</si>
  <si>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</si>
  <si>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</si>
  <si>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</si>
  <si>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</si>
  <si>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</si>
  <si>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</si>
  <si>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</si>
  <si>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</si>
  <si>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</si>
  <si>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</si>
  <si>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</si>
  <si>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</si>
  <si>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</si>
  <si>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</si>
  <si>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</si>
  <si>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</si>
  <si>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</si>
  <si>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</si>
  <si>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</si>
  <si>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</si>
  <si>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</si>
  <si>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</si>
  <si>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</si>
  <si>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</si>
  <si>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</si>
  <si>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</si>
  <si>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</si>
  <si>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</si>
  <si>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</si>
  <si>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</si>
  <si>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</si>
  <si>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</si>
  <si>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</si>
  <si>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</si>
  <si>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</si>
  <si>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</si>
  <si>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</si>
  <si>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</si>
  <si>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</si>
  <si>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</si>
  <si>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</si>
  <si>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</si>
  <si>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</si>
  <si>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</si>
  <si>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</si>
  <si>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</si>
  <si>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</si>
  <si>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</si>
  <si>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</si>
  <si>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</si>
  <si>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</si>
  <si>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</si>
  <si>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</si>
  <si>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</si>
  <si>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</si>
  <si>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</si>
  <si>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</si>
  <si>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</si>
  <si>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</si>
  <si>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</si>
  <si>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</si>
  <si>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</si>
  <si>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</si>
  <si>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</si>
  <si>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</si>
  <si>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</si>
  <si>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</si>
  <si>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</si>
  <si>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</si>
  <si>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</si>
  <si>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</si>
  <si>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</si>
  <si>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</si>
  <si>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</si>
  <si>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</si>
  <si>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</si>
  <si>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</si>
  <si>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</si>
  <si>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</si>
  <si>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</si>
  <si>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</si>
  <si>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</si>
  <si>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</si>
  <si>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</si>
  <si>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</si>
  <si>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</si>
  <si>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</si>
  <si>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</si>
  <si>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</si>
  <si>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</si>
  <si>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</si>
  <si>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</si>
  <si>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</si>
  <si>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</si>
  <si>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</si>
  <si>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</si>
  <si>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</si>
  <si>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</si>
  <si>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</si>
  <si>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</si>
  <si>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</si>
  <si>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</si>
  <si>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</si>
  <si>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</si>
  <si>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</si>
  <si>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</si>
  <si>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</si>
  <si>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</si>
  <si>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</si>
  <si>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</si>
  <si>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</si>
  <si>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</si>
  <si>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</si>
  <si>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</si>
  <si>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</si>
  <si>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</si>
  <si>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</si>
  <si>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</si>
  <si>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</si>
  <si>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</si>
  <si>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</si>
  <si>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</si>
  <si>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</si>
  <si>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</si>
  <si>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</si>
  <si>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</si>
  <si>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</si>
  <si>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</si>
  <si>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</si>
  <si>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</si>
  <si>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</si>
  <si>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</si>
  <si>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</si>
  <si>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</si>
  <si>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</si>
  <si>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</si>
  <si>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</si>
  <si>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</si>
  <si>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</si>
  <si>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</si>
  <si>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</si>
  <si>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</si>
  <si>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</si>
  <si>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</si>
  <si>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</si>
  <si>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</si>
  <si>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</si>
  <si>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</si>
  <si>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</si>
  <si>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</si>
  <si>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</si>
  <si>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</si>
  <si>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</si>
  <si>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</si>
  <si>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</si>
  <si>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</si>
  <si>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</si>
  <si>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</si>
  <si>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</si>
  <si>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</si>
  <si>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</si>
  <si>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</si>
  <si>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</si>
  <si>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</si>
  <si>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</si>
  <si>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</si>
  <si>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</si>
  <si>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</si>
  <si>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</si>
  <si>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</si>
  <si>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</si>
  <si>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</si>
  <si>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</si>
  <si>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</si>
  <si>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</si>
  <si>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</si>
  <si>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</si>
  <si>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</si>
  <si>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</si>
  <si>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</si>
  <si>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</si>
  <si>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</si>
  <si>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</si>
  <si>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</si>
  <si>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</si>
  <si>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</si>
  <si>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</si>
  <si>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</si>
  <si>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</si>
  <si>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</si>
  <si>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</si>
  <si>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</si>
  <si>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</si>
  <si>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</si>
  <si>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</si>
  <si>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</si>
  <si>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</si>
  <si>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</si>
  <si>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</si>
  <si>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</si>
  <si>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</si>
  <si>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</si>
  <si>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</si>
  <si>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</si>
  <si>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</si>
  <si>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</si>
  <si>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</si>
  <si>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</si>
  <si>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</si>
  <si>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</si>
  <si>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</si>
  <si>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</si>
  <si>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</si>
  <si>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</si>
  <si>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</si>
  <si>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</si>
  <si>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</si>
  <si>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</si>
  <si>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</si>
  <si>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</si>
  <si>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</si>
  <si>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</si>
  <si>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</si>
  <si>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</si>
  <si>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</si>
  <si>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</si>
  <si>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</si>
  <si>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</si>
  <si>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</si>
  <si>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</si>
  <si>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</si>
  <si>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</si>
  <si>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</si>
  <si>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</si>
  <si>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</si>
  <si>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</si>
  <si>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</si>
  <si>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</si>
  <si>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</si>
  <si>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</si>
  <si>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</si>
  <si>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</si>
  <si>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</si>
  <si>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</si>
  <si>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</si>
  <si>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</si>
  <si>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</si>
  <si>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</si>
  <si>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</si>
  <si>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</si>
  <si>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</si>
  <si>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</si>
  <si>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</si>
  <si>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</si>
  <si>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</si>
  <si>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</si>
  <si>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</si>
  <si>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</si>
  <si>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</si>
  <si>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</si>
  <si>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</si>
  <si>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</si>
  <si>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</si>
  <si>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</si>
  <si>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</si>
  <si>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</si>
  <si>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</si>
  <si>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</si>
  <si>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</si>
  <si>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</si>
  <si>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</si>
  <si>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</si>
  <si>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</si>
  <si>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</si>
  <si>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</si>
  <si>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</si>
  <si>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</si>
  <si>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</si>
  <si>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</si>
  <si>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</si>
  <si>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</si>
  <si>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</si>
  <si>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</si>
  <si>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</si>
  <si>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</si>
  <si>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</si>
  <si>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</si>
  <si>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</si>
  <si>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</si>
  <si>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</si>
  <si>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</si>
  <si>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</si>
  <si>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</si>
  <si>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</si>
  <si>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</si>
  <si>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</si>
  <si>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</si>
  <si>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</si>
  <si>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</si>
  <si>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</si>
  <si>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</si>
  <si>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</si>
  <si>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</si>
  <si>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</si>
  <si>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</si>
  <si>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</si>
  <si>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</si>
  <si>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</si>
  <si>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</si>
  <si>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</si>
  <si>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</si>
  <si>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</si>
  <si>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</si>
  <si>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</si>
  <si>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</si>
  <si>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</si>
  <si>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</si>
  <si>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</si>
  <si>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</si>
  <si>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</si>
  <si>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</si>
  <si>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</si>
  <si>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</si>
  <si>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</si>
  <si>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</si>
  <si>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</si>
  <si>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</si>
  <si>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</si>
  <si>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</si>
  <si>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</si>
  <si>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</si>
  <si>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</si>
  <si>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</si>
  <si>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</si>
  <si>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</si>
  <si>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</si>
  <si>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</si>
  <si>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</si>
  <si>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</si>
  <si>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</si>
  <si>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</si>
  <si>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</si>
  <si>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</si>
  <si>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</si>
  <si>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</si>
  <si>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</si>
  <si>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</si>
  <si>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</si>
  <si>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</si>
  <si>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</si>
  <si>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</si>
  <si>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</si>
  <si>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</si>
  <si>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</si>
  <si>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</si>
  <si>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</si>
  <si>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</si>
  <si>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</si>
  <si>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</si>
  <si>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</si>
  <si>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</si>
  <si>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</si>
  <si>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</si>
  <si>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</si>
  <si>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</si>
  <si>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</si>
  <si>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</si>
  <si>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</si>
  <si>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</si>
  <si>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</si>
  <si>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</si>
  <si>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</si>
  <si>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</si>
  <si>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</si>
  <si>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</si>
  <si>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</si>
  <si>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</si>
  <si>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</si>
  <si>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</si>
  <si>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</si>
  <si>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</si>
  <si>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</si>
  <si>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</si>
  <si>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</si>
  <si>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</si>
  <si>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</si>
  <si>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</si>
  <si>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</si>
  <si>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</si>
  <si>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</si>
  <si>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</si>
  <si>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</si>
  <si>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</si>
  <si>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</si>
  <si>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</si>
  <si>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</si>
  <si>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</si>
  <si>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</si>
  <si>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</si>
  <si>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</si>
  <si>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</si>
  <si>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</si>
  <si>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</si>
  <si>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</si>
  <si>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</si>
  <si>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</si>
  <si>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</si>
  <si>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</si>
  <si>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</si>
  <si>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</si>
  <si>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</si>
  <si>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</si>
  <si>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</si>
  <si>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</si>
  <si>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</si>
  <si>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</si>
  <si>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</si>
  <si>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</si>
  <si>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</si>
  <si>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</si>
  <si>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</si>
  <si>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</si>
  <si>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</si>
  <si>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</si>
  <si>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</si>
  <si>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</si>
  <si>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</si>
  <si>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</si>
  <si>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</si>
  <si>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</si>
  <si>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</si>
  <si>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</si>
  <si>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</si>
  <si>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</si>
  <si>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</si>
  <si>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</si>
  <si>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</si>
  <si>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</si>
  <si>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</si>
  <si>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</si>
  <si>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</si>
  <si>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</si>
  <si>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</si>
  <si>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</si>
  <si>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</si>
  <si>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</si>
  <si>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</si>
  <si>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</si>
  <si>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</si>
  <si>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</si>
  <si>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</si>
  <si>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</si>
  <si>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</si>
  <si>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</si>
  <si>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</si>
  <si>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</si>
  <si>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</si>
  <si>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</si>
  <si>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</si>
  <si>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</si>
  <si>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</si>
  <si>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</si>
  <si>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</si>
  <si>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</si>
  <si>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</si>
  <si>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</si>
  <si>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</si>
  <si>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</si>
  <si>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</si>
  <si>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</si>
  <si>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</si>
  <si>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</si>
  <si>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</si>
  <si>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</si>
  <si>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</si>
  <si>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</si>
  <si>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</si>
  <si>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</si>
  <si>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</si>
  <si>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</si>
  <si>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</si>
  <si>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</si>
  <si>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</si>
  <si>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</si>
  <si>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</si>
  <si>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</si>
  <si>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</si>
  <si>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</si>
  <si>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</si>
  <si>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</si>
  <si>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</si>
  <si>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</si>
  <si>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</si>
  <si>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</si>
  <si>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</si>
  <si>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</si>
  <si>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</si>
  <si>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</si>
  <si>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</si>
  <si>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</si>
  <si>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</si>
  <si>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</si>
  <si>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</si>
  <si>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</si>
  <si>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</si>
  <si>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</si>
  <si>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</si>
  <si>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</si>
  <si>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</si>
  <si>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</si>
  <si>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</si>
  <si>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</si>
  <si>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</si>
  <si>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</si>
  <si>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</si>
  <si>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</si>
  <si>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</si>
  <si>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</si>
  <si>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</si>
  <si>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</si>
  <si>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</si>
  <si>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</si>
  <si>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</si>
  <si>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</si>
  <si>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</si>
  <si>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</si>
  <si>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</si>
  <si>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</si>
  <si>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</si>
  <si>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</si>
  <si>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</si>
  <si>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</si>
  <si>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</si>
  <si>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</si>
  <si>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</si>
  <si>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</si>
  <si>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</si>
  <si>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</si>
  <si>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</si>
  <si>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</si>
  <si>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</si>
  <si>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</si>
  <si>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</si>
  <si>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</si>
  <si>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</si>
  <si>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</si>
  <si>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</si>
  <si>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</si>
  <si>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</si>
  <si>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</si>
  <si>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</si>
  <si>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</si>
  <si>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</si>
  <si>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</si>
  <si>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</si>
  <si>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</si>
  <si>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</si>
  <si>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</si>
  <si>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</si>
  <si>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</si>
  <si>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</si>
  <si>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</si>
  <si>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</si>
  <si>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</si>
  <si>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</si>
  <si>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</si>
  <si>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</si>
  <si>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</si>
  <si>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</si>
  <si>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</si>
  <si>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</si>
  <si>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</si>
  <si>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</si>
  <si>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</si>
  <si>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</si>
  <si>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</si>
  <si>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</si>
  <si>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</si>
  <si>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</si>
  <si>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</si>
  <si>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</si>
  <si>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</si>
  <si>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</si>
  <si>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</si>
  <si>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</si>
  <si>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</si>
  <si>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</si>
  <si>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</si>
  <si>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</si>
  <si>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</si>
  <si>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</si>
  <si>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</si>
  <si>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</si>
  <si>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</si>
  <si>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</si>
  <si>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</si>
  <si>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</si>
  <si>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</si>
  <si>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</si>
  <si>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</si>
  <si>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</si>
  <si>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</si>
  <si>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</si>
  <si>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</si>
  <si>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</si>
  <si>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</si>
  <si>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</si>
  <si>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</si>
  <si>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</si>
  <si>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</si>
  <si>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</si>
  <si>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</si>
  <si>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</si>
  <si>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</si>
  <si>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</si>
  <si>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</si>
  <si>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</si>
  <si>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</si>
  <si>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</si>
  <si>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</si>
  <si>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</si>
  <si>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</si>
  <si>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</si>
  <si>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</si>
  <si>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</si>
  <si>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</si>
  <si>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</si>
  <si>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</si>
  <si>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</si>
  <si>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</si>
  <si>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</si>
  <si>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</si>
  <si>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</si>
  <si>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</si>
  <si>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</si>
  <si>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</si>
  <si>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</si>
  <si>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</si>
  <si>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</si>
  <si>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</si>
  <si>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</si>
  <si>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</si>
  <si>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</si>
  <si>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</si>
  <si>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</si>
  <si>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</si>
  <si>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</si>
  <si>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</si>
  <si>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</si>
  <si>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</si>
  <si>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</si>
  <si>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</si>
  <si>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</si>
  <si>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</si>
  <si>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</si>
  <si>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</si>
  <si>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</si>
  <si>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</si>
  <si>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</si>
  <si>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</si>
  <si>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</si>
  <si>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</si>
  <si>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</si>
  <si>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</si>
  <si>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</si>
  <si>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</si>
  <si>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</si>
  <si>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</si>
  <si>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</si>
  <si>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</si>
  <si>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</si>
  <si>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</si>
  <si>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</si>
  <si>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</si>
  <si>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</si>
  <si>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</si>
  <si>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</si>
  <si>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</si>
  <si>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</si>
  <si>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</si>
  <si>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</si>
  <si>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</si>
  <si>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</si>
  <si>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</si>
  <si>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</si>
  <si>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</si>
  <si>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</si>
  <si>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</si>
  <si>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</si>
  <si>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</si>
  <si>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</si>
  <si>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</si>
  <si>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</si>
  <si>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</si>
  <si>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</si>
  <si>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</si>
  <si>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</si>
  <si>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</si>
  <si>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</si>
  <si>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</si>
  <si>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</si>
  <si>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</si>
  <si>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</si>
  <si>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</si>
  <si>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</si>
  <si>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</si>
  <si>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</si>
  <si>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</si>
  <si>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</si>
  <si>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</si>
  <si>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</si>
  <si>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</si>
  <si>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</si>
  <si>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</si>
  <si>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</si>
  <si>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</si>
  <si>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</si>
  <si>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</si>
  <si>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</si>
  <si>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</si>
  <si>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</si>
  <si>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</si>
  <si>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</si>
  <si>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</si>
  <si>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</si>
  <si>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</si>
  <si>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</si>
  <si>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</si>
  <si>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</si>
  <si>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</si>
  <si>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</si>
  <si>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</si>
  <si>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</si>
  <si>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</si>
  <si>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</si>
  <si>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</si>
  <si>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</si>
  <si>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</si>
  <si>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</si>
  <si>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</si>
  <si>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</si>
  <si>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</si>
  <si>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</si>
  <si>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</si>
  <si>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</si>
  <si>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</si>
  <si>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</si>
  <si>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</si>
  <si>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</si>
  <si>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</si>
  <si>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</si>
  <si>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</si>
  <si>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</si>
  <si>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</si>
  <si>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</si>
  <si>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</si>
  <si>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</si>
  <si>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</si>
  <si>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</si>
  <si>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</si>
  <si>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</si>
  <si>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</si>
  <si>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</si>
  <si>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</si>
  <si>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</si>
  <si>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</si>
  <si>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</si>
  <si>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</si>
  <si>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</si>
  <si>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</si>
  <si>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</si>
  <si>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</si>
  <si>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</si>
  <si>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</si>
  <si>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</si>
  <si>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</si>
  <si>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</si>
  <si>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</si>
  <si>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</si>
  <si>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</si>
  <si>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</si>
  <si>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</si>
  <si>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</si>
  <si>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</si>
  <si>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</si>
  <si>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</si>
  <si>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</si>
  <si>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</si>
  <si>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</si>
  <si>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</si>
  <si>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</si>
  <si>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</si>
  <si>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</si>
  <si>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</si>
  <si>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</si>
  <si>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</si>
  <si>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</si>
  <si>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</si>
  <si>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</si>
  <si>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</si>
  <si>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</si>
  <si>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</si>
  <si>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</si>
  <si>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</si>
  <si>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</si>
  <si>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</si>
  <si>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</si>
  <si>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</si>
  <si>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</si>
  <si>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</si>
  <si>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</si>
  <si>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</si>
  <si>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</si>
  <si>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</si>
  <si>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</si>
  <si>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</si>
  <si>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</si>
  <si>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</si>
  <si>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</si>
  <si>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</si>
  <si>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</si>
  <si>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</si>
  <si>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</si>
  <si>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</si>
  <si>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</si>
  <si>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</si>
  <si>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</si>
  <si>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</si>
  <si>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</si>
  <si>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</si>
  <si>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</si>
  <si>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</si>
  <si>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</si>
  <si>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</si>
  <si>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</si>
  <si>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</si>
  <si>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</si>
  <si>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</si>
  <si>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</si>
  <si>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</si>
  <si>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</si>
  <si>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</si>
  <si>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</si>
  <si>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</si>
  <si>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</si>
  <si>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</si>
  <si>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</si>
  <si>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</si>
  <si>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</si>
  <si>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</si>
  <si>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</si>
  <si>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</si>
  <si>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</si>
  <si>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</si>
  <si>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</si>
  <si>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</si>
  <si>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</si>
  <si>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</si>
  <si>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</si>
  <si>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</si>
  <si>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</si>
  <si>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</si>
  <si>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</si>
  <si>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</si>
  <si>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</si>
  <si>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</si>
  <si>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</si>
  <si>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</si>
  <si>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</si>
  <si>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</si>
  <si>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</si>
  <si>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</si>
  <si>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</si>
  <si>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</si>
  <si>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</si>
  <si>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</si>
  <si>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</si>
  <si>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</si>
  <si>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</si>
  <si>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</si>
  <si>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</si>
  <si>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</si>
  <si>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</si>
  <si>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</si>
  <si>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</si>
  <si>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</si>
  <si>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</si>
  <si>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</si>
  <si>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</si>
  <si>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</si>
  <si>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</si>
  <si>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</si>
  <si>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</si>
  <si>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</si>
  <si>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</si>
  <si>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</si>
  <si>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</si>
  <si>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</si>
  <si>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</si>
  <si>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</si>
  <si>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</si>
  <si>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</si>
  <si>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</si>
  <si>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</si>
  <si>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</si>
  <si>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</si>
  <si>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</si>
  <si>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</si>
  <si>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</si>
  <si>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</si>
  <si>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</si>
  <si>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</si>
  <si>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</si>
  <si>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</si>
  <si>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</si>
  <si>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</si>
  <si>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</si>
  <si>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</si>
  <si>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</si>
  <si>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</si>
  <si>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</si>
  <si>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</si>
  <si>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</si>
  <si>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</si>
  <si>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</si>
  <si>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</si>
  <si>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</si>
  <si>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</si>
  <si>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</si>
  <si>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</si>
  <si>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</si>
  <si>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</si>
  <si>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</si>
  <si>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</si>
  <si>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</si>
  <si>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</si>
  <si>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</si>
  <si>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</si>
  <si>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</si>
  <si>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</si>
  <si>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</si>
  <si>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</si>
  <si>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</si>
  <si>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</si>
  <si>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</si>
  <si>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</si>
  <si>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</si>
  <si>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</si>
  <si>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</si>
  <si>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</si>
  <si>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</si>
  <si>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</si>
  <si>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</si>
  <si>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</si>
  <si>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</si>
  <si>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</si>
  <si>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</si>
  <si>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</si>
  <si>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</si>
  <si>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</si>
  <si>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</si>
  <si>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</si>
  <si>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</si>
  <si>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</si>
  <si>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</si>
  <si>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</si>
  <si>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</si>
  <si>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</si>
  <si>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</si>
  <si>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</si>
  <si>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</si>
  <si>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</si>
  <si>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</si>
  <si>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</si>
  <si>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</si>
  <si>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</si>
  <si>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</si>
  <si>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</si>
  <si>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</si>
  <si>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</si>
  <si>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</si>
  <si>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</si>
  <si>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</si>
  <si>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</si>
  <si>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</si>
  <si>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</si>
  <si>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</si>
  <si>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</si>
  <si>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</si>
  <si>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</si>
  <si>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</si>
  <si>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</si>
  <si>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</si>
  <si>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</si>
  <si>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</si>
  <si>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</si>
  <si>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</si>
  <si>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</si>
  <si>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</si>
  <si>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</si>
  <si>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</si>
  <si>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</si>
  <si>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</si>
  <si>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</si>
  <si>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</si>
  <si>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</si>
  <si>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</si>
  <si>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</si>
  <si>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</si>
  <si>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</si>
  <si>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</si>
  <si>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</si>
  <si>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</si>
  <si>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</si>
  <si>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</si>
  <si>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</si>
  <si>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</si>
  <si>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</si>
  <si>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</si>
  <si>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</si>
  <si>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</si>
  <si>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</si>
  <si>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</si>
  <si>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</si>
  <si>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</si>
  <si>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</si>
  <si>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</si>
  <si>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</si>
  <si>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</si>
  <si>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</si>
  <si>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</si>
  <si>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</si>
  <si>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</si>
  <si>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</si>
  <si>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</si>
  <si>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</si>
  <si>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</si>
  <si>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</si>
  <si>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</si>
  <si>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</si>
  <si>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</si>
  <si>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</si>
  <si>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</si>
  <si>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</si>
  <si>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</si>
  <si>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</si>
  <si>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</si>
  <si>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</si>
  <si>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</si>
  <si>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</si>
  <si>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</si>
  <si>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</si>
  <si>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</si>
  <si>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</si>
  <si>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</si>
  <si>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</si>
  <si>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</si>
  <si>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</si>
  <si>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</si>
  <si>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</si>
  <si>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</si>
  <si>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</si>
  <si>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</si>
  <si>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</si>
  <si>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</si>
  <si>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</si>
  <si>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</si>
  <si>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</si>
  <si>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</si>
  <si>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</si>
  <si>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</si>
  <si>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</si>
  <si>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</si>
  <si>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</si>
  <si>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</si>
  <si>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</si>
  <si>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</si>
  <si>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</si>
  <si>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</si>
  <si>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</si>
  <si>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</si>
  <si>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</si>
  <si>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</si>
  <si>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</si>
  <si>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</si>
  <si>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</si>
  <si>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</si>
  <si>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</si>
  <si>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</si>
  <si>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</si>
  <si>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</si>
  <si>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</si>
  <si>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</si>
  <si>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</si>
  <si>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</si>
  <si>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</si>
  <si>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</si>
  <si>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</si>
  <si>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</si>
  <si>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</si>
  <si>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</si>
  <si>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</si>
  <si>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</si>
  <si>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</si>
  <si>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</si>
  <si>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</si>
  <si>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</si>
  <si>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</si>
  <si>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</si>
  <si>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</si>
  <si>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</si>
  <si>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</si>
  <si>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</si>
  <si>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</si>
  <si>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</si>
  <si>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</si>
  <si>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</si>
  <si>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</si>
  <si>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</si>
  <si>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</si>
  <si>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</si>
  <si>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</si>
  <si>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</si>
  <si>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</si>
  <si>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</si>
  <si>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</si>
  <si>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</si>
  <si>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</si>
  <si>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</si>
  <si>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</si>
  <si>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</si>
  <si>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</si>
  <si>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</si>
  <si>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</si>
  <si>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</si>
  <si>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</si>
  <si>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</si>
  <si>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</si>
  <si>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</si>
  <si>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</si>
  <si>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</si>
  <si>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</si>
  <si>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</si>
  <si>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</si>
  <si>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</si>
  <si>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</si>
  <si>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</si>
  <si>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</si>
  <si>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</si>
  <si>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</si>
  <si>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</si>
  <si>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</si>
  <si>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</si>
  <si>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</si>
  <si>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</si>
  <si>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</si>
  <si>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</si>
  <si>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</si>
  <si>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</si>
  <si>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</si>
  <si>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</si>
  <si>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</si>
  <si>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</si>
  <si>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</si>
  <si>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</si>
  <si>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</si>
  <si>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</si>
  <si>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</si>
  <si>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</si>
  <si>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</si>
  <si>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</si>
  <si>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</si>
  <si>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</si>
  <si>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</si>
  <si>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</si>
  <si>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</si>
  <si>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</si>
  <si>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</si>
  <si>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</si>
  <si>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</si>
  <si>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</si>
  <si>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</si>
  <si>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</si>
  <si>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</si>
  <si>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</si>
  <si>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</si>
  <si>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</si>
  <si>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</si>
  <si>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</si>
  <si>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</si>
  <si>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</si>
  <si>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</si>
  <si>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</si>
  <si>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</si>
  <si>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</si>
  <si>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</si>
  <si>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</si>
  <si>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</si>
  <si>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</si>
  <si>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</si>
  <si>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</si>
  <si>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</si>
  <si>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</si>
  <si>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</si>
  <si>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</si>
  <si>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</si>
  <si>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</si>
  <si>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</si>
  <si>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</si>
  <si>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</si>
  <si>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</si>
  <si>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</si>
  <si>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</si>
  <si>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</si>
  <si>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</si>
  <si>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</si>
  <si>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</si>
  <si>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</si>
  <si>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</si>
  <si>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</si>
  <si>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</si>
  <si>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</si>
  <si>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</si>
  <si>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</si>
  <si>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</si>
  <si>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</si>
  <si>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</si>
  <si>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</si>
  <si>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</si>
  <si>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</si>
  <si>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</si>
  <si>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</si>
  <si>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</si>
  <si>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</si>
  <si>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</si>
  <si>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</si>
  <si>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</si>
  <si>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</si>
  <si>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</si>
  <si>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</si>
  <si>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</si>
  <si>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</si>
  <si>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</si>
  <si>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</si>
  <si>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</si>
  <si>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</si>
  <si>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</si>
  <si>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</si>
  <si>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</si>
  <si>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</si>
  <si>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</si>
  <si>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</si>
  <si>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</si>
  <si>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</si>
  <si>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</si>
  <si>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</si>
  <si>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</si>
  <si>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</si>
  <si>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</si>
  <si>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</si>
  <si>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</si>
  <si>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</si>
  <si>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</si>
  <si>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</si>
  <si>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</si>
  <si>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</si>
  <si>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</si>
  <si>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</si>
  <si>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</si>
  <si>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</si>
  <si>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</si>
  <si>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</si>
  <si>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</si>
  <si>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</si>
  <si>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</si>
  <si>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</si>
  <si>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</si>
  <si>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</si>
  <si>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</si>
  <si>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</si>
  <si>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</si>
  <si>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</si>
  <si>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</si>
  <si>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</si>
  <si>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</si>
  <si>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</si>
  <si>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</si>
  <si>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</si>
  <si>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</si>
  <si>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</si>
  <si>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</si>
  <si>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</si>
  <si>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</si>
  <si>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</si>
  <si>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</si>
  <si>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</si>
  <si>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</si>
  <si>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</si>
  <si>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</si>
  <si>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</si>
  <si>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</si>
  <si>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</si>
  <si>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</si>
  <si>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</si>
  <si>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</si>
  <si>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</si>
  <si>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</si>
  <si>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</si>
  <si>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</si>
  <si>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</si>
  <si>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</si>
  <si>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</si>
  <si>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</si>
  <si>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</si>
  <si>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</si>
  <si>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</si>
  <si>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</si>
  <si>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</si>
  <si>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</si>
  <si>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</si>
  <si>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</si>
  <si>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</si>
  <si>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</si>
  <si>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</si>
  <si>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</si>
  <si>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</si>
  <si>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</si>
  <si>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</si>
  <si>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</si>
  <si>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</si>
  <si>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</si>
  <si>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</si>
  <si>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</si>
  <si>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</si>
  <si>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</si>
  <si>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</si>
  <si>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</si>
  <si>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</si>
  <si>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</si>
  <si>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</si>
  <si>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</si>
  <si>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</si>
  <si>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</si>
  <si>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</si>
  <si>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</si>
  <si>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</si>
  <si>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</si>
  <si>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</si>
  <si>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</si>
  <si>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</si>
  <si>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</si>
  <si>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</si>
  <si>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</si>
  <si>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</si>
  <si>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</si>
  <si>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</si>
  <si>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</si>
  <si>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</si>
  <si>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</si>
  <si>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</si>
  <si>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</si>
  <si>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</si>
  <si>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</si>
  <si>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</si>
  <si>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</si>
  <si>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</si>
  <si>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</si>
  <si>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</si>
  <si>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</si>
  <si>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</si>
  <si>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</si>
  <si>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</si>
  <si>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</si>
  <si>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</si>
  <si>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</si>
  <si>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</si>
  <si>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</si>
  <si>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</si>
  <si>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</si>
  <si>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</si>
  <si>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</si>
  <si>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</si>
  <si>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</si>
  <si>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</si>
  <si>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</si>
  <si>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</si>
  <si>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</si>
  <si>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</si>
  <si>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</si>
  <si>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</si>
  <si>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</si>
  <si>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</si>
  <si>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</si>
  <si>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</si>
  <si>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</si>
  <si>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</si>
  <si>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</si>
  <si>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</si>
  <si>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</si>
  <si>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</si>
  <si>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</si>
  <si>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</si>
  <si>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</si>
  <si>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</si>
  <si>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</si>
  <si>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</si>
  <si>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</si>
  <si>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</si>
  <si>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</si>
  <si>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</si>
  <si>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</si>
  <si>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</si>
  <si>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</si>
  <si>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</si>
  <si>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</si>
  <si>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</si>
  <si>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</si>
  <si>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</si>
  <si>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</si>
  <si>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</si>
  <si>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</si>
  <si>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</si>
  <si>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</si>
  <si>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</si>
  <si>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</si>
  <si>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</si>
  <si>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</si>
  <si>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</si>
  <si>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</si>
  <si>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</si>
  <si>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</si>
  <si>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</si>
  <si>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</si>
  <si>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</si>
  <si>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</si>
  <si>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</si>
  <si>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</si>
  <si>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</si>
  <si>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</si>
  <si>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</si>
  <si>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</si>
  <si>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</si>
  <si>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</si>
  <si>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</si>
  <si>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</si>
  <si>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</si>
  <si>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</si>
  <si>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</si>
  <si>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</si>
  <si>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</si>
  <si>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</si>
  <si>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</si>
  <si>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</si>
  <si>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</si>
  <si>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</si>
  <si>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</si>
  <si>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</si>
  <si>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</si>
  <si>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</si>
  <si>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</si>
  <si>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</si>
  <si>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</si>
  <si>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</si>
  <si>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</si>
  <si>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</si>
  <si>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</si>
  <si>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</si>
  <si>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</si>
  <si>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</si>
  <si>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</si>
  <si>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</si>
  <si>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</si>
  <si>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</si>
  <si>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</si>
  <si>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</si>
  <si>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</si>
  <si>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</si>
  <si>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</si>
  <si>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</si>
  <si>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</si>
  <si>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</si>
  <si>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</si>
  <si>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</si>
  <si>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</si>
  <si>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</si>
  <si>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</si>
  <si>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</si>
  <si>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</si>
  <si>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</si>
  <si>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</si>
  <si>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</si>
  <si>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</si>
  <si>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</si>
  <si>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</si>
  <si>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</si>
  <si>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</si>
  <si>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</si>
  <si>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</si>
  <si>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</si>
  <si>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</si>
  <si>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</si>
  <si>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</si>
  <si>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</si>
  <si>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</si>
  <si>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</si>
  <si>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</si>
  <si>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</si>
  <si>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</si>
  <si>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</si>
  <si>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</si>
  <si>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</si>
  <si>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</si>
  <si>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</si>
  <si>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</si>
  <si>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</si>
  <si>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</si>
  <si>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</si>
  <si>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</si>
  <si>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</si>
  <si>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</si>
  <si>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</si>
  <si>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</si>
  <si>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</si>
  <si>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</si>
  <si>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</si>
  <si>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</si>
  <si>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</si>
  <si>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</si>
  <si>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</si>
  <si>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</si>
  <si>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</si>
  <si>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</si>
  <si>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</si>
  <si>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</si>
  <si>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</si>
  <si>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</si>
  <si>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</si>
  <si>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</si>
  <si>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</si>
  <si>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</si>
  <si>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</si>
  <si>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</si>
  <si>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</si>
  <si>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</si>
  <si>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</si>
  <si>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</si>
  <si>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</si>
  <si>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</si>
  <si>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</si>
  <si>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</si>
  <si>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</si>
  <si>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</si>
  <si>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</si>
  <si>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</si>
  <si>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</si>
  <si>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</si>
  <si>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</si>
  <si>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</si>
  <si>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</si>
  <si>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</si>
  <si>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</si>
  <si>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</si>
  <si>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</si>
  <si>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</si>
  <si>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</si>
  <si>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</si>
  <si>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</si>
  <si>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</si>
  <si>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</si>
  <si>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</si>
  <si>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</si>
  <si>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</si>
  <si>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</si>
  <si>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</si>
  <si>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</si>
  <si>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</si>
  <si>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</si>
  <si>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</si>
  <si>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</si>
  <si>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</si>
  <si>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</si>
  <si>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</si>
  <si>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</si>
  <si>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</si>
  <si>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</si>
  <si>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</si>
  <si>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</si>
  <si>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</si>
  <si>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</si>
  <si>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</si>
  <si>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</si>
  <si>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</si>
  <si>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</si>
  <si>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</si>
  <si>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</si>
  <si>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</si>
  <si>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</si>
  <si>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</si>
  <si>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</si>
  <si>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</si>
  <si>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</si>
  <si>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</si>
  <si>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</si>
  <si>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</si>
  <si>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</si>
  <si>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</si>
  <si>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</si>
  <si>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</si>
  <si>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</si>
  <si>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</si>
  <si>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</si>
  <si>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</si>
  <si>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</si>
  <si>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</si>
  <si>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</si>
  <si>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</si>
  <si>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</si>
  <si>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</si>
  <si>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</si>
  <si>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</si>
  <si>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</si>
  <si>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</si>
  <si>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</si>
  <si>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</si>
  <si>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</si>
  <si>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</si>
  <si>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</si>
  <si>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</si>
  <si>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</si>
  <si>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</si>
  <si>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</si>
  <si>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</si>
  <si>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</si>
  <si>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</si>
  <si>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</si>
  <si>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</si>
  <si>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</si>
  <si>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</si>
  <si>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</si>
  <si>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</si>
  <si>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</si>
  <si>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</si>
  <si>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</si>
  <si>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</si>
  <si>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</si>
  <si>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</si>
  <si>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</si>
  <si>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</si>
  <si>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</si>
  <si>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</si>
  <si>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</si>
  <si>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</si>
  <si>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</si>
  <si>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</si>
  <si>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</si>
  <si>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</si>
  <si>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</si>
  <si>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</si>
  <si>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</si>
  <si>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</si>
  <si>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</si>
  <si>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</si>
  <si>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</si>
  <si>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</si>
  <si>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</si>
  <si>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</si>
  <si>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</si>
  <si>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</si>
  <si>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</si>
  <si>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</si>
  <si>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</si>
  <si>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</si>
  <si>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</si>
  <si>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</si>
  <si>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</si>
  <si>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</si>
  <si>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</si>
  <si>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</si>
  <si>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</si>
  <si>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</si>
  <si>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</si>
  <si>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</si>
  <si>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</si>
  <si>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</si>
  <si>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</si>
  <si>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</si>
  <si>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</si>
  <si>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</si>
  <si>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</si>
  <si>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</si>
  <si>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</si>
  <si>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</si>
  <si>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</si>
  <si>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</si>
  <si>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</si>
  <si>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</si>
  <si>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</si>
  <si>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</si>
  <si>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</si>
  <si>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</si>
  <si>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</si>
  <si>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</si>
  <si>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</si>
  <si>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</si>
  <si>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</si>
  <si>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</si>
  <si>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</si>
  <si>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</si>
  <si>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</si>
  <si>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</si>
  <si>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</si>
  <si>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</si>
  <si>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</si>
  <si>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</si>
  <si>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</si>
  <si>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</si>
  <si>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</si>
  <si>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</si>
  <si>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</si>
  <si>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</si>
  <si>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</si>
  <si>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</si>
  <si>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</si>
  <si>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</si>
  <si>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</si>
  <si>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</si>
  <si>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</si>
  <si>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</si>
  <si>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</si>
  <si>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</si>
  <si>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</si>
  <si>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</si>
  <si>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</si>
  <si>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</si>
  <si>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</si>
  <si>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</si>
  <si>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</si>
  <si>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</si>
  <si>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</si>
  <si>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</si>
  <si>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</si>
  <si>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</si>
  <si>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</si>
  <si>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</si>
  <si>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</si>
  <si>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</si>
  <si>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</si>
  <si>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</si>
  <si>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</si>
  <si>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</si>
  <si>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</si>
  <si>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</si>
  <si>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</si>
  <si>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</si>
  <si>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</si>
  <si>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</si>
  <si>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</si>
  <si>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</si>
  <si>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</si>
  <si>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</si>
  <si>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</si>
  <si>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</si>
  <si>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</si>
  <si>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</si>
  <si>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</si>
  <si>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</si>
  <si>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</si>
  <si>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</si>
  <si>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</si>
  <si>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</si>
  <si>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</si>
  <si>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</si>
  <si>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</si>
  <si>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</si>
  <si>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</si>
  <si>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</si>
  <si>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</si>
  <si>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</si>
  <si>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</si>
  <si>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</si>
  <si>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</si>
  <si>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</si>
  <si>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</si>
  <si>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</si>
  <si>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</si>
  <si>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</si>
  <si>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</si>
  <si>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</si>
  <si>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</si>
  <si>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</si>
  <si>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</si>
  <si>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</si>
  <si>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</si>
  <si>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</si>
  <si>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</si>
  <si>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</si>
  <si>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</si>
  <si>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</si>
  <si>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</si>
  <si>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</si>
  <si>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</si>
  <si>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</si>
  <si>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</si>
  <si>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</si>
  <si>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</si>
  <si>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</si>
  <si>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</si>
  <si>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</si>
  <si>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</si>
  <si>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</si>
  <si>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</si>
  <si>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</si>
  <si>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</si>
  <si>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</si>
  <si>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</si>
  <si>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</si>
  <si>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</si>
  <si>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</si>
  <si>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</si>
  <si>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</si>
  <si>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</si>
  <si>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</si>
  <si>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</si>
  <si>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</si>
  <si>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</si>
  <si>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</si>
  <si>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</si>
  <si>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</si>
  <si>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</si>
  <si>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</si>
  <si>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</si>
  <si>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</si>
  <si>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</si>
  <si>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</si>
  <si>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</si>
  <si>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</si>
  <si>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</si>
  <si>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</si>
  <si>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</si>
  <si>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</si>
  <si>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</si>
  <si>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</si>
  <si>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</si>
  <si>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</si>
  <si>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</si>
  <si>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</si>
  <si>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</si>
  <si>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</si>
  <si>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</si>
  <si>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</si>
  <si>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</si>
  <si>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</si>
  <si>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</si>
  <si>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</si>
  <si>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</si>
  <si>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</si>
  <si>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</si>
  <si>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</si>
  <si>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</si>
  <si>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</si>
  <si>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</si>
  <si>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</si>
  <si>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</si>
  <si>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</si>
  <si>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</si>
  <si>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</si>
  <si>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</si>
  <si>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</si>
  <si>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</si>
  <si>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</si>
  <si>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</si>
  <si>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</si>
  <si>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</si>
  <si>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</si>
  <si>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</si>
  <si>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</si>
  <si>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</si>
  <si>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</si>
  <si>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</si>
  <si>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</si>
  <si>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</si>
  <si>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</si>
  <si>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</si>
  <si>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</si>
  <si>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</si>
  <si>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</si>
  <si>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</si>
  <si>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</si>
  <si>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</si>
  <si>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</si>
  <si>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</si>
  <si>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</si>
  <si>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</si>
  <si>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</si>
  <si>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</si>
  <si>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</si>
  <si>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</si>
  <si>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</si>
  <si>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</si>
  <si>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</si>
  <si>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</si>
  <si>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</si>
  <si>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</si>
  <si>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</si>
  <si>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</si>
  <si>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</si>
  <si>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</si>
  <si>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</si>
  <si>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</si>
  <si>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</si>
  <si>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</si>
  <si>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</si>
  <si>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</si>
  <si>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</si>
  <si>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</si>
  <si>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</si>
  <si>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</si>
  <si>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</si>
  <si>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</si>
  <si>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</si>
  <si>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</si>
  <si>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</si>
  <si>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</si>
  <si>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</si>
  <si>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</si>
  <si>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</si>
  <si>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</si>
  <si>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</si>
  <si>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</si>
  <si>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</si>
  <si>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</si>
  <si>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</si>
  <si>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</si>
  <si>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</si>
  <si>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</si>
  <si>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</si>
  <si>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</si>
  <si>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</si>
  <si>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</si>
  <si>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</si>
  <si>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</si>
  <si>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</si>
  <si>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</si>
  <si>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</si>
  <si>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</si>
  <si>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</si>
  <si>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</si>
  <si>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</si>
  <si>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</si>
  <si>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</si>
  <si>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</si>
  <si>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</si>
  <si>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</si>
  <si>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</si>
  <si>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</si>
  <si>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</si>
  <si>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</si>
  <si>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</si>
  <si>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</si>
  <si>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</si>
  <si>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</si>
  <si>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</si>
  <si>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</si>
  <si>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</si>
  <si>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</si>
  <si>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</si>
  <si>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</si>
  <si>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</si>
  <si>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</si>
  <si>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</si>
  <si>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</si>
  <si>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</si>
  <si>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</si>
  <si>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</si>
  <si>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</si>
  <si>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</si>
  <si>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</si>
  <si>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</si>
  <si>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</si>
  <si>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</si>
  <si>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</si>
  <si>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</si>
  <si>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</si>
  <si>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</si>
  <si>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</si>
  <si>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</si>
  <si>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</si>
  <si>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</si>
  <si>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</si>
  <si>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</si>
  <si>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</si>
  <si>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</si>
  <si>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</si>
  <si>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</si>
  <si>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</si>
  <si>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</si>
  <si>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</si>
  <si>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</si>
  <si>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</si>
  <si>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</si>
  <si>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</si>
  <si>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</si>
  <si>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</si>
  <si>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</si>
  <si>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</si>
  <si>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</si>
  <si>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</si>
  <si>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</si>
  <si>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</si>
  <si>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</si>
  <si>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</si>
  <si>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</si>
  <si>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</si>
  <si>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</si>
  <si>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</si>
  <si>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</si>
  <si>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</si>
  <si>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</si>
  <si>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</si>
  <si>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</si>
  <si>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</si>
  <si>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</si>
  <si>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</si>
  <si>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</si>
  <si>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</si>
  <si>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</si>
  <si>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</si>
  <si>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</si>
  <si>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</si>
  <si>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</si>
  <si>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</si>
  <si>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</si>
  <si>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</si>
  <si>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</si>
  <si>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</si>
  <si>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</si>
  <si>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</si>
  <si>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</si>
  <si>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</si>
  <si>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</si>
  <si>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</si>
  <si>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</si>
  <si>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</si>
  <si>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</si>
  <si>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</si>
  <si>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</si>
  <si>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</si>
  <si>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</si>
  <si>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</si>
  <si>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</si>
  <si>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</si>
  <si>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</si>
  <si>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</si>
  <si>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</si>
  <si>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</si>
  <si>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</si>
  <si>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</si>
  <si>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</si>
  <si>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</si>
  <si>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</si>
  <si>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</si>
  <si>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</si>
  <si>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</si>
  <si>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</si>
  <si>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</si>
  <si>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</si>
  <si>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</si>
  <si>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</si>
  <si>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</si>
  <si>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</si>
  <si>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</si>
  <si>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</si>
  <si>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</si>
  <si>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</si>
  <si>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</si>
  <si>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</si>
  <si>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</si>
  <si>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</si>
  <si>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</si>
  <si>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</si>
  <si>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</si>
  <si>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</si>
  <si>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</si>
  <si>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</si>
  <si>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</si>
  <si>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</si>
  <si>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</si>
  <si>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</si>
  <si>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</si>
  <si>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</si>
  <si>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</si>
  <si>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</si>
  <si>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</si>
  <si>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</si>
  <si>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</si>
  <si>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</si>
  <si>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</si>
  <si>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</si>
  <si>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</si>
  <si>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</si>
  <si>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</si>
  <si>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</si>
  <si>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</si>
  <si>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</si>
  <si>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</si>
  <si>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</si>
  <si>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</si>
  <si>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</si>
  <si>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</si>
  <si>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</si>
  <si>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</si>
  <si>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</si>
  <si>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</si>
  <si>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</si>
  <si>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</si>
  <si>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</si>
  <si>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</si>
  <si>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</si>
  <si>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</si>
  <si>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</si>
  <si>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</si>
  <si>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</si>
  <si>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</si>
  <si>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</si>
  <si>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</si>
  <si>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</si>
  <si>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</si>
  <si>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</si>
  <si>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</si>
  <si>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</si>
  <si>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</si>
  <si>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</si>
  <si>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</si>
  <si>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</si>
  <si>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</si>
  <si>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</si>
  <si>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</si>
  <si>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</si>
  <si>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</si>
  <si>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</si>
  <si>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</si>
  <si>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</si>
  <si>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</si>
  <si>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</si>
  <si>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</si>
  <si>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</si>
  <si>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</si>
  <si>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</si>
  <si>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</si>
  <si>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</si>
  <si>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</si>
  <si>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</si>
  <si>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</si>
  <si>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</si>
  <si>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</si>
  <si>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</si>
  <si>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</si>
  <si>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</si>
  <si>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</si>
  <si>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</si>
  <si>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</si>
  <si>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</si>
  <si>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</si>
  <si>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</si>
  <si>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</si>
  <si>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</si>
  <si>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</si>
  <si>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</si>
  <si>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</si>
  <si>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</si>
  <si>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</si>
  <si>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</si>
  <si>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</si>
  <si>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</si>
  <si>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</si>
  <si>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</si>
  <si>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</si>
  <si>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</si>
  <si>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</si>
  <si>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</si>
  <si>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</si>
  <si>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</si>
  <si>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</si>
  <si>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</si>
  <si>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</si>
  <si>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</si>
  <si>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</si>
  <si>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</si>
  <si>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</si>
  <si>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</si>
  <si>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</si>
  <si>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</si>
  <si>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</si>
  <si>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</si>
  <si>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</si>
  <si>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</si>
  <si>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</si>
  <si>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</si>
  <si>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</si>
  <si>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</si>
  <si>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</si>
  <si>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</si>
  <si>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</si>
  <si>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</si>
  <si>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</si>
  <si>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</si>
  <si>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</si>
  <si>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</si>
  <si>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</si>
  <si>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</si>
  <si>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</si>
  <si>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</si>
  <si>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</si>
  <si>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</si>
  <si>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</si>
  <si>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</si>
  <si>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</si>
  <si>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</si>
  <si>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</si>
  <si>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</si>
  <si>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</si>
  <si>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</si>
  <si>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</si>
  <si>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</si>
  <si>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</si>
  <si>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</si>
  <si>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</si>
  <si>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</si>
  <si>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</si>
  <si>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</si>
  <si>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</si>
  <si>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</si>
  <si>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</si>
  <si>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</si>
  <si>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</si>
  <si>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</si>
  <si>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</si>
  <si>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</si>
  <si>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</si>
  <si>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</si>
  <si>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</si>
  <si>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</si>
  <si>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</si>
  <si>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</si>
  <si>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</si>
  <si>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</si>
  <si>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</si>
  <si>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</si>
  <si>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</si>
  <si>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</si>
  <si>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</si>
  <si>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</si>
  <si>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</si>
  <si>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</si>
  <si>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</si>
  <si>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</si>
  <si>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</si>
  <si>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</si>
  <si>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</si>
  <si>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</si>
  <si>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</si>
  <si>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</si>
  <si>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</si>
  <si>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</si>
  <si>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</si>
  <si>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</si>
  <si>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</si>
  <si>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</si>
  <si>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</si>
  <si>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</si>
  <si>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</si>
  <si>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</si>
  <si>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</si>
  <si>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</si>
  <si>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</si>
  <si>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</si>
  <si>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</si>
  <si>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</si>
  <si>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</si>
  <si>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</si>
  <si>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</si>
  <si>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</si>
  <si>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</si>
  <si>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</si>
  <si>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</si>
  <si>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</si>
  <si>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</si>
  <si>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</si>
  <si>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</si>
  <si>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</si>
  <si>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</si>
  <si>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</si>
  <si>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</si>
  <si>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</si>
  <si>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</si>
  <si>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</si>
  <si>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</si>
  <si>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</si>
  <si>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</si>
  <si>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</si>
  <si>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</si>
  <si>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</si>
  <si>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</si>
  <si>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</si>
  <si>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</si>
  <si>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</si>
  <si>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</si>
  <si>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</si>
  <si>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</si>
  <si>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</si>
  <si>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</si>
  <si>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</si>
  <si>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</si>
  <si>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</si>
  <si>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</si>
  <si>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</si>
  <si>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</si>
  <si>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</si>
  <si>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</si>
  <si>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</si>
  <si>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</si>
  <si>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</si>
  <si>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</si>
  <si>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</si>
  <si>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</si>
  <si>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</si>
  <si>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</si>
  <si>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</si>
  <si>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</si>
  <si>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</si>
  <si>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</si>
  <si>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</si>
  <si>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</si>
  <si>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</si>
  <si>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</si>
  <si>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</si>
  <si>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</si>
  <si>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</si>
  <si>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</si>
  <si>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</si>
  <si>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</si>
  <si>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</si>
  <si>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</si>
  <si>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</si>
  <si>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</si>
  <si>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</si>
  <si>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</si>
  <si>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</si>
  <si>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</si>
  <si>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</si>
  <si>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</si>
  <si>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</si>
  <si>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</si>
  <si>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</si>
  <si>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</si>
  <si>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</si>
  <si>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</si>
  <si>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</si>
  <si>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</si>
  <si>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</si>
  <si>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</si>
  <si>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</si>
  <si>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</si>
  <si>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</si>
  <si>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</si>
  <si>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</si>
  <si>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</si>
  <si>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</si>
  <si>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</si>
  <si>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</si>
  <si>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</si>
  <si>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</si>
  <si>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</si>
  <si>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</si>
  <si>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</si>
  <si>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</si>
  <si>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</si>
  <si>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</si>
  <si>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</si>
  <si>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</si>
  <si>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</si>
  <si>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</si>
  <si>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</si>
  <si>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</si>
  <si>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</si>
  <si>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</si>
  <si>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Instituto Colombiano de Bienestar Familiar</t>
  </si>
  <si>
    <t>17-2012-0377</t>
  </si>
  <si>
    <t xml:space="preserve">Atender a la primera infancia en el marco de la estrategia “De cero a siempre”, de conformidad con las directrices, lineamientos y parámetros establecidos por el ICBF, así como regular las relaciones entre las partes derivadas de la entrega de aportes del ICBF a EL CONTRATISTA, para que este asuma con su personal y bajo su exclusiva responsabilidad dicha atención. </t>
  </si>
  <si>
    <t>17-0362-2014</t>
  </si>
  <si>
    <t>Atender a niños y niñas menores de 5 años, o hasta su ingreso al grado de transición en los servicios de educación inicial y cuidado, con el fin de promover el desarrollo integral de la primera infancia con calidad, de conformidad con los lineamientos, las directrices y parámetros establecidos por el ICBF.</t>
  </si>
  <si>
    <t>17-0117-2019</t>
  </si>
  <si>
    <t>Prestar el servicio centros de desarrollo infantil - CDI- de conformidad con el manual operativo de la modalidad institucional y las directrices establecidas por el ICBF, en armonía con la política de estado para el desarrollo integral de la primera infancia de cero a siempre.</t>
  </si>
  <si>
    <t>Prestar los servicios de educación inicial en el marco de la atención integral en centros de desarrollo infantil - CDI sin arriendo, de conformidad con los manuales operativos de la modalidad institucional, el lineamiento técnico para la atención a la primera infancia y las directrices establecidas por el ICBF, en armonía con la política de estado para el desarrollo integral de la primera infancia de cero a siempre</t>
  </si>
  <si>
    <t>17-0114-2020</t>
  </si>
  <si>
    <t>JANETH ALEXANDRA ZULUAGA MONTOYA</t>
  </si>
  <si>
    <t>Janeth Alexandra Zuluaga Montoya</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</si>
  <si>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</si>
  <si>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Carrera 19 # 72A-18</t>
  </si>
  <si>
    <t>8867000</t>
  </si>
  <si>
    <t>direccion@nutrirong.com</t>
  </si>
  <si>
    <t>2021-17-1</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</si>
</sst>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I1" zoomScale="85" zoomScaleNormal="85" zoomScaleSheetLayoutView="40" zoomScalePageLayoutView="40" workbookViewId="0">
      <selection activeCell="L20" sqref="L20"/>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18" t="s">
        <v>2654</v>
      </c>
      <c r="D2" s="219"/>
      <c r="E2" s="219"/>
      <c r="F2" s="219"/>
      <c r="G2" s="219"/>
      <c r="H2" s="219"/>
      <c r="I2" s="219"/>
      <c r="J2" s="219"/>
      <c r="K2" s="219"/>
      <c r="L2" s="239" t="s">
        <v>2640</v>
      </c>
      <c r="M2" s="239"/>
      <c r="N2" s="244" t="s">
        <v>2641</v>
      </c>
      <c r="O2" s="245"/>
    </row>
    <row r="3" spans="1:20" ht="33" customHeight="1" x14ac:dyDescent="0.25">
      <c r="A3" s="9"/>
      <c r="B3" s="8"/>
      <c r="C3" s="220"/>
      <c r="D3" s="221"/>
      <c r="E3" s="221"/>
      <c r="F3" s="221"/>
      <c r="G3" s="221"/>
      <c r="H3" s="221"/>
      <c r="I3" s="221"/>
      <c r="J3" s="221"/>
      <c r="K3" s="221"/>
      <c r="L3" s="246" t="s">
        <v>1</v>
      </c>
      <c r="M3" s="246"/>
      <c r="N3" s="246" t="s">
        <v>2642</v>
      </c>
      <c r="O3" s="248"/>
    </row>
    <row r="4" spans="1:20" ht="24.75" customHeight="1" thickBot="1" x14ac:dyDescent="0.3">
      <c r="A4" s="10"/>
      <c r="B4" s="12"/>
      <c r="C4" s="222"/>
      <c r="D4" s="223"/>
      <c r="E4" s="223"/>
      <c r="F4" s="223"/>
      <c r="G4" s="223"/>
      <c r="H4" s="223"/>
      <c r="I4" s="223"/>
      <c r="J4" s="223"/>
      <c r="K4" s="223"/>
      <c r="L4" s="249" t="s">
        <v>0</v>
      </c>
      <c r="M4" s="249"/>
      <c r="N4" s="249"/>
      <c r="O4" s="250"/>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5" t="str">
        <f>HYPERLINK("#MI_Oferente_Singular!B20","IDENTIFICACIÓN DEL OFERENTE")</f>
        <v>IDENTIFICACIÓN DEL OFERENTE</v>
      </c>
      <c r="C8" s="174"/>
      <c r="D8" s="48"/>
      <c r="E8" s="240" t="str">
        <f>HYPERLINK("#MI_Oferente_Singular!A114","CAPACIDAD RESIDUAL")</f>
        <v>CAPACIDAD RESIDUAL</v>
      </c>
      <c r="F8" s="241"/>
      <c r="G8" s="242"/>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5">
      <c r="A9" s="42"/>
      <c r="B9" s="175" t="str">
        <f>HYPERLINK("#MI_Oferente_Singular!H17","DATOS CONTRATO INVITACIÓN")</f>
        <v>DATOS CONTRATO INVITACIÓN</v>
      </c>
      <c r="C9" s="48"/>
      <c r="D9" s="174"/>
      <c r="E9" s="240" t="str">
        <f>HYPERLINK("#MI_Oferente_Singular!A162","TALENTO HUMANO")</f>
        <v>TALENTO HUMANO</v>
      </c>
      <c r="F9" s="241"/>
      <c r="G9" s="242"/>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5">
      <c r="A10" s="42"/>
      <c r="B10" s="175" t="str">
        <f>HYPERLINK("#MI_Oferente_Singular!A48","EXPERIENCIA TERRITORIAL")</f>
        <v>EXPERIENCIA TERRITORIAL</v>
      </c>
      <c r="C10" s="48"/>
      <c r="D10" s="48"/>
      <c r="E10" s="240" t="str">
        <f>HYPERLINK("#MI_Oferente_Singular!F162","INFRAESTRUCTURA")</f>
        <v>INFRAESTRUCTURA</v>
      </c>
      <c r="F10" s="241"/>
      <c r="G10" s="242"/>
      <c r="H10" s="176"/>
      <c r="I10" s="175"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6" x14ac:dyDescent="0.3">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2691</v>
      </c>
      <c r="D15" s="35"/>
      <c r="E15" s="35"/>
      <c r="F15" s="5"/>
      <c r="G15" s="32" t="s">
        <v>1168</v>
      </c>
      <c r="H15" s="103" t="s">
        <v>64</v>
      </c>
      <c r="I15" s="32" t="s">
        <v>2624</v>
      </c>
      <c r="J15" s="108" t="s">
        <v>2626</v>
      </c>
      <c r="L15" s="224" t="s">
        <v>8</v>
      </c>
      <c r="M15" s="224"/>
      <c r="N15" s="128" t="s">
        <v>2664</v>
      </c>
      <c r="O15" s="8"/>
      <c r="Q15" s="51"/>
      <c r="R15" s="51"/>
      <c r="S15" s="51"/>
      <c r="T15" s="51"/>
    </row>
    <row r="16" spans="1:20" thickBot="1" x14ac:dyDescent="0.35">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6"/>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3" t="s">
        <v>2639</v>
      </c>
      <c r="I19" s="140" t="s">
        <v>11</v>
      </c>
      <c r="J19" s="141" t="s">
        <v>10</v>
      </c>
      <c r="K19" s="141" t="s">
        <v>2609</v>
      </c>
      <c r="L19" s="141" t="s">
        <v>1161</v>
      </c>
      <c r="M19" s="141" t="s">
        <v>1162</v>
      </c>
      <c r="N19" s="142" t="s">
        <v>2610</v>
      </c>
      <c r="O19" s="137"/>
      <c r="Q19" s="51"/>
      <c r="R19" s="51"/>
    </row>
    <row r="20" spans="1:23" ht="30" customHeight="1" x14ac:dyDescent="0.25">
      <c r="A20" s="9"/>
      <c r="B20" s="109">
        <v>800062338</v>
      </c>
      <c r="C20" s="5"/>
      <c r="D20" s="73"/>
      <c r="E20" s="5"/>
      <c r="F20" s="5"/>
      <c r="G20" s="5"/>
      <c r="H20" s="243"/>
      <c r="I20" s="149" t="s">
        <v>64</v>
      </c>
      <c r="J20" s="150" t="s">
        <v>382</v>
      </c>
      <c r="K20" s="151">
        <v>951152692</v>
      </c>
      <c r="L20" s="152"/>
      <c r="M20" s="152">
        <v>44561</v>
      </c>
      <c r="N20" s="135">
        <f>+(M20-L20)/30</f>
        <v>1485.3666666666666</v>
      </c>
      <c r="O20" s="138"/>
      <c r="U20" s="134"/>
      <c r="V20" s="105">
        <f ca="1">NOW()</f>
        <v>44200.617642245372</v>
      </c>
      <c r="W20" s="105">
        <f ca="1">NOW()</f>
        <v>44200.617642245372</v>
      </c>
    </row>
    <row r="21" spans="1:23" ht="30" customHeight="1" outlineLevel="1" x14ac:dyDescent="0.3">
      <c r="A21" s="9"/>
      <c r="B21" s="71"/>
      <c r="C21" s="5"/>
      <c r="D21" s="5"/>
      <c r="E21" s="5"/>
      <c r="F21" s="5"/>
      <c r="G21" s="5"/>
      <c r="H21" s="70"/>
      <c r="I21" s="149"/>
      <c r="J21" s="150"/>
      <c r="K21" s="151"/>
      <c r="L21" s="152"/>
      <c r="M21" s="152"/>
      <c r="N21" s="135">
        <f t="shared" ref="N21:N35" si="0">+(M21-L21)/30</f>
        <v>0</v>
      </c>
      <c r="O21" s="139"/>
    </row>
    <row r="22" spans="1:23" ht="30" customHeight="1" outlineLevel="1" x14ac:dyDescent="0.3">
      <c r="A22" s="9"/>
      <c r="B22" s="71"/>
      <c r="C22" s="5"/>
      <c r="D22" s="5"/>
      <c r="E22" s="5"/>
      <c r="F22" s="5"/>
      <c r="G22" s="5"/>
      <c r="H22" s="70"/>
      <c r="I22" s="149"/>
      <c r="J22" s="150"/>
      <c r="K22" s="151"/>
      <c r="L22" s="152"/>
      <c r="M22" s="152"/>
      <c r="N22" s="136">
        <f t="shared" ref="N22:N33" si="1">+(M22-L22)/30</f>
        <v>0</v>
      </c>
      <c r="O22" s="139"/>
    </row>
    <row r="23" spans="1:23" ht="30" customHeight="1" outlineLevel="1" x14ac:dyDescent="0.3">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3">
      <c r="A24" s="9"/>
      <c r="B24" s="101"/>
      <c r="C24" s="21"/>
      <c r="D24" s="21"/>
      <c r="E24" s="21"/>
      <c r="F24" s="5"/>
      <c r="G24" s="5"/>
      <c r="H24" s="70"/>
      <c r="I24" s="149"/>
      <c r="J24" s="150"/>
      <c r="K24" s="151"/>
      <c r="L24" s="152"/>
      <c r="M24" s="152"/>
      <c r="N24" s="136">
        <f t="shared" si="1"/>
        <v>0</v>
      </c>
      <c r="O24" s="139"/>
    </row>
    <row r="25" spans="1:23" ht="30" customHeight="1" outlineLevel="1" x14ac:dyDescent="0.3">
      <c r="A25" s="9"/>
      <c r="B25" s="101"/>
      <c r="C25" s="21"/>
      <c r="D25" s="21"/>
      <c r="E25" s="21"/>
      <c r="F25" s="5"/>
      <c r="G25" s="5"/>
      <c r="H25" s="70"/>
      <c r="I25" s="149"/>
      <c r="J25" s="150"/>
      <c r="K25" s="151"/>
      <c r="L25" s="152"/>
      <c r="M25" s="152"/>
      <c r="N25" s="136">
        <f t="shared" si="1"/>
        <v>0</v>
      </c>
      <c r="O25" s="139"/>
    </row>
    <row r="26" spans="1:23" ht="30" customHeight="1" outlineLevel="1" x14ac:dyDescent="0.3">
      <c r="A26" s="9"/>
      <c r="B26" s="101"/>
      <c r="C26" s="21"/>
      <c r="D26" s="21"/>
      <c r="E26" s="21"/>
      <c r="F26" s="5"/>
      <c r="G26" s="5"/>
      <c r="H26" s="70"/>
      <c r="I26" s="149"/>
      <c r="J26" s="150"/>
      <c r="K26" s="151"/>
      <c r="L26" s="152"/>
      <c r="M26" s="152"/>
      <c r="N26" s="136">
        <f t="shared" si="1"/>
        <v>0</v>
      </c>
      <c r="O26" s="139"/>
    </row>
    <row r="27" spans="1:23" ht="30" customHeight="1" outlineLevel="1" x14ac:dyDescent="0.3">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238" t="str">
        <f>VLOOKUP(B20,EAS!A2:B1439,2,0)</f>
        <v>COMITÉ ASESOR VOLUNTARIO DE NUTRICIÓN FUNDACIÓN NUTRIR</v>
      </c>
      <c r="C38" s="238"/>
      <c r="D38" s="238"/>
      <c r="E38" s="238"/>
      <c r="F38" s="238"/>
      <c r="G38" s="5"/>
      <c r="H38" s="132"/>
      <c r="I38" s="247" t="s">
        <v>7</v>
      </c>
      <c r="J38" s="247"/>
      <c r="K38" s="247"/>
      <c r="L38" s="247"/>
      <c r="M38" s="247"/>
      <c r="N38" s="247"/>
      <c r="O38" s="133"/>
    </row>
    <row r="39" spans="1:16" ht="42.95" customHeight="1" thickBot="1" x14ac:dyDescent="0.3">
      <c r="A39" s="10"/>
      <c r="B39" s="11"/>
      <c r="C39" s="11"/>
      <c r="D39" s="11"/>
      <c r="E39" s="11"/>
      <c r="F39" s="11"/>
      <c r="G39" s="11"/>
      <c r="H39" s="10"/>
      <c r="I39" s="233" t="s">
        <v>2687</v>
      </c>
      <c r="J39" s="233"/>
      <c r="K39" s="233"/>
      <c r="L39" s="233"/>
      <c r="M39" s="233"/>
      <c r="N39" s="233"/>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6"/>
      <c r="P41" s="76"/>
    </row>
    <row r="42" spans="1:16" ht="8.25" customHeight="1" thickBot="1" x14ac:dyDescent="0.3"/>
    <row r="43" spans="1:16" s="19" customFormat="1" ht="31.5" customHeight="1" thickBot="1" x14ac:dyDescent="0.3">
      <c r="A43" s="182" t="s">
        <v>4</v>
      </c>
      <c r="B43" s="183"/>
      <c r="C43" s="183"/>
      <c r="D43" s="183"/>
      <c r="E43" s="183"/>
      <c r="F43" s="183"/>
      <c r="G43" s="183"/>
      <c r="H43" s="183"/>
      <c r="I43" s="183"/>
      <c r="J43" s="183"/>
      <c r="K43" s="183"/>
      <c r="L43" s="183"/>
      <c r="M43" s="183"/>
      <c r="N43" s="183"/>
      <c r="O43" s="184"/>
      <c r="P43" s="76"/>
    </row>
    <row r="44" spans="1:16" ht="15" customHeight="1" x14ac:dyDescent="0.25">
      <c r="A44" s="185" t="s">
        <v>2655</v>
      </c>
      <c r="B44" s="186"/>
      <c r="C44" s="186"/>
      <c r="D44" s="186"/>
      <c r="E44" s="186"/>
      <c r="F44" s="186"/>
      <c r="G44" s="186"/>
      <c r="H44" s="186"/>
      <c r="I44" s="186"/>
      <c r="J44" s="186"/>
      <c r="K44" s="186"/>
      <c r="L44" s="186"/>
      <c r="M44" s="186"/>
      <c r="N44" s="186"/>
      <c r="O44" s="187"/>
    </row>
    <row r="45" spans="1:16" x14ac:dyDescent="0.25">
      <c r="A45" s="188"/>
      <c r="B45" s="189"/>
      <c r="C45" s="189"/>
      <c r="D45" s="189"/>
      <c r="E45" s="189"/>
      <c r="F45" s="189"/>
      <c r="G45" s="189"/>
      <c r="H45" s="189"/>
      <c r="I45" s="189"/>
      <c r="J45" s="189"/>
      <c r="K45" s="189"/>
      <c r="L45" s="189"/>
      <c r="M45" s="189"/>
      <c r="N45" s="189"/>
      <c r="O45" s="19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41260</v>
      </c>
      <c r="F48" s="145">
        <v>42004</v>
      </c>
      <c r="G48" s="160">
        <f>IF(AND(E48&lt;&gt;"",F48&lt;&gt;""),((F48-E48)/30),"")</f>
        <v>24.8</v>
      </c>
      <c r="H48" s="119" t="s">
        <v>2678</v>
      </c>
      <c r="I48" s="113" t="s">
        <v>64</v>
      </c>
      <c r="J48" s="113" t="s">
        <v>377</v>
      </c>
      <c r="K48" s="116">
        <v>833014351</v>
      </c>
      <c r="L48" s="115" t="s">
        <v>1148</v>
      </c>
      <c r="M48" s="117">
        <v>1</v>
      </c>
      <c r="N48" s="115" t="s">
        <v>27</v>
      </c>
      <c r="O48" s="115" t="s">
        <v>26</v>
      </c>
      <c r="P48" s="78"/>
    </row>
    <row r="49" spans="1:16" s="6" customFormat="1" ht="24.75" customHeight="1" x14ac:dyDescent="0.25">
      <c r="A49" s="143">
        <v>2</v>
      </c>
      <c r="B49" s="122" t="s">
        <v>2676</v>
      </c>
      <c r="C49" s="112" t="s">
        <v>31</v>
      </c>
      <c r="D49" s="110" t="s">
        <v>2679</v>
      </c>
      <c r="E49" s="145">
        <v>41996</v>
      </c>
      <c r="F49" s="145">
        <v>42369</v>
      </c>
      <c r="G49" s="160">
        <f t="shared" ref="G49:G50" si="2">IF(AND(E49&lt;&gt;"",F49&lt;&gt;""),((F49-E49)/30),"")</f>
        <v>12.433333333333334</v>
      </c>
      <c r="H49" s="119" t="s">
        <v>2680</v>
      </c>
      <c r="I49" s="113" t="s">
        <v>64</v>
      </c>
      <c r="J49" s="113" t="s">
        <v>377</v>
      </c>
      <c r="K49" s="116">
        <v>428858343</v>
      </c>
      <c r="L49" s="115" t="s">
        <v>1148</v>
      </c>
      <c r="M49" s="117">
        <v>1</v>
      </c>
      <c r="N49" s="115" t="s">
        <v>27</v>
      </c>
      <c r="O49" s="115" t="s">
        <v>26</v>
      </c>
      <c r="P49" s="78"/>
    </row>
    <row r="50" spans="1:16" s="6" customFormat="1" ht="24.75" customHeight="1" x14ac:dyDescent="0.25">
      <c r="A50" s="143">
        <v>3</v>
      </c>
      <c r="B50" s="122" t="s">
        <v>2676</v>
      </c>
      <c r="C50" s="112" t="s">
        <v>31</v>
      </c>
      <c r="D50" s="110" t="s">
        <v>2681</v>
      </c>
      <c r="E50" s="145">
        <v>43484</v>
      </c>
      <c r="F50" s="145">
        <v>43822</v>
      </c>
      <c r="G50" s="160">
        <f t="shared" si="2"/>
        <v>11.266666666666667</v>
      </c>
      <c r="H50" s="119" t="s">
        <v>2682</v>
      </c>
      <c r="I50" s="113" t="s">
        <v>64</v>
      </c>
      <c r="J50" s="113" t="s">
        <v>382</v>
      </c>
      <c r="K50" s="116">
        <v>1629352432</v>
      </c>
      <c r="L50" s="115" t="s">
        <v>1148</v>
      </c>
      <c r="M50" s="117">
        <v>1</v>
      </c>
      <c r="N50" s="115" t="s">
        <v>27</v>
      </c>
      <c r="O50" s="115" t="s">
        <v>26</v>
      </c>
      <c r="P50" s="78"/>
    </row>
    <row r="51" spans="1:16" s="6" customFormat="1" ht="24.75" customHeight="1" outlineLevel="1" x14ac:dyDescent="0.25">
      <c r="A51" s="143">
        <v>4</v>
      </c>
      <c r="B51" s="122" t="s">
        <v>2676</v>
      </c>
      <c r="C51" s="124" t="s">
        <v>31</v>
      </c>
      <c r="D51" s="121" t="s">
        <v>2684</v>
      </c>
      <c r="E51" s="145">
        <v>43878</v>
      </c>
      <c r="F51" s="145">
        <v>44196</v>
      </c>
      <c r="G51" s="160">
        <f t="shared" ref="G51:G107" si="3">IF(AND(E51&lt;&gt;"",F51&lt;&gt;""),((F51-E51)/30),"")</f>
        <v>10.6</v>
      </c>
      <c r="H51" s="119" t="s">
        <v>2683</v>
      </c>
      <c r="I51" s="113" t="s">
        <v>64</v>
      </c>
      <c r="J51" s="113" t="s">
        <v>382</v>
      </c>
      <c r="K51" s="123">
        <v>1801726136</v>
      </c>
      <c r="L51" s="115" t="s">
        <v>1148</v>
      </c>
      <c r="M51" s="117">
        <v>1</v>
      </c>
      <c r="N51" s="115" t="s">
        <v>2634</v>
      </c>
      <c r="O51" s="115" t="s">
        <v>1148</v>
      </c>
      <c r="P51" s="78"/>
    </row>
    <row r="52" spans="1:16" s="7" customFormat="1" ht="24.75" customHeight="1" outlineLevel="1" x14ac:dyDescent="0.25">
      <c r="A52" s="144">
        <v>5</v>
      </c>
      <c r="B52" s="111"/>
      <c r="C52" s="112"/>
      <c r="D52" s="110"/>
      <c r="E52" s="145"/>
      <c r="F52" s="145"/>
      <c r="G52" s="160" t="str">
        <f t="shared" si="3"/>
        <v/>
      </c>
      <c r="H52" s="119"/>
      <c r="I52" s="113"/>
      <c r="J52" s="113"/>
      <c r="K52" s="116"/>
      <c r="L52" s="115"/>
      <c r="M52" s="117"/>
      <c r="N52" s="115"/>
      <c r="O52" s="115"/>
      <c r="P52" s="79"/>
    </row>
    <row r="53" spans="1:16" s="7" customFormat="1" ht="24.75" customHeight="1" outlineLevel="1" x14ac:dyDescent="0.25">
      <c r="A53" s="144">
        <v>6</v>
      </c>
      <c r="B53" s="111"/>
      <c r="C53" s="112"/>
      <c r="D53" s="110"/>
      <c r="E53" s="145"/>
      <c r="F53" s="145"/>
      <c r="G53" s="160" t="str">
        <f t="shared" si="3"/>
        <v/>
      </c>
      <c r="H53" s="119"/>
      <c r="I53" s="113"/>
      <c r="J53" s="113"/>
      <c r="K53" s="116"/>
      <c r="L53" s="115"/>
      <c r="M53" s="117"/>
      <c r="N53" s="115"/>
      <c r="O53" s="115"/>
      <c r="P53" s="79"/>
    </row>
    <row r="54" spans="1:16" s="7" customFormat="1" ht="24.75" customHeight="1" outlineLevel="1" x14ac:dyDescent="0.25">
      <c r="A54" s="144">
        <v>7</v>
      </c>
      <c r="B54" s="111"/>
      <c r="C54" s="112"/>
      <c r="D54" s="110"/>
      <c r="E54" s="145"/>
      <c r="F54" s="145"/>
      <c r="G54" s="160" t="str">
        <f t="shared" si="3"/>
        <v/>
      </c>
      <c r="H54" s="114"/>
      <c r="I54" s="113"/>
      <c r="J54" s="113"/>
      <c r="K54" s="118"/>
      <c r="L54" s="115"/>
      <c r="M54" s="117"/>
      <c r="N54" s="115"/>
      <c r="O54" s="115"/>
      <c r="P54" s="79"/>
    </row>
    <row r="55" spans="1:16" s="7" customFormat="1" ht="24.75" customHeight="1" outlineLevel="1" x14ac:dyDescent="0.25">
      <c r="A55" s="144">
        <v>8</v>
      </c>
      <c r="B55" s="111"/>
      <c r="C55" s="112"/>
      <c r="D55" s="110"/>
      <c r="E55" s="145"/>
      <c r="F55" s="145"/>
      <c r="G55" s="160" t="str">
        <f t="shared" si="3"/>
        <v/>
      </c>
      <c r="H55" s="114"/>
      <c r="I55" s="113"/>
      <c r="J55" s="113"/>
      <c r="K55" s="118"/>
      <c r="L55" s="115"/>
      <c r="M55" s="117"/>
      <c r="N55" s="115"/>
      <c r="O55" s="115"/>
      <c r="P55" s="79"/>
    </row>
    <row r="56" spans="1:16" s="7" customFormat="1" ht="24.75" customHeight="1" outlineLevel="1" x14ac:dyDescent="0.25">
      <c r="A56" s="144">
        <v>9</v>
      </c>
      <c r="B56" s="111"/>
      <c r="C56" s="112"/>
      <c r="D56" s="110"/>
      <c r="E56" s="145"/>
      <c r="F56" s="145"/>
      <c r="G56" s="160" t="str">
        <f t="shared" si="3"/>
        <v/>
      </c>
      <c r="H56" s="114"/>
      <c r="I56" s="113"/>
      <c r="J56" s="113"/>
      <c r="K56" s="118"/>
      <c r="L56" s="115"/>
      <c r="M56" s="117"/>
      <c r="N56" s="115"/>
      <c r="O56" s="115"/>
      <c r="P56" s="79"/>
    </row>
    <row r="57" spans="1:16" s="7" customFormat="1" ht="24.75" customHeight="1" outlineLevel="1" x14ac:dyDescent="0.25">
      <c r="A57" s="144">
        <v>10</v>
      </c>
      <c r="B57" s="64"/>
      <c r="C57" s="65"/>
      <c r="D57" s="63"/>
      <c r="E57" s="145"/>
      <c r="F57" s="145"/>
      <c r="G57" s="160" t="str">
        <f t="shared" si="3"/>
        <v/>
      </c>
      <c r="H57" s="64"/>
      <c r="I57" s="63"/>
      <c r="J57" s="63"/>
      <c r="K57" s="66"/>
      <c r="L57" s="65"/>
      <c r="M57" s="67"/>
      <c r="N57" s="65"/>
      <c r="O57" s="65"/>
      <c r="P57" s="79"/>
    </row>
    <row r="58" spans="1:16" s="7" customFormat="1" ht="24.75" customHeight="1" outlineLevel="1" x14ac:dyDescent="0.25">
      <c r="A58" s="144">
        <v>11</v>
      </c>
      <c r="B58" s="64"/>
      <c r="C58" s="65"/>
      <c r="D58" s="63"/>
      <c r="E58" s="145"/>
      <c r="F58" s="145"/>
      <c r="G58" s="160" t="str">
        <f t="shared" si="3"/>
        <v/>
      </c>
      <c r="H58" s="64"/>
      <c r="I58" s="63"/>
      <c r="J58" s="63"/>
      <c r="K58" s="66"/>
      <c r="L58" s="65"/>
      <c r="M58" s="67"/>
      <c r="N58" s="65"/>
      <c r="O58" s="65"/>
      <c r="P58" s="79"/>
    </row>
    <row r="59" spans="1:16" s="7" customFormat="1" ht="24.75" customHeight="1" outlineLevel="1" x14ac:dyDescent="0.25">
      <c r="A59" s="144">
        <v>12</v>
      </c>
      <c r="B59" s="64"/>
      <c r="C59" s="65"/>
      <c r="D59" s="63"/>
      <c r="E59" s="145"/>
      <c r="F59" s="145"/>
      <c r="G59" s="160" t="str">
        <f t="shared" si="3"/>
        <v/>
      </c>
      <c r="H59" s="64"/>
      <c r="I59" s="63"/>
      <c r="J59" s="63"/>
      <c r="K59" s="66"/>
      <c r="L59" s="65"/>
      <c r="M59" s="67"/>
      <c r="N59" s="65"/>
      <c r="O59" s="65"/>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2" t="s">
        <v>2633</v>
      </c>
      <c r="B109" s="183"/>
      <c r="C109" s="183"/>
      <c r="D109" s="183"/>
      <c r="E109" s="183"/>
      <c r="F109" s="183"/>
      <c r="G109" s="183"/>
      <c r="H109" s="183"/>
      <c r="I109" s="183"/>
      <c r="J109" s="183"/>
      <c r="K109" s="183"/>
      <c r="L109" s="183"/>
      <c r="M109" s="183"/>
      <c r="N109" s="183"/>
      <c r="O109" s="184"/>
      <c r="P109" s="76"/>
    </row>
    <row r="110" spans="1:16" ht="15" customHeight="1" x14ac:dyDescent="0.25">
      <c r="A110" s="185" t="s">
        <v>2656</v>
      </c>
      <c r="B110" s="186"/>
      <c r="C110" s="186"/>
      <c r="D110" s="186"/>
      <c r="E110" s="186"/>
      <c r="F110" s="186"/>
      <c r="G110" s="186"/>
      <c r="H110" s="186"/>
      <c r="I110" s="186"/>
      <c r="J110" s="186"/>
      <c r="K110" s="186"/>
      <c r="L110" s="186"/>
      <c r="M110" s="186"/>
      <c r="N110" s="186"/>
      <c r="O110" s="187"/>
    </row>
    <row r="111" spans="1:16" ht="15.75" thickBot="1" x14ac:dyDescent="0.3">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
      <c r="I112" s="196" t="s">
        <v>9</v>
      </c>
      <c r="J112" s="197"/>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c r="E114" s="145"/>
      <c r="F114" s="145"/>
      <c r="G114" s="160" t="str">
        <f>IF(AND(E114&lt;&gt;"",F114&lt;&gt;""),((F114-E114)/30),"")</f>
        <v/>
      </c>
      <c r="H114" s="119"/>
      <c r="I114" s="121"/>
      <c r="J114" s="121"/>
      <c r="K114" s="123"/>
      <c r="L114" s="100" t="str">
        <f>+IF(AND(K114&gt;0,O114="Ejecución"),(K114/877802)*Tabla28[[#This Row],[% participación]],IF(AND(K114&gt;0,O114&lt;&gt;"Ejecución"),"-",""))</f>
        <v/>
      </c>
      <c r="M114" s="124"/>
      <c r="N114" s="173"/>
      <c r="O114" s="162" t="s">
        <v>1150</v>
      </c>
      <c r="P114" s="78"/>
    </row>
    <row r="115" spans="1:16" s="6" customFormat="1" ht="24.75" customHeight="1" x14ac:dyDescent="0.25">
      <c r="A115" s="143">
        <v>2</v>
      </c>
      <c r="B115" s="161" t="s">
        <v>2665</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c r="N115" s="173" t="str">
        <f>+IF(M118="No",1,IF(M118="Si","Ingrese %",""))</f>
        <v/>
      </c>
      <c r="O115" s="162" t="s">
        <v>1150</v>
      </c>
      <c r="P115" s="78"/>
    </row>
    <row r="116" spans="1:16" s="6" customFormat="1" ht="24.75" customHeight="1" x14ac:dyDescent="0.25">
      <c r="A116" s="143">
        <v>3</v>
      </c>
      <c r="B116" s="161" t="s">
        <v>2665</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c r="N116" s="173" t="str">
        <f>+IF(M118="No",1,IF(M118="Si","Ingrese %",""))</f>
        <v/>
      </c>
      <c r="O116" s="162" t="s">
        <v>1150</v>
      </c>
      <c r="P116" s="78"/>
    </row>
    <row r="117" spans="1:16" s="6" customFormat="1" ht="24.75" customHeight="1" outlineLevel="1" x14ac:dyDescent="0.25">
      <c r="A117" s="143">
        <v>4</v>
      </c>
      <c r="B117" s="161" t="s">
        <v>2665</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t="str">
        <f>+IF(M118="No",1,IF(M118="Si","Ingrese %",""))</f>
        <v/>
      </c>
      <c r="O117" s="162" t="s">
        <v>1150</v>
      </c>
      <c r="P117" s="78"/>
    </row>
    <row r="118" spans="1:16" s="7" customFormat="1" ht="24.75" customHeight="1" outlineLevel="1" x14ac:dyDescent="0.25">
      <c r="A118" s="144">
        <v>5</v>
      </c>
      <c r="B118" s="161" t="s">
        <v>2665</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2665</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2665</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2665</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2665</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2665</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2665</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2665</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2665</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2665</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25">
      <c r="A163" s="207" t="s">
        <v>2660</v>
      </c>
      <c r="B163" s="208"/>
      <c r="C163" s="208"/>
      <c r="D163" s="208"/>
      <c r="E163" s="209"/>
      <c r="F163" s="210" t="s">
        <v>2661</v>
      </c>
      <c r="G163" s="210"/>
      <c r="H163" s="210"/>
      <c r="I163" s="207" t="s">
        <v>2630</v>
      </c>
      <c r="J163" s="208"/>
      <c r="K163" s="208"/>
      <c r="L163" s="208"/>
      <c r="M163" s="208"/>
      <c r="N163" s="208"/>
      <c r="O163" s="209"/>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1" t="s">
        <v>2614</v>
      </c>
      <c r="C165" s="211"/>
      <c r="D165" s="211"/>
      <c r="E165" s="8"/>
      <c r="F165" s="5"/>
      <c r="G165" s="212" t="s">
        <v>2614</v>
      </c>
      <c r="H165" s="212"/>
      <c r="I165" s="213" t="s">
        <v>1164</v>
      </c>
      <c r="J165" s="214"/>
      <c r="K165" s="214"/>
      <c r="L165" s="214"/>
      <c r="M165" s="214"/>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15" t="s">
        <v>2643</v>
      </c>
      <c r="J167" s="216"/>
      <c r="K167" s="216"/>
      <c r="L167" s="216"/>
      <c r="M167" s="216"/>
      <c r="N167" s="216"/>
      <c r="O167" s="217"/>
      <c r="U167" s="51"/>
    </row>
    <row r="168" spans="1:28" x14ac:dyDescent="0.25">
      <c r="A168" s="9"/>
      <c r="B168" s="234" t="s">
        <v>2658</v>
      </c>
      <c r="C168" s="234"/>
      <c r="D168" s="234"/>
      <c r="E168" s="8"/>
      <c r="F168" s="5"/>
      <c r="H168" s="81" t="s">
        <v>2657</v>
      </c>
      <c r="I168" s="215"/>
      <c r="J168" s="216"/>
      <c r="K168" s="216"/>
      <c r="L168" s="216"/>
      <c r="M168" s="216"/>
      <c r="N168" s="216"/>
      <c r="O168" s="217"/>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2668</v>
      </c>
      <c r="B172" s="205"/>
      <c r="C172" s="205"/>
      <c r="D172" s="205"/>
      <c r="E172" s="205"/>
      <c r="F172" s="205"/>
      <c r="G172" s="205"/>
      <c r="H172" s="205"/>
      <c r="I172" s="205"/>
      <c r="J172" s="205"/>
      <c r="K172" s="205"/>
      <c r="L172" s="205"/>
      <c r="M172" s="205"/>
      <c r="N172" s="205"/>
      <c r="O172" s="206"/>
      <c r="P172" s="76"/>
    </row>
    <row r="173" spans="1:28" ht="15" customHeight="1" x14ac:dyDescent="0.25">
      <c r="A173" s="198" t="s">
        <v>2674</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5" t="s">
        <v>2669</v>
      </c>
      <c r="C176" s="225"/>
      <c r="D176" s="225"/>
      <c r="E176" s="225"/>
      <c r="F176" s="225"/>
      <c r="G176" s="225"/>
      <c r="H176" s="20"/>
      <c r="I176" s="178" t="s">
        <v>2675</v>
      </c>
      <c r="J176" s="179"/>
      <c r="K176" s="179"/>
      <c r="L176" s="179"/>
      <c r="M176" s="17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6" t="s">
        <v>17</v>
      </c>
      <c r="C177" s="227"/>
      <c r="D177" s="228"/>
      <c r="E177" s="178" t="s">
        <v>2615</v>
      </c>
      <c r="F177" s="179"/>
      <c r="G177" s="232"/>
      <c r="H177" s="5"/>
      <c r="I177" s="226" t="s">
        <v>17</v>
      </c>
      <c r="J177" s="227"/>
      <c r="K177" s="227"/>
      <c r="L177" s="228"/>
      <c r="M177" s="180" t="s">
        <v>2672</v>
      </c>
      <c r="O177" s="8"/>
      <c r="Q177" s="19"/>
      <c r="R177" s="19"/>
      <c r="S177" s="19"/>
      <c r="T177" s="19"/>
      <c r="U177" s="19"/>
      <c r="V177" s="19"/>
      <c r="W177" s="19"/>
      <c r="X177" s="19"/>
      <c r="Y177" s="19"/>
      <c r="Z177" s="19"/>
      <c r="AA177" s="19"/>
      <c r="AB177" s="19"/>
    </row>
    <row r="178" spans="1:28" ht="23.25" x14ac:dyDescent="0.25">
      <c r="A178" s="9"/>
      <c r="B178" s="229"/>
      <c r="C178" s="230"/>
      <c r="D178" s="231"/>
      <c r="E178" s="167"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4"/>
      <c r="Z178" s="165" t="str">
        <f>IF(Y178&gt;0,SUM(E180+Y178),"")</f>
        <v/>
      </c>
      <c r="AA178" s="19"/>
      <c r="AB178" s="19"/>
    </row>
    <row r="179" spans="1:28" ht="23.25" x14ac:dyDescent="0.25">
      <c r="A179" s="9"/>
      <c r="B179" s="191" t="s">
        <v>2669</v>
      </c>
      <c r="C179" s="191"/>
      <c r="D179" s="191"/>
      <c r="E179" s="171">
        <v>0.02</v>
      </c>
      <c r="F179" s="170">
        <v>0.01</v>
      </c>
      <c r="G179" s="165">
        <f>IF(F179&gt;0,SUM(E179+F179),"")</f>
        <v>0.03</v>
      </c>
      <c r="H179" s="5"/>
      <c r="I179" s="191" t="s">
        <v>2671</v>
      </c>
      <c r="J179" s="191"/>
      <c r="K179" s="191"/>
      <c r="L179" s="191"/>
      <c r="M179" s="172"/>
      <c r="O179" s="8"/>
      <c r="Q179" s="19"/>
      <c r="R179" s="159" t="str">
        <f>IF(M179&gt;0,SUM(L179+M179),"")</f>
        <v/>
      </c>
      <c r="T179" s="19"/>
      <c r="U179" s="237" t="s">
        <v>1166</v>
      </c>
      <c r="V179" s="237"/>
      <c r="W179" s="237"/>
      <c r="X179" s="24">
        <v>0.02</v>
      </c>
      <c r="Y179" s="164"/>
      <c r="Z179" s="165" t="str">
        <f>IF(Y179&gt;0,SUM(E181+Y179),"")</f>
        <v/>
      </c>
      <c r="AA179" s="19"/>
      <c r="AB179" s="19"/>
    </row>
    <row r="180" spans="1:28" ht="23.45" hidden="1" x14ac:dyDescent="0.3">
      <c r="A180" s="9"/>
      <c r="B180" s="177"/>
      <c r="C180" s="177"/>
      <c r="D180" s="177"/>
      <c r="E180" s="169"/>
      <c r="H180" s="5"/>
      <c r="I180" s="177"/>
      <c r="J180" s="177"/>
      <c r="K180" s="177"/>
      <c r="L180" s="177"/>
      <c r="M180" s="5"/>
      <c r="O180" s="8"/>
      <c r="Q180" s="19"/>
      <c r="R180" s="159" t="str">
        <f>IF(S180&gt;0,SUM(L180+S180),"")</f>
        <v/>
      </c>
      <c r="S180" s="164"/>
      <c r="T180" s="19"/>
      <c r="U180" s="237" t="s">
        <v>1167</v>
      </c>
      <c r="V180" s="237"/>
      <c r="W180" s="237"/>
      <c r="X180" s="24">
        <v>0.03</v>
      </c>
      <c r="Y180" s="164"/>
      <c r="Z180" s="165" t="str">
        <f>IF(Y180&gt;0,SUM(E182+Y180),"")</f>
        <v/>
      </c>
      <c r="AA180" s="19"/>
      <c r="AB180" s="19"/>
    </row>
    <row r="181" spans="1:28" ht="23.45" hidden="1" x14ac:dyDescent="0.3">
      <c r="A181" s="9"/>
      <c r="B181" s="177"/>
      <c r="C181" s="177"/>
      <c r="D181" s="177"/>
      <c r="E181" s="169"/>
      <c r="H181" s="5"/>
      <c r="I181" s="177"/>
      <c r="J181" s="177"/>
      <c r="K181" s="177"/>
      <c r="L181" s="177"/>
      <c r="M181" s="5"/>
      <c r="O181" s="8"/>
      <c r="Q181" s="19"/>
      <c r="R181" s="159" t="str">
        <f>IF(S181&gt;0,SUM(L181+S181),"")</f>
        <v/>
      </c>
      <c r="S181" s="164"/>
      <c r="T181" s="19"/>
      <c r="U181" s="19"/>
      <c r="V181" s="19"/>
      <c r="W181" s="19"/>
      <c r="X181" s="19"/>
      <c r="Y181" s="19"/>
      <c r="Z181" s="19"/>
      <c r="AA181" s="19"/>
      <c r="AB181" s="19"/>
    </row>
    <row r="182" spans="1:28" ht="23.45" hidden="1" x14ac:dyDescent="0.3">
      <c r="A182" s="9"/>
      <c r="B182" s="177"/>
      <c r="C182" s="177"/>
      <c r="D182" s="177"/>
      <c r="E182" s="169"/>
      <c r="H182" s="5"/>
      <c r="I182" s="177"/>
      <c r="J182" s="177"/>
      <c r="K182" s="177"/>
      <c r="L182" s="177"/>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7"/>
      <c r="J183" s="177"/>
      <c r="K183" s="177"/>
      <c r="L183" s="177"/>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28534580.759999998</v>
      </c>
      <c r="F185" s="92"/>
      <c r="G185" s="93"/>
      <c r="H185" s="88"/>
      <c r="I185" s="90" t="s">
        <v>2627</v>
      </c>
      <c r="J185" s="166">
        <f>+SUM(M179:M183)</f>
        <v>0</v>
      </c>
      <c r="K185" s="236" t="s">
        <v>2628</v>
      </c>
      <c r="L185" s="236"/>
      <c r="M185" s="94">
        <f>+J185*(SUM(K20:K35))</f>
        <v>0</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6"/>
      <c r="P188" s="76"/>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5" t="s">
        <v>2636</v>
      </c>
      <c r="C192" s="195"/>
      <c r="E192" s="5" t="s">
        <v>20</v>
      </c>
      <c r="H192" s="26" t="s">
        <v>24</v>
      </c>
      <c r="J192" s="5" t="s">
        <v>2637</v>
      </c>
      <c r="K192" s="5"/>
      <c r="M192" s="5"/>
      <c r="N192" s="5"/>
      <c r="O192" s="8"/>
      <c r="Q192" s="154"/>
      <c r="R192" s="155"/>
      <c r="S192" s="155"/>
      <c r="T192" s="154"/>
    </row>
    <row r="193" spans="1:18" x14ac:dyDescent="0.25">
      <c r="A193" s="9"/>
      <c r="C193" s="125">
        <v>41816</v>
      </c>
      <c r="D193" s="5"/>
      <c r="E193" s="126">
        <v>3937</v>
      </c>
      <c r="F193" s="5"/>
      <c r="G193" s="5"/>
      <c r="H193" s="147" t="s">
        <v>2686</v>
      </c>
      <c r="J193" s="5"/>
      <c r="K193" s="127">
        <v>41260</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6"/>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5" t="s">
        <v>2659</v>
      </c>
      <c r="C199" s="235"/>
      <c r="D199" s="235"/>
      <c r="E199" s="235"/>
      <c r="F199" s="235"/>
      <c r="G199" s="235"/>
      <c r="H199" s="235"/>
      <c r="I199" s="235"/>
      <c r="J199" s="235"/>
      <c r="K199" s="235"/>
      <c r="L199" s="235"/>
      <c r="M199" s="235"/>
      <c r="N199" s="235"/>
      <c r="O199" s="8"/>
    </row>
    <row r="200" spans="1:18" x14ac:dyDescent="0.25">
      <c r="A200" s="9"/>
      <c r="B200" s="192"/>
      <c r="C200" s="192"/>
      <c r="D200" s="192"/>
      <c r="E200" s="192"/>
      <c r="F200" s="192"/>
      <c r="G200" s="192"/>
      <c r="H200" s="192"/>
      <c r="I200" s="192"/>
      <c r="J200" s="192"/>
      <c r="K200" s="192"/>
      <c r="L200" s="192"/>
      <c r="M200" s="192"/>
      <c r="N200" s="192"/>
      <c r="O200" s="8"/>
    </row>
    <row r="201" spans="1:18" x14ac:dyDescent="0.25">
      <c r="A201" s="9"/>
      <c r="B201" s="193" t="s">
        <v>2648</v>
      </c>
      <c r="C201" s="194"/>
      <c r="D201" s="194"/>
      <c r="E201" s="194"/>
      <c r="F201" s="194"/>
      <c r="G201" s="194"/>
      <c r="H201" s="194"/>
      <c r="I201" s="194"/>
      <c r="J201" s="194"/>
      <c r="K201" s="194"/>
      <c r="L201" s="194"/>
      <c r="M201" s="194"/>
      <c r="N201" s="19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2688</v>
      </c>
      <c r="J211" s="27" t="s">
        <v>2622</v>
      </c>
      <c r="K211" s="148" t="s">
        <v>2688</v>
      </c>
      <c r="L211" s="21"/>
      <c r="M211" s="21"/>
      <c r="N211" s="21"/>
      <c r="O211" s="8"/>
    </row>
    <row r="212" spans="1:15" x14ac:dyDescent="0.25">
      <c r="A212" s="9"/>
      <c r="B212" s="27" t="s">
        <v>2619</v>
      </c>
      <c r="C212" s="147" t="s">
        <v>2685</v>
      </c>
      <c r="D212" s="21"/>
      <c r="G212" s="27" t="s">
        <v>2621</v>
      </c>
      <c r="H212" s="148" t="s">
        <v>2689</v>
      </c>
      <c r="J212" s="27" t="s">
        <v>2623</v>
      </c>
      <c r="K212" s="148" t="s">
        <v>2690</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ht="14.45" x14ac:dyDescent="0.3">
      <c r="A3" t="s">
        <v>32</v>
      </c>
      <c r="B3" t="s">
        <v>1148</v>
      </c>
      <c r="C3">
        <v>93141500</v>
      </c>
      <c r="D3" t="s">
        <v>1151</v>
      </c>
      <c r="E3" t="s">
        <v>2632</v>
      </c>
      <c r="F3" t="s">
        <v>36</v>
      </c>
      <c r="G3" t="s">
        <v>1148</v>
      </c>
    </row>
    <row r="4" spans="1:7" ht="14.45" x14ac:dyDescent="0.3">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ht="14.45" x14ac:dyDescent="0.3">
      <c r="F9" t="s">
        <v>64</v>
      </c>
    </row>
    <row r="10" spans="1:7" x14ac:dyDescent="0.25">
      <c r="F10" t="s">
        <v>404</v>
      </c>
    </row>
    <row r="11" spans="1:7" ht="14.45" x14ac:dyDescent="0.3">
      <c r="F11" t="s">
        <v>1078</v>
      </c>
    </row>
    <row r="12" spans="1:7" ht="14.45" x14ac:dyDescent="0.3">
      <c r="F12" t="s">
        <v>421</v>
      </c>
    </row>
    <row r="13" spans="1:7" ht="14.45" x14ac:dyDescent="0.3">
      <c r="F13" t="s">
        <v>459</v>
      </c>
    </row>
    <row r="14" spans="1:7" x14ac:dyDescent="0.25">
      <c r="F14" t="s">
        <v>628</v>
      </c>
    </row>
    <row r="15" spans="1:7" x14ac:dyDescent="0.25">
      <c r="F15" t="s">
        <v>220</v>
      </c>
    </row>
    <row r="16" spans="1:7" ht="14.45" x14ac:dyDescent="0.3">
      <c r="F16" t="s">
        <v>516</v>
      </c>
    </row>
    <row r="17" spans="6:6" x14ac:dyDescent="0.25">
      <c r="F17" t="s">
        <v>1120</v>
      </c>
    </row>
    <row r="18" spans="6:6" ht="14.45" x14ac:dyDescent="0.3">
      <c r="F18" t="s">
        <v>1130</v>
      </c>
    </row>
    <row r="19" spans="6:6" ht="14.45" x14ac:dyDescent="0.3">
      <c r="F19" t="s">
        <v>660</v>
      </c>
    </row>
    <row r="20" spans="6:6" ht="14.45" x14ac:dyDescent="0.3">
      <c r="F20" t="s">
        <v>696</v>
      </c>
    </row>
    <row r="21" spans="6:6" ht="14.45" x14ac:dyDescent="0.3">
      <c r="F21" t="s">
        <v>711</v>
      </c>
    </row>
    <row r="22" spans="6:6" ht="14.45" x14ac:dyDescent="0.3">
      <c r="F22" t="s">
        <v>741</v>
      </c>
    </row>
    <row r="23" spans="6:6" x14ac:dyDescent="0.25">
      <c r="F23" t="s">
        <v>110</v>
      </c>
    </row>
    <row r="24" spans="6:6" ht="14.45" x14ac:dyDescent="0.3">
      <c r="F24" t="s">
        <v>822</v>
      </c>
    </row>
    <row r="25" spans="6:6" ht="14.45" x14ac:dyDescent="0.3">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ht="14.45" x14ac:dyDescent="0.3">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ht="14.45" x14ac:dyDescent="0.3">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purl.org/dc/elements/1.1/"/>
    <ds:schemaRef ds:uri="http://schemas.openxmlformats.org/package/2006/metadata/core-properties"/>
    <ds:schemaRef ds:uri="http://schemas.microsoft.com/office/infopath/2007/PartnerControls"/>
    <ds:schemaRef ds:uri="http://schemas.microsoft.com/office/2006/documentManagement/types"/>
    <ds:schemaRef ds:uri="http://schemas.microsoft.com/office/2006/metadata/properties"/>
    <ds:schemaRef ds:uri="http://purl.org/dc/terms/"/>
    <ds:schemaRef ds:uri="a65d333d-5b59-4810-bc94-b80d9325abbc"/>
    <ds:schemaRef ds:uri="4fb10211-09fb-4e80-9f0b-184718d5d98c"/>
    <ds:schemaRef ds:uri="http://www.w3.org/XML/1998/namespace"/>
    <ds:schemaRef ds:uri="http://purl.org/dc/dcmityp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SEGURIDAD Y SALUD</cp:lastModifiedBy>
  <cp:lastPrinted>2020-12-28T13:49:21Z</cp:lastPrinted>
  <dcterms:created xsi:type="dcterms:W3CDTF">2020-10-14T21:57:42Z</dcterms:created>
  <dcterms:modified xsi:type="dcterms:W3CDTF">2021-01-04T19:49:25Z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