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BOGOTA\"/>
    </mc:Choice>
  </mc:AlternateContent>
  <xr:revisionPtr revIDLastSave="0" documentId="8_{1652CBE9-322A-4D57-9EAF-B9CE8367DDDD}"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<sst xmlns="http://schemas.openxmlformats.org/spreadsheetml/2006/main" count="3161" uniqueCount="2700">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</sst>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0" zoomScale="80" zoomScaleNormal="80"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9" t="str">
        <f>HYPERLINK("#MI_Oferente_Singular!A114","CAPACIDAD RESIDUAL")</f>
        <v>CAPACIDAD RESIDUAL</v>
      </c>
      <c r="F8" s="240"/>
      <c r="G8" s="241"/>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9" t="str">
        <f>HYPERLINK("#MI_Oferente_Singular!A162","TALENTO HUMANO")</f>
        <v>TALENTO HUMANO</v>
      </c>
      <c r="F9" s="240"/>
      <c r="G9" s="241"/>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9" t="str">
        <f>HYPERLINK("#MI_Oferente_Singular!F162","INFRAESTRUCTURA")</f>
        <v>INFRAESTRUCTURA</v>
      </c>
      <c r="F10" s="240"/>
      <c r="G10" s="241"/>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187</v>
      </c>
      <c r="I15" s="32" t="s">
        <v>2624</v>
      </c>
      <c r="J15" s="108" t="s">
        <v>2626</v>
      </c>
      <c r="L15" s="223" t="s">
        <v>8</v>
      </c>
      <c r="M15" s="223"/>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242"/>
      <c r="I20" s="147" t="s">
        <v>1156</v>
      </c>
      <c r="J20" s="148" t="s">
        <v>188</v>
      </c>
      <c r="K20" s="149">
        <v>113129050</v>
      </c>
      <c r="L20" s="150"/>
      <c r="M20" s="150">
        <v>44561</v>
      </c>
      <c r="N20" s="133">
        <f>+(M20-L20)/30</f>
        <v>1485.3666666666666</v>
      </c>
      <c r="O20" s="136"/>
      <c r="U20" s="132"/>
      <c r="V20" s="105">
        <f ca="1">NOW()</f>
        <v>44199.683571180554</v>
      </c>
      <c r="W20" s="105">
        <f ca="1">NOW()</f>
        <v>44199.683571180554</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237" t="str">
        <f>VLOOKUP(B20,EAS!A2:B1439,2,0)</f>
        <v>FUNDACIÓN PARA EL MEJORAMIENTO INTEGRAL DE LA CALIDAD DE VIDA DE LOS COLOMBIANOS CRUZANDO FRONTERAS</v>
      </c>
      <c r="C38" s="237"/>
      <c r="D38" s="237"/>
      <c r="E38" s="237"/>
      <c r="F38" s="237"/>
      <c r="G38" s="5"/>
      <c r="H38" s="130"/>
      <c r="I38" s="246" t="s">
        <v>7</v>
      </c>
      <c r="J38" s="246"/>
      <c r="K38" s="246"/>
      <c r="L38" s="246"/>
      <c r="M38" s="246"/>
      <c r="N38" s="246"/>
      <c r="O38" s="131"/>
    </row>
    <row r="39" spans="1:16" ht="42.95" customHeight="1" thickBot="1" x14ac:dyDescent="0.3">
      <c r="A39" s="10"/>
      <c r="B39" s="11"/>
      <c r="C39" s="11"/>
      <c r="D39" s="11"/>
      <c r="E39" s="11"/>
      <c r="F39" s="11"/>
      <c r="G39" s="11"/>
      <c r="H39" s="10"/>
      <c r="I39" s="232" t="s">
        <v>2698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2"/>
      <c r="Z178" s="163" t="str">
        <f>IF(Y178&gt;0,SUM(E180+Y178),"")</f>
        <v/>
      </c>
      <c r="AA178" s="19"/>
      <c r="AB178" s="19"/>
    </row>
    <row r="179" spans="1:28" ht="23.25" x14ac:dyDescent="0.25">
      <c r="A179" s="9"/>
      <c r="B179" s="190" t="s">
        <v>2669</v>
      </c>
      <c r="C179" s="190"/>
      <c r="D179" s="190"/>
      <c r="E179" s="169">
        <v>0.02</v>
      </c>
      <c r="F179" s="168">
        <v>0.01</v>
      </c>
      <c r="G179" s="163">
        <f>IF(F179&gt;0,SUM(E179+F179),"")</f>
        <v>0.03</v>
      </c>
      <c r="H179" s="5"/>
      <c r="I179" s="190" t="s">
        <v>2671</v>
      </c>
      <c r="J179" s="190"/>
      <c r="K179" s="190"/>
      <c r="L179" s="190"/>
      <c r="M179" s="170">
        <v>0.03</v>
      </c>
      <c r="O179" s="8"/>
      <c r="Q179" s="19"/>
      <c r="R179" s="157">
        <f>IF(M179&gt;0,SUM(L179+M179),"")</f>
        <v>0.03</v>
      </c>
      <c r="T179" s="19"/>
      <c r="U179" s="236" t="s">
        <v>1166</v>
      </c>
      <c r="V179" s="236"/>
      <c r="W179" s="236"/>
      <c r="X179" s="24">
        <v>0.02</v>
      </c>
      <c r="Y179" s="162"/>
      <c r="Z179" s="163" t="str">
        <f>IF(Y179&gt;0,SUM(E181+Y179),"")</f>
        <v/>
      </c>
      <c r="AA179" s="19"/>
      <c r="AB179" s="19"/>
    </row>
    <row r="180" spans="1:28" ht="23.25" hidden="1" x14ac:dyDescent="0.25">
      <c r="A180" s="9"/>
      <c r="B180" s="176"/>
      <c r="C180" s="176"/>
      <c r="D180" s="176"/>
      <c r="E180" s="167"/>
      <c r="H180" s="5"/>
      <c r="I180" s="176"/>
      <c r="J180" s="176"/>
      <c r="K180" s="176"/>
      <c r="L180" s="176"/>
      <c r="M180" s="5"/>
      <c r="O180" s="8"/>
      <c r="Q180" s="19"/>
      <c r="R180" s="157" t="str">
        <f>IF(S180&gt;0,SUM(L180+S180),"")</f>
        <v/>
      </c>
      <c r="S180" s="162"/>
      <c r="T180" s="19"/>
      <c r="U180" s="236" t="s">
        <v>1167</v>
      </c>
      <c r="V180" s="236"/>
      <c r="W180" s="236"/>
      <c r="X180" s="24">
        <v>0.03</v>
      </c>
      <c r="Y180" s="162"/>
      <c r="Z180" s="163" t="str">
        <f>IF(Y180&gt;0,SUM(E182+Y180),"")</f>
        <v/>
      </c>
      <c r="AA180" s="19"/>
      <c r="AB180" s="19"/>
    </row>
    <row r="181" spans="1:28" ht="23.25" hidden="1" x14ac:dyDescent="0.25">
      <c r="A181" s="9"/>
      <c r="B181" s="176"/>
      <c r="C181" s="176"/>
      <c r="D181" s="176"/>
      <c r="E181" s="167"/>
      <c r="H181" s="5"/>
      <c r="I181" s="176"/>
      <c r="J181" s="176"/>
      <c r="K181" s="176"/>
      <c r="L181" s="176"/>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6"/>
      <c r="C182" s="176"/>
      <c r="D182" s="176"/>
      <c r="E182" s="167"/>
      <c r="H182" s="5"/>
      <c r="I182" s="176"/>
      <c r="J182" s="176"/>
      <c r="K182" s="176"/>
      <c r="L182" s="176"/>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3393871.5</v>
      </c>
      <c r="F185" s="92"/>
      <c r="G185" s="93"/>
      <c r="H185" s="88"/>
      <c r="I185" s="90" t="s">
        <v>2627</v>
      </c>
      <c r="J185" s="164">
        <f>+SUM(M179:M183)</f>
        <v>0.03</v>
      </c>
      <c r="K185" s="235" t="s">
        <v>2628</v>
      </c>
      <c r="L185" s="235"/>
      <c r="M185" s="94">
        <f>+J185*(SUM(K20:K35))</f>
        <v>3393871.5</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4" t="s">
        <v>2636</v>
      </c>
      <c r="C192" s="194"/>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metadata/properties"/>
    <ds:schemaRef ds:uri="http://purl.org/dc/elements/1.1/"/>
    <ds:schemaRef ds:uri="a65d333d-5b59-4810-bc94-b80d9325abbc"/>
    <ds:schemaRef ds:uri="http://purl.org/dc/dcmitype/"/>
    <ds:schemaRef ds:uri="4fb10211-09fb-4e80-9f0b-184718d5d98c"/>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2020-12-29T17:57:29Z</cp:lastPrinted>
  <dcterms:created xsi:type="dcterms:W3CDTF">2020-10-14T21:57:42Z</dcterms:created>
  <dcterms:modified xsi:type="dcterms:W3CDTF">2021-01-03T21:24:53Z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