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8_{54F5B1DF-03F9-49F0-9E80-BF570C87680E}"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<sst xmlns="http://schemas.openxmlformats.org/spreadsheetml/2006/main" count="3161" uniqueCount="2700">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</sst>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1" zoomScale="80" zoomScaleNormal="80" zoomScaleSheetLayoutView="40" zoomScalePageLayoutView="40" workbookViewId="0">
      <selection activeCell="C21" sqref="C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23" t="s">
        <v>8</v>
      </c>
      <c r="M15" s="223"/>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242"/>
      <c r="I20" s="147" t="s">
        <v>1156</v>
      </c>
      <c r="J20" s="148" t="s">
        <v>188</v>
      </c>
      <c r="K20" s="149">
        <v>953205750</v>
      </c>
      <c r="L20" s="150"/>
      <c r="M20" s="150">
        <v>44561</v>
      </c>
      <c r="N20" s="133">
        <f>+(M20-L20)/30</f>
        <v>1485.3666666666666</v>
      </c>
      <c r="O20" s="136"/>
      <c r="U20" s="132"/>
      <c r="V20" s="105">
        <f ca="1">NOW()</f>
        <v>44199.690350694444</v>
      </c>
      <c r="W20" s="105">
        <f ca="1">NOW()</f>
        <v>44199.690350694444</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237" t="str">
        <f>VLOOKUP(B20,EAS!A2:B1439,2,0)</f>
        <v>FUNDACIÓN PARA EL MEJORAMIENTO INTEGRAL DE LA CALIDAD DE VIDA DE LOS COLOMBIANOS CRUZANDO FRONTERAS</v>
      </c>
      <c r="C38" s="237"/>
      <c r="D38" s="237"/>
      <c r="E38" s="237"/>
      <c r="F38" s="237"/>
      <c r="G38" s="5"/>
      <c r="H38" s="130"/>
      <c r="I38" s="246" t="s">
        <v>7</v>
      </c>
      <c r="J38" s="246"/>
      <c r="K38" s="246"/>
      <c r="L38" s="246"/>
      <c r="M38" s="246"/>
      <c r="N38" s="246"/>
      <c r="O38" s="131"/>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2669</v>
      </c>
      <c r="C179" s="190"/>
      <c r="D179" s="190"/>
      <c r="E179" s="169">
        <v>0.02</v>
      </c>
      <c r="F179" s="168">
        <v>0.01</v>
      </c>
      <c r="G179" s="163">
        <f>IF(F179&gt;0,SUM(E179+F179),"")</f>
        <v>0.03</v>
      </c>
      <c r="H179" s="5"/>
      <c r="I179" s="190" t="s">
        <v>2671</v>
      </c>
      <c r="J179" s="190"/>
      <c r="K179" s="190"/>
      <c r="L179" s="190"/>
      <c r="M179" s="170">
        <v>0.03</v>
      </c>
      <c r="O179" s="8"/>
      <c r="Q179" s="19"/>
      <c r="R179" s="157">
        <f>IF(M179&gt;0,SUM(L179+M179),"")</f>
        <v>0.03</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28596172.5</v>
      </c>
      <c r="F185" s="92"/>
      <c r="G185" s="93"/>
      <c r="H185" s="88"/>
      <c r="I185" s="90" t="s">
        <v>2627</v>
      </c>
      <c r="J185" s="164">
        <f>+SUM(M179:M183)</f>
        <v>0.03</v>
      </c>
      <c r="K185" s="235" t="s">
        <v>2628</v>
      </c>
      <c r="L185" s="235"/>
      <c r="M185" s="94">
        <f>+J185*(SUM(K20:K35))</f>
        <v>28596172.5</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purl.org/dc/elements/1.1/"/>
    <ds:schemaRef ds:uri="a65d333d-5b59-4810-bc94-b80d9325abbc"/>
    <ds:schemaRef ds:uri="http://purl.org/dc/dcmitype/"/>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2020-12-29T17:57:29Z</cp:lastPrinted>
  <dcterms:created xsi:type="dcterms:W3CDTF">2020-10-14T21:57:42Z</dcterms:created>
  <dcterms:modified xsi:type="dcterms:W3CDTF">2021-01-03T21:34:19Z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