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camil\OneDrive - ahqb\Asociacion Perenne - mio\2020\Licitaciones\002 Manifestaciones de interes 2021\DIMF, HI y CDI\Nariño\045 2021-51-1\"/>
    </mc:Choice>
  </mc:AlternateContent>
  <xr:revisionPtr revIDLastSave="0" documentId="13_ncr:1_{AAFF0797-9EC1-4EEE-A98D-3A3CBCF178C0}"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425" yWindow="1425" windowWidth="21600" windowHeight="11385"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5" i="12" l="1"/>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<sst xmlns="http://schemas.openxmlformats.org/spreadsheetml/2006/main" count="3066" uniqueCount="2692">
  <si>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</si>
  <si>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</si>
  <si>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</si>
  <si>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</si>
  <si>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</si>
  <si>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</si>
  <si>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</si>
  <si>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</si>
  <si>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</si>
  <si>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</si>
  <si>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</si>
  <si>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</si>
  <si>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</si>
  <si>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</si>
  <si>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</si>
  <si>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</si>
  <si>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</si>
  <si>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</si>
  <si>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</si>
  <si>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</si>
  <si>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</si>
  <si>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</si>
  <si>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</si>
  <si>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</si>
  <si>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</si>
  <si>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</si>
  <si>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</si>
  <si>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</si>
  <si>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</si>
  <si>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</si>
  <si>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</si>
  <si>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</si>
  <si>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</si>
  <si>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</si>
  <si>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</si>
  <si>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</si>
  <si>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</si>
  <si>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</si>
  <si>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</si>
  <si>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</si>
  <si>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</si>
  <si>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</si>
  <si>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</si>
  <si>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</si>
  <si>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</si>
  <si>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</si>
  <si>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</si>
  <si>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</si>
  <si>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</si>
  <si>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</si>
  <si>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</si>
  <si>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</si>
  <si>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</si>
  <si>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</si>
  <si>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</si>
  <si>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</si>
  <si>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</si>
  <si>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</si>
  <si>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</si>
  <si>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</si>
  <si>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</si>
  <si>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</si>
  <si>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</si>
  <si>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</si>
  <si>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</si>
  <si>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</si>
  <si>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</si>
  <si>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</si>
  <si>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</si>
  <si>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</si>
  <si>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</si>
  <si>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</si>
  <si>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</si>
  <si>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</si>
  <si>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</si>
  <si>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</si>
  <si>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</si>
  <si>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</si>
  <si>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</si>
  <si>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</si>
  <si>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</si>
  <si>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</si>
  <si>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</si>
  <si>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</si>
  <si>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</si>
  <si>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</si>
  <si>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</si>
  <si>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</si>
  <si>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</si>
  <si>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</si>
  <si>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</si>
  <si>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</si>
  <si>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</si>
  <si>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</si>
  <si>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</si>
  <si>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</si>
  <si>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</si>
  <si>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</si>
  <si>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</si>
  <si>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</si>
  <si>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</si>
  <si>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</si>
  <si>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</si>
  <si>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</si>
  <si>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</si>
  <si>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</si>
  <si>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</si>
  <si>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</si>
  <si>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</si>
  <si>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</si>
  <si>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</si>
  <si>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</si>
  <si>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</si>
  <si>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</si>
  <si>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</si>
  <si>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</si>
  <si>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</si>
  <si>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</si>
  <si>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</si>
  <si>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</si>
  <si>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</si>
  <si>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</si>
  <si>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</si>
  <si>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</si>
  <si>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</si>
  <si>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</si>
  <si>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</si>
  <si>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</si>
  <si>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</si>
  <si>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</si>
  <si>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</si>
  <si>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</si>
  <si>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</si>
  <si>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</si>
  <si>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</si>
  <si>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</si>
  <si>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</si>
  <si>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</si>
  <si>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</si>
  <si>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</si>
  <si>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</si>
  <si>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</si>
  <si>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</si>
  <si>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</si>
  <si>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</si>
  <si>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</si>
  <si>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</si>
  <si>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</si>
  <si>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</si>
  <si>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</si>
  <si>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</si>
  <si>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</si>
  <si>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</si>
  <si>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</si>
  <si>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</si>
  <si>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</si>
  <si>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</si>
  <si>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</si>
  <si>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</si>
  <si>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</si>
  <si>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</si>
  <si>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</si>
  <si>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</si>
  <si>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</si>
  <si>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</si>
  <si>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</si>
  <si>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</si>
  <si>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</si>
  <si>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</si>
  <si>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</si>
  <si>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</si>
  <si>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</si>
  <si>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</si>
  <si>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</si>
  <si>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</si>
  <si>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</si>
  <si>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</si>
  <si>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</si>
  <si>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</si>
  <si>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</si>
  <si>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</si>
  <si>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</si>
  <si>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</si>
  <si>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</si>
  <si>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</si>
  <si>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</si>
  <si>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</si>
  <si>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</si>
  <si>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</si>
  <si>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</si>
  <si>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</si>
  <si>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</si>
  <si>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</si>
  <si>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</si>
  <si>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</si>
  <si>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</si>
  <si>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</si>
  <si>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</si>
  <si>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</si>
  <si>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</si>
  <si>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</si>
  <si>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</si>
  <si>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</si>
  <si>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</si>
  <si>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</si>
  <si>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</si>
  <si>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</si>
  <si>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</si>
  <si>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</si>
  <si>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</si>
  <si>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</si>
  <si>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</si>
  <si>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</si>
  <si>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</si>
  <si>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</si>
  <si>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</si>
  <si>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</si>
  <si>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</si>
  <si>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</si>
  <si>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</si>
  <si>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</si>
  <si>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</si>
  <si>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</si>
  <si>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</si>
  <si>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</si>
  <si>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</si>
  <si>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</si>
  <si>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</si>
  <si>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</si>
  <si>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</si>
  <si>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</si>
  <si>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</si>
  <si>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</si>
  <si>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</si>
  <si>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</si>
  <si>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</si>
  <si>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</si>
  <si>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</si>
  <si>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</si>
  <si>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</si>
  <si>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</si>
  <si>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</si>
  <si>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</si>
  <si>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</si>
  <si>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</si>
  <si>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</si>
  <si>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</si>
  <si>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</si>
  <si>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</si>
  <si>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</si>
  <si>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</si>
  <si>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</si>
  <si>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</si>
  <si>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</si>
  <si>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</si>
  <si>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</si>
  <si>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</si>
  <si>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</si>
  <si>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</si>
  <si>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</si>
  <si>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</si>
  <si>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</si>
  <si>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</si>
  <si>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</si>
  <si>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</si>
  <si>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</si>
  <si>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</si>
  <si>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</si>
  <si>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</si>
  <si>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</si>
  <si>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</si>
  <si>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</si>
  <si>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</si>
  <si>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</si>
  <si>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</si>
  <si>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</si>
  <si>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</si>
  <si>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</si>
  <si>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</si>
  <si>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</si>
  <si>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</si>
  <si>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</si>
  <si>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</si>
  <si>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</si>
  <si>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</si>
  <si>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</si>
  <si>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</si>
  <si>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</si>
  <si>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</si>
  <si>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</si>
  <si>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</si>
  <si>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</si>
  <si>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</si>
  <si>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</si>
  <si>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</si>
  <si>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</si>
  <si>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</si>
  <si>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</si>
  <si>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</si>
  <si>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</si>
  <si>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</si>
  <si>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</si>
  <si>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</si>
  <si>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</si>
  <si>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</si>
  <si>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</si>
  <si>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</si>
  <si>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</si>
  <si>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</si>
  <si>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</si>
  <si>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</si>
  <si>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</si>
  <si>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</si>
  <si>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</si>
  <si>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</si>
  <si>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</si>
  <si>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</si>
  <si>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</si>
  <si>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</si>
  <si>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</si>
  <si>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</si>
  <si>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</si>
  <si>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</si>
  <si>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</si>
  <si>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</si>
  <si>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</si>
  <si>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</si>
  <si>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</si>
  <si>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</si>
  <si>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</si>
  <si>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</si>
  <si>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</si>
  <si>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</si>
  <si>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</si>
  <si>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</si>
  <si>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</si>
  <si>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</si>
  <si>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</si>
  <si>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</si>
  <si>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</si>
  <si>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</si>
  <si>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</si>
  <si>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</si>
  <si>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</si>
  <si>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</si>
  <si>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</si>
  <si>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</si>
  <si>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</si>
  <si>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</si>
  <si>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</si>
  <si>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</si>
  <si>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</si>
  <si>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</si>
  <si>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</si>
  <si>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</si>
  <si>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</si>
  <si>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</si>
  <si>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</si>
  <si>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</si>
  <si>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</si>
  <si>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</si>
  <si>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</si>
  <si>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</si>
  <si>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</si>
  <si>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</si>
  <si>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</si>
  <si>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</si>
  <si>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</si>
  <si>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</si>
  <si>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</si>
  <si>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</si>
  <si>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</si>
  <si>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</si>
  <si>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</si>
  <si>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</si>
  <si>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</si>
  <si>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</si>
  <si>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</si>
  <si>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</si>
  <si>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</si>
  <si>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</si>
  <si>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</si>
  <si>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</si>
  <si>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</si>
  <si>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</si>
  <si>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</si>
  <si>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</si>
  <si>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</si>
  <si>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</si>
  <si>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</si>
  <si>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</si>
  <si>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</si>
  <si>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</si>
  <si>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</si>
  <si>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</si>
  <si>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</si>
  <si>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</si>
  <si>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</si>
  <si>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</si>
  <si>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</si>
  <si>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</si>
  <si>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</si>
  <si>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</si>
  <si>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</si>
  <si>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</si>
  <si>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</si>
  <si>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</si>
  <si>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</si>
  <si>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</si>
  <si>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</si>
  <si>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</si>
  <si>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</si>
  <si>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</si>
  <si>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</si>
  <si>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</si>
  <si>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</si>
  <si>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</si>
  <si>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</si>
  <si>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</si>
  <si>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</si>
  <si>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</si>
  <si>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</si>
  <si>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</si>
  <si>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</si>
  <si>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</si>
  <si>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</si>
  <si>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</si>
  <si>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</si>
  <si>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</si>
  <si>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</si>
  <si>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</si>
  <si>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</si>
  <si>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</si>
  <si>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</si>
  <si>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</si>
  <si>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</si>
  <si>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</si>
  <si>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</si>
  <si>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</si>
  <si>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</si>
  <si>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</si>
  <si>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</si>
  <si>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</si>
  <si>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</si>
  <si>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</si>
  <si>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</si>
  <si>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</si>
  <si>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</si>
  <si>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</si>
  <si>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</si>
  <si>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</si>
  <si>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</si>
  <si>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</si>
  <si>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</si>
  <si>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</si>
  <si>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</si>
  <si>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</si>
  <si>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</si>
  <si>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</si>
  <si>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</si>
  <si>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</si>
  <si>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</si>
  <si>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</si>
  <si>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</si>
  <si>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</si>
  <si>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</si>
  <si>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</si>
  <si>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</si>
  <si>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</si>
  <si>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</si>
  <si>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</si>
  <si>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</si>
  <si>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</si>
  <si>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</si>
  <si>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</si>
  <si>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</si>
  <si>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</si>
  <si>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</si>
  <si>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</si>
  <si>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</si>
  <si>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</si>
  <si>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</si>
  <si>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</si>
  <si>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</si>
  <si>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</si>
  <si>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</si>
  <si>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</si>
  <si>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</si>
  <si>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</si>
  <si>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</si>
  <si>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</si>
  <si>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</si>
  <si>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</si>
  <si>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</si>
  <si>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</si>
  <si>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</si>
  <si>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</si>
  <si>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</si>
  <si>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</si>
  <si>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</si>
  <si>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</si>
  <si>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</si>
  <si>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</si>
  <si>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</si>
  <si>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</si>
  <si>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</si>
  <si>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</si>
  <si>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</si>
  <si>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</si>
  <si>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</si>
  <si>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</si>
  <si>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</si>
  <si>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</si>
  <si>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</si>
  <si>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</si>
  <si>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</si>
  <si>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</si>
  <si>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</si>
  <si>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</si>
  <si>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</si>
  <si>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</si>
  <si>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</si>
  <si>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</si>
  <si>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</si>
  <si>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</si>
  <si>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</si>
  <si>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</si>
  <si>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</si>
  <si>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</si>
  <si>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</si>
  <si>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</si>
  <si>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</si>
  <si>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</si>
  <si>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</si>
  <si>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</si>
  <si>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</si>
  <si>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</si>
  <si>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</si>
  <si>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</si>
  <si>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</si>
  <si>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</si>
  <si>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</si>
  <si>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</si>
  <si>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</si>
  <si>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</si>
  <si>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</si>
  <si>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</si>
  <si>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</si>
  <si>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</si>
  <si>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</si>
  <si>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</si>
  <si>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</si>
  <si>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</si>
  <si>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</si>
  <si>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</si>
  <si>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</si>
  <si>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</si>
  <si>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</si>
  <si>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</si>
  <si>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</si>
  <si>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</si>
  <si>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</si>
  <si>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</si>
  <si>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</si>
  <si>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</si>
  <si>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</si>
  <si>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</si>
  <si>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</si>
  <si>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</si>
  <si>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</si>
  <si>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</si>
  <si>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</si>
  <si>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</si>
  <si>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</si>
  <si>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</si>
  <si>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</si>
  <si>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</si>
  <si>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</si>
  <si>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</si>
  <si>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</si>
  <si>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</si>
  <si>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</si>
  <si>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</si>
  <si>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</si>
  <si>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</si>
  <si>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</si>
  <si>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</si>
  <si>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</si>
  <si>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</si>
  <si>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</si>
  <si>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</si>
  <si>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</si>
  <si>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</si>
  <si>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</si>
  <si>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</si>
  <si>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</si>
  <si>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</si>
  <si>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</si>
  <si>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</si>
  <si>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</si>
  <si>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</si>
  <si>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</si>
  <si>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</si>
  <si>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</si>
  <si>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</si>
  <si>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</si>
  <si>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</si>
  <si>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</si>
  <si>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</si>
  <si>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</si>
  <si>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</si>
  <si>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</si>
  <si>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</si>
  <si>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</si>
  <si>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</si>
  <si>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</si>
  <si>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</si>
  <si>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</si>
  <si>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</si>
  <si>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</si>
  <si>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</si>
  <si>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</si>
  <si>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</si>
  <si>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</si>
  <si>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</si>
  <si>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</si>
  <si>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</si>
  <si>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</si>
  <si>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</si>
  <si>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</si>
  <si>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</si>
  <si>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</si>
  <si>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</si>
  <si>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</si>
  <si>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</si>
  <si>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</si>
  <si>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</si>
  <si>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</si>
  <si>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</si>
  <si>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</si>
  <si>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</si>
  <si>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</si>
  <si>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</si>
  <si>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</si>
  <si>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</si>
  <si>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</si>
  <si>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</si>
  <si>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</si>
  <si>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</si>
  <si>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</si>
  <si>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</si>
  <si>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</si>
  <si>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</si>
  <si>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</si>
  <si>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</si>
  <si>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</si>
  <si>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</si>
  <si>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</si>
  <si>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</si>
  <si>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</si>
  <si>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</si>
  <si>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</si>
  <si>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</si>
  <si>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</si>
  <si>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</si>
  <si>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</si>
  <si>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</si>
  <si>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</si>
  <si>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</si>
  <si>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</si>
  <si>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</si>
  <si>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</si>
  <si>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</si>
  <si>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</si>
  <si>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</si>
  <si>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</si>
  <si>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</si>
  <si>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</si>
  <si>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</si>
  <si>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</si>
  <si>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</si>
  <si>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</si>
  <si>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</si>
  <si>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</si>
  <si>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</si>
  <si>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</si>
  <si>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</si>
  <si>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</si>
  <si>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</si>
  <si>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</si>
  <si>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</si>
  <si>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</si>
  <si>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</si>
  <si>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</si>
  <si>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</si>
  <si>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</si>
  <si>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</si>
  <si>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</si>
  <si>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</si>
  <si>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</si>
  <si>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</si>
  <si>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</si>
  <si>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</si>
  <si>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</si>
  <si>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</si>
  <si>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</si>
  <si>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</si>
  <si>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</si>
  <si>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</si>
  <si>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</si>
  <si>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</si>
  <si>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</si>
  <si>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</si>
  <si>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</si>
  <si>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</si>
  <si>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</si>
  <si>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</si>
  <si>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</si>
  <si>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</si>
  <si>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</si>
  <si>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</si>
  <si>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</si>
  <si>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</si>
  <si>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</si>
  <si>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</si>
  <si>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</si>
  <si>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</si>
  <si>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</si>
  <si>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</si>
  <si>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</si>
  <si>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</si>
  <si>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</si>
  <si>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</si>
  <si>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</si>
  <si>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</si>
  <si>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</si>
  <si>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</si>
  <si>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</si>
  <si>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</si>
  <si>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</si>
  <si>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</si>
  <si>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</si>
  <si>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</si>
  <si>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</si>
  <si>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</si>
  <si>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</si>
  <si>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</si>
  <si>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</si>
  <si>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</si>
  <si>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</si>
  <si>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</si>
  <si>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</si>
  <si>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</si>
  <si>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</si>
  <si>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</si>
  <si>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</si>
  <si>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</si>
  <si>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</si>
  <si>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</si>
  <si>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</si>
  <si>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</si>
  <si>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</si>
  <si>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</si>
  <si>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</si>
  <si>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</si>
  <si>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</si>
  <si>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</si>
  <si>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</si>
  <si>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</si>
  <si>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</si>
  <si>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</si>
  <si>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</si>
  <si>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</si>
  <si>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</si>
  <si>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</si>
  <si>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</si>
  <si>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</si>
  <si>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</si>
  <si>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</si>
  <si>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</si>
  <si>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</si>
  <si>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</si>
  <si>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</si>
  <si>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</si>
  <si>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</si>
  <si>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</si>
  <si>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</si>
  <si>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</si>
  <si>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</si>
  <si>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</si>
  <si>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</si>
  <si>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</si>
  <si>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</si>
  <si>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</si>
  <si>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</si>
  <si>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</si>
  <si>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</si>
  <si>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</si>
  <si>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</si>
  <si>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</si>
  <si>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</si>
  <si>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</si>
  <si>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</si>
  <si>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</si>
  <si>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</si>
  <si>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</si>
  <si>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</si>
  <si>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</si>
  <si>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</si>
  <si>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</si>
  <si>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</si>
  <si>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</si>
  <si>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</si>
  <si>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</si>
  <si>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</si>
  <si>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</si>
  <si>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</si>
  <si>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</si>
  <si>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</si>
  <si>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</si>
  <si>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</si>
  <si>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</si>
  <si>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</si>
  <si>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</si>
  <si>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</si>
  <si>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</si>
  <si>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</si>
  <si>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</si>
  <si>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</si>
  <si>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</si>
  <si>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</si>
  <si>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</si>
  <si>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</si>
  <si>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</si>
  <si>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</si>
  <si>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</si>
  <si>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</si>
  <si>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</si>
  <si>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</si>
  <si>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</si>
  <si>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</si>
  <si>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</si>
  <si>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</si>
  <si>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</si>
  <si>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</si>
  <si>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</si>
  <si>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</si>
  <si>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</si>
  <si>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</si>
  <si>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</si>
  <si>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</si>
  <si>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</si>
  <si>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</si>
  <si>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</si>
  <si>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</si>
  <si>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</si>
  <si>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</si>
  <si>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</si>
  <si>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</si>
  <si>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</si>
  <si>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</si>
  <si>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</si>
  <si>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</si>
  <si>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</si>
  <si>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</si>
  <si>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</si>
  <si>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</si>
  <si>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</si>
  <si>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</si>
  <si>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</si>
  <si>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</si>
  <si>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</si>
  <si>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</si>
  <si>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</si>
  <si>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</si>
  <si>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</si>
  <si>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</si>
  <si>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</si>
  <si>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</si>
  <si>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</si>
  <si>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</si>
  <si>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</si>
  <si>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</si>
  <si>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</si>
  <si>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</si>
  <si>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</si>
  <si>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</si>
  <si>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</si>
  <si>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</si>
  <si>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</si>
  <si>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</si>
  <si>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</si>
  <si>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</si>
  <si>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</si>
  <si>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</si>
  <si>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</si>
  <si>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</si>
  <si>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</si>
  <si>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</si>
  <si>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</si>
  <si>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</si>
  <si>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</si>
  <si>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</si>
  <si>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</si>
  <si>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</si>
  <si>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</si>
  <si>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</si>
  <si>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</si>
  <si>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</si>
  <si>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</si>
  <si>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</si>
  <si>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</si>
  <si>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</si>
  <si>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</si>
  <si>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</si>
  <si>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</si>
  <si>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</si>
  <si>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</si>
  <si>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</si>
  <si>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</si>
  <si>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</si>
  <si>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</si>
  <si>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</si>
  <si>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</si>
  <si>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</si>
  <si>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</si>
  <si>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</si>
  <si>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</si>
  <si>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</si>
  <si>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</si>
  <si>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</si>
  <si>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</si>
  <si>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</si>
  <si>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</si>
  <si>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</si>
  <si>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</si>
  <si>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</si>
  <si>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</si>
  <si>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</si>
  <si>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</si>
  <si>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</si>
  <si>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</si>
  <si>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</si>
  <si>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</si>
  <si>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</si>
  <si>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</si>
  <si>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</si>
  <si>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</si>
  <si>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</si>
  <si>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</si>
  <si>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</si>
  <si>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</si>
  <si>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</si>
  <si>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</si>
  <si>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</si>
  <si>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</si>
  <si>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</si>
  <si>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</si>
  <si>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</si>
  <si>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</si>
  <si>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</si>
  <si>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</si>
  <si>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</si>
  <si>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</si>
  <si>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</si>
  <si>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</si>
  <si>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</si>
  <si>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</si>
  <si>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</si>
  <si>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</si>
  <si>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</si>
  <si>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</si>
  <si>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</si>
  <si>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</si>
  <si>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</si>
  <si>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</si>
  <si>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</si>
  <si>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</si>
  <si>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</si>
  <si>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</si>
  <si>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</si>
  <si>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</si>
  <si>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</si>
  <si>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</si>
  <si>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</si>
  <si>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</si>
  <si>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</si>
  <si>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</si>
  <si>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</si>
  <si>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</si>
  <si>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</si>
  <si>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</si>
  <si>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</si>
  <si>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</si>
  <si>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</si>
  <si>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</si>
  <si>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</si>
  <si>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</si>
  <si>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</si>
  <si>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</si>
  <si>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</si>
  <si>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</si>
  <si>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</si>
  <si>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</si>
  <si>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</si>
  <si>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</si>
  <si>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</si>
  <si>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</si>
  <si>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</si>
  <si>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</si>
  <si>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</si>
  <si>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</si>
  <si>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</si>
  <si>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</si>
  <si>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</si>
  <si>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</si>
  <si>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</si>
  <si>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</si>
  <si>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</si>
  <si>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</si>
  <si>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</si>
  <si>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</si>
  <si>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</si>
  <si>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</si>
  <si>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</si>
  <si>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</si>
  <si>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</si>
  <si>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</si>
  <si>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</si>
  <si>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</si>
  <si>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</si>
  <si>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</si>
  <si>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</si>
  <si>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</si>
  <si>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</si>
  <si>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</si>
  <si>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</si>
  <si>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</si>
  <si>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</si>
  <si>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</si>
  <si>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</si>
  <si>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</si>
  <si>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</si>
  <si>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</si>
  <si>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</si>
  <si>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</si>
  <si>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</si>
  <si>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</si>
  <si>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</si>
  <si>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</si>
  <si>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</si>
  <si>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</si>
  <si>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</si>
  <si>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</si>
  <si>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</si>
  <si>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</si>
  <si>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</si>
  <si>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</si>
  <si>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</si>
  <si>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</si>
  <si>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</si>
  <si>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</si>
  <si>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</si>
  <si>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</si>
  <si>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</si>
  <si>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</si>
  <si>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</si>
  <si>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</si>
  <si>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</si>
  <si>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</si>
  <si>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</si>
  <si>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</si>
  <si>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</si>
  <si>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</si>
  <si>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</si>
  <si>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</si>
  <si>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</si>
  <si>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</si>
  <si>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</si>
  <si>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</si>
  <si>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</si>
  <si>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</si>
  <si>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</si>
  <si>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</si>
  <si>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</si>
  <si>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</si>
  <si>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</si>
  <si>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</si>
  <si>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</si>
  <si>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</si>
  <si>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</si>
  <si>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</si>
  <si>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</si>
  <si>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</si>
  <si>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</si>
  <si>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</si>
  <si>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</si>
  <si>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</si>
  <si>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</si>
  <si>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</si>
  <si>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</si>
  <si>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</si>
  <si>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</si>
  <si>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</si>
  <si>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</si>
  <si>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</si>
  <si>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</si>
  <si>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</si>
  <si>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</si>
  <si>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</si>
  <si>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</si>
  <si>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</si>
  <si>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</si>
  <si>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</si>
  <si>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</si>
  <si>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</si>
  <si>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</si>
  <si>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</si>
  <si>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</si>
  <si>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</si>
  <si>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</si>
  <si>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</si>
  <si>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</si>
  <si>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</si>
  <si>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</si>
  <si>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</si>
  <si>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</si>
  <si>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</si>
  <si>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</si>
  <si>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</si>
  <si>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</si>
  <si>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</si>
  <si>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</si>
  <si>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</si>
  <si>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</si>
  <si>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</si>
  <si>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</si>
  <si>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</si>
  <si>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</si>
  <si>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</si>
  <si>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</si>
  <si>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</si>
  <si>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</si>
  <si>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</si>
  <si>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</si>
  <si>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</si>
  <si>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</si>
  <si>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</si>
  <si>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</si>
  <si>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</si>
  <si>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</si>
  <si>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</si>
  <si>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</si>
  <si>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</si>
  <si>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</si>
  <si>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</si>
  <si>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</si>
  <si>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</si>
  <si>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</si>
  <si>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</si>
  <si>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</si>
  <si>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</si>
  <si>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</si>
  <si>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</si>
  <si>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</si>
  <si>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</si>
  <si>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</si>
  <si>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</si>
  <si>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</si>
  <si>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</si>
  <si>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</si>
  <si>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</si>
  <si>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</si>
  <si>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</si>
  <si>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</si>
  <si>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</si>
  <si>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</si>
  <si>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</si>
  <si>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</si>
  <si>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</si>
  <si>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</si>
  <si>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</si>
  <si>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</si>
  <si>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</si>
  <si>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</si>
  <si>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</si>
  <si>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</si>
  <si>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</si>
  <si>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</si>
  <si>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</si>
  <si>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</si>
  <si>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</si>
  <si>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</si>
  <si>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</si>
  <si>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</si>
  <si>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</si>
  <si>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</si>
  <si>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</si>
  <si>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</si>
  <si>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</si>
  <si>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</si>
  <si>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</si>
  <si>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</si>
  <si>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</si>
  <si>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</si>
  <si>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</si>
  <si>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</si>
  <si>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</si>
  <si>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</si>
  <si>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</si>
  <si>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</si>
  <si>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</si>
  <si>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</si>
  <si>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</si>
  <si>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</si>
  <si>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</si>
  <si>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</si>
  <si>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</si>
  <si>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</si>
  <si>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</si>
  <si>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</si>
  <si>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</si>
  <si>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</si>
  <si>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</si>
  <si>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</si>
  <si>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</si>
  <si>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</si>
  <si>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</si>
  <si>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</si>
  <si>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</si>
  <si>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</si>
  <si>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</si>
  <si>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</si>
  <si>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</si>
  <si>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</si>
  <si>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</si>
  <si>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</si>
  <si>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</si>
  <si>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</si>
  <si>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</si>
  <si>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</si>
  <si>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</si>
  <si>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</si>
  <si>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</si>
  <si>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</si>
  <si>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</si>
  <si>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</si>
  <si>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</si>
  <si>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</si>
  <si>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</si>
  <si>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</si>
  <si>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</si>
  <si>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</si>
  <si>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</si>
  <si>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</si>
  <si>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</si>
  <si>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</si>
  <si>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</si>
  <si>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</si>
  <si>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</si>
  <si>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</si>
  <si>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</si>
  <si>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</si>
  <si>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</si>
  <si>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</si>
  <si>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</si>
  <si>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</si>
  <si>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</si>
  <si>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</si>
  <si>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</si>
  <si>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</si>
  <si>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</si>
  <si>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</si>
  <si>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</si>
  <si>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</si>
  <si>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</si>
  <si>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</si>
  <si>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</si>
  <si>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</si>
  <si>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</si>
  <si>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</si>
  <si>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</si>
  <si>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</si>
  <si>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</si>
  <si>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</si>
  <si>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</si>
  <si>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</si>
  <si>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</si>
  <si>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</si>
  <si>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</si>
  <si>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</si>
  <si>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</si>
  <si>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</si>
  <si>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</si>
  <si>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</si>
  <si>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</si>
  <si>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</si>
  <si>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</si>
  <si>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</si>
  <si>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</si>
  <si>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</si>
  <si>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</si>
  <si>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</si>
  <si>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</si>
  <si>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</si>
  <si>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</si>
  <si>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</si>
  <si>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</si>
  <si>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</si>
  <si>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</si>
  <si>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</si>
  <si>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</si>
  <si>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</si>
  <si>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</si>
  <si>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</si>
  <si>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</si>
  <si>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</si>
  <si>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</si>
  <si>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</si>
  <si>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</si>
  <si>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</si>
  <si>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</si>
  <si>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</si>
  <si>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</si>
  <si>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</si>
  <si>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</si>
  <si>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</si>
  <si>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</si>
  <si>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</si>
  <si>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</si>
  <si>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</si>
  <si>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</si>
  <si>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</si>
  <si>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</si>
  <si>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</si>
  <si>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</si>
  <si>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</si>
  <si>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</si>
  <si>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</si>
  <si>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</si>
  <si>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</si>
  <si>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</si>
  <si>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</si>
  <si>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</si>
  <si>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</si>
  <si>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</si>
  <si>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</si>
  <si>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</si>
  <si>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</si>
  <si>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</si>
  <si>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</si>
  <si>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</si>
  <si>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</si>
  <si>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</si>
  <si>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</si>
  <si>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</si>
  <si>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</si>
  <si>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</si>
  <si>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</si>
  <si>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</si>
  <si>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</si>
  <si>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</si>
  <si>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</si>
  <si>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</si>
  <si>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</si>
  <si>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</si>
  <si>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</si>
  <si>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</si>
  <si>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</si>
  <si>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</si>
  <si>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</si>
  <si>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</si>
  <si>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</si>
  <si>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</si>
  <si>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</si>
  <si>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</si>
  <si>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</si>
  <si>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</si>
  <si>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</si>
  <si>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</si>
  <si>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</si>
  <si>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</si>
  <si>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</si>
  <si>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</si>
  <si>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</si>
  <si>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</si>
  <si>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</si>
  <si>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</si>
  <si>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</si>
  <si>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</si>
  <si>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</si>
  <si>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</si>
  <si>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</si>
  <si>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</si>
  <si>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</si>
  <si>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</si>
  <si>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</si>
  <si>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</si>
  <si>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</si>
  <si>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</si>
  <si>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</si>
  <si>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</si>
  <si>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</si>
  <si>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</si>
  <si>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</si>
  <si>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</si>
  <si>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</si>
  <si>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</si>
  <si>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</si>
  <si>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</si>
  <si>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</si>
  <si>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</si>
  <si>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</si>
  <si>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</si>
  <si>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</si>
  <si>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</si>
  <si>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</si>
  <si>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</si>
  <si>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</si>
  <si>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</si>
  <si>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</si>
  <si>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</si>
  <si>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</si>
  <si>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</si>
  <si>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</si>
  <si>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</si>
  <si>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</si>
  <si>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</si>
  <si>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</si>
  <si>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</si>
  <si>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</si>
  <si>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</si>
  <si>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</si>
  <si>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</si>
  <si>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</si>
  <si>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</si>
  <si>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</si>
  <si>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</si>
  <si>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</si>
  <si>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</si>
  <si>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</si>
  <si>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</si>
  <si>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</si>
  <si>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</si>
  <si>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</si>
  <si>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</si>
  <si>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</si>
  <si>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</si>
  <si>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</si>
  <si>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</si>
  <si>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</si>
  <si>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</si>
  <si>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</si>
  <si>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</si>
  <si>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</si>
  <si>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</si>
  <si>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</si>
  <si>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</si>
  <si>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</si>
  <si>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</si>
  <si>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</si>
  <si>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</si>
  <si>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</si>
  <si>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</si>
  <si>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</si>
  <si>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</si>
  <si>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</si>
  <si>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</si>
  <si>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</si>
  <si>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</si>
  <si>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</si>
  <si>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</si>
  <si>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</si>
  <si>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</si>
  <si>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</si>
  <si>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</si>
  <si>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</si>
  <si>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</si>
  <si>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</si>
  <si>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</si>
  <si>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</si>
  <si>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</si>
  <si>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</si>
  <si>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</si>
  <si>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</si>
  <si>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</si>
  <si>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</si>
  <si>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</si>
  <si>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</si>
  <si>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</si>
  <si>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</si>
  <si>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</si>
  <si>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</si>
  <si>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</si>
  <si>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</si>
  <si>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</si>
  <si>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</si>
  <si>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</si>
  <si>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</si>
  <si>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</si>
  <si>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</si>
  <si>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</si>
  <si>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</si>
  <si>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</si>
  <si>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</si>
  <si>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</si>
  <si>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</si>
  <si>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</si>
  <si>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</si>
  <si>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</si>
  <si>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</si>
  <si>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</si>
  <si>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</si>
  <si>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</si>
  <si>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</si>
  <si>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</si>
  <si>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</si>
  <si>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</si>
  <si>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</si>
  <si>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</si>
  <si>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</si>
  <si>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</si>
  <si>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</si>
  <si>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</si>
  <si>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</si>
  <si>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</si>
  <si>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</si>
  <si>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</si>
  <si>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</si>
  <si>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</si>
  <si>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</si>
  <si>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</si>
  <si>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</si>
  <si>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</si>
  <si>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</si>
  <si>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</si>
  <si>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</si>
  <si>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</si>
  <si>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</si>
  <si>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</si>
  <si>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</si>
  <si>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</si>
  <si>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</si>
  <si>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</si>
  <si>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</si>
  <si>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</si>
  <si>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</si>
  <si>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</si>
  <si>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</si>
  <si>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</si>
  <si>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</si>
  <si>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</si>
  <si>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</si>
  <si>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</si>
  <si>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</si>
  <si>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</si>
  <si>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</si>
  <si>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</si>
  <si>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</si>
  <si>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</si>
  <si>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</si>
  <si>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</si>
  <si>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</si>
  <si>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</si>
  <si>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</si>
  <si>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</si>
  <si>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</si>
  <si>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</si>
  <si>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</si>
  <si>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</si>
  <si>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</si>
  <si>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</si>
  <si>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</si>
  <si>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</si>
  <si>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</si>
  <si>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</si>
  <si>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</si>
  <si>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</si>
  <si>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</si>
  <si>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</si>
  <si>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</si>
  <si>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</si>
  <si>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</si>
  <si>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</si>
  <si>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</si>
  <si>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</si>
  <si>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</si>
  <si>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</si>
  <si>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</si>
  <si>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</si>
  <si>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</si>
  <si>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</si>
  <si>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</si>
  <si>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</si>
  <si>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</si>
  <si>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</si>
  <si>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</si>
  <si>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</si>
  <si>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</si>
  <si>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</si>
  <si>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</si>
  <si>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</si>
  <si>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</si>
  <si>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</si>
  <si>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</si>
  <si>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</si>
  <si>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</si>
  <si>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</si>
  <si>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</si>
  <si>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</si>
  <si>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</si>
  <si>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</si>
  <si>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</si>
  <si>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</si>
  <si>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</si>
  <si>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</si>
  <si>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</si>
  <si>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</si>
  <si>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</si>
  <si>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</si>
  <si>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</si>
  <si>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</si>
  <si>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</si>
  <si>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</si>
  <si>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</si>
  <si>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</si>
  <si>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</si>
  <si>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</si>
  <si>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</si>
  <si>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</si>
  <si>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</si>
  <si>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</si>
  <si>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</si>
  <si>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</si>
  <si>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</si>
  <si>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</si>
  <si>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</si>
  <si>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</si>
  <si>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</si>
  <si>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</si>
  <si>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</si>
  <si>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</si>
  <si>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</si>
  <si>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</si>
  <si>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</si>
  <si>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</si>
  <si>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</si>
  <si>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</si>
  <si>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</si>
  <si>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</si>
  <si>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</si>
  <si>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</si>
  <si>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</si>
  <si>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</si>
  <si>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</si>
  <si>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</si>
  <si>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</si>
  <si>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</si>
  <si>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</si>
  <si>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</si>
  <si>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</si>
  <si>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</si>
  <si>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</si>
  <si>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</si>
  <si>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</si>
  <si>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</si>
  <si>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</si>
  <si>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</si>
  <si>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</si>
  <si>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</si>
  <si>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</si>
  <si>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</si>
  <si>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</si>
  <si>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</si>
  <si>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</si>
  <si>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</si>
  <si>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</si>
  <si>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</si>
  <si>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</si>
  <si>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</si>
  <si>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</si>
  <si>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</si>
  <si>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</si>
  <si>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</si>
  <si>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</si>
  <si>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</si>
  <si>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</si>
  <si>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</si>
  <si>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</si>
  <si>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</si>
  <si>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</si>
  <si>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</si>
  <si>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</si>
  <si>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</si>
  <si>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</si>
  <si>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</si>
  <si>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</si>
  <si>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</si>
  <si>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</si>
  <si>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</si>
  <si>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</si>
  <si>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</si>
  <si>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</si>
  <si>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</si>
  <si>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</si>
  <si>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</si>
  <si>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</si>
  <si>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</si>
  <si>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</si>
  <si>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</si>
  <si>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</si>
  <si>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</si>
  <si>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</si>
  <si>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</si>
  <si>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</si>
  <si>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</si>
  <si>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</si>
  <si>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</si>
  <si>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</si>
  <si>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</si>
  <si>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</si>
  <si>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</si>
  <si>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</si>
  <si>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</si>
  <si>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</si>
  <si>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</si>
  <si>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</si>
  <si>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</si>
  <si>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</si>
  <si>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</si>
  <si>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</si>
  <si>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</si>
  <si>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</si>
  <si>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</si>
  <si>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</si>
  <si>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</si>
  <si>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</si>
  <si>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</si>
  <si>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</si>
  <si>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</si>
  <si>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</si>
  <si>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</si>
  <si>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</si>
  <si>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</si>
  <si>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</si>
  <si>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</si>
  <si>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</si>
  <si>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</si>
  <si>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</si>
  <si>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</si>
  <si>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</si>
  <si>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</si>
  <si>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</si>
  <si>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</si>
  <si>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</si>
  <si>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</si>
  <si>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</si>
  <si>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</si>
  <si>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</si>
  <si>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</si>
  <si>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</si>
  <si>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</si>
  <si>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</si>
  <si>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</si>
  <si>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</si>
  <si>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</si>
  <si>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</si>
  <si>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</si>
  <si>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</si>
  <si>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</si>
  <si>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</si>
  <si>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</si>
  <si>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</si>
  <si>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</si>
  <si>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</si>
  <si>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</si>
  <si>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</si>
  <si>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</si>
  <si>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</si>
  <si>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</si>
  <si>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</si>
  <si>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</si>
  <si>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</si>
  <si>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</si>
  <si>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</si>
  <si>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</si>
  <si>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</si>
  <si>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</si>
  <si>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</si>
  <si>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</si>
  <si>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</si>
  <si>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</si>
  <si>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</si>
  <si>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</si>
  <si>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</si>
  <si>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</si>
  <si>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</si>
  <si>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</si>
  <si>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</si>
  <si>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</si>
  <si>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</si>
  <si>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</si>
  <si>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</si>
  <si>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</si>
  <si>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</si>
  <si>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</si>
  <si>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</si>
  <si>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</si>
  <si>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</si>
  <si>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</si>
  <si>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</si>
  <si>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</si>
  <si>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</si>
  <si>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</si>
  <si>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</si>
  <si>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</si>
  <si>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</si>
  <si>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</si>
  <si>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</si>
  <si>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</si>
  <si>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</si>
  <si>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</si>
  <si>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</si>
  <si>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</si>
  <si>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</si>
  <si>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</si>
  <si>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</si>
  <si>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</si>
  <si>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</si>
  <si>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</si>
  <si>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</si>
  <si>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</si>
  <si>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</si>
  <si>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</si>
  <si>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</si>
  <si>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</si>
  <si>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</si>
  <si>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</si>
  <si>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</si>
  <si>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</si>
  <si>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</si>
  <si>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</si>
  <si>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</si>
  <si>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</si>
  <si>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</si>
  <si>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</si>
  <si>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</si>
  <si>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</si>
  <si>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</si>
  <si>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</si>
  <si>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</si>
  <si>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</si>
  <si>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</si>
  <si>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</si>
  <si>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</si>
  <si>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</si>
  <si>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</si>
  <si>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</si>
  <si>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</si>
  <si>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</si>
  <si>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</si>
  <si>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</si>
  <si>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</si>
  <si>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</si>
  <si>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</si>
  <si>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</si>
  <si>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</si>
  <si>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</si>
  <si>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</si>
  <si>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</si>
  <si>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</si>
  <si>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</si>
  <si>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</si>
  <si>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</si>
  <si>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</si>
  <si>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</si>
  <si>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</si>
  <si>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</si>
  <si>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</si>
  <si>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</si>
  <si>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</si>
  <si>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</si>
  <si>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</si>
  <si>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</si>
  <si>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</si>
  <si>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</si>
  <si>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</si>
  <si>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</si>
  <si>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</si>
  <si>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</si>
  <si>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</si>
  <si>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</si>
  <si>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</si>
  <si>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</si>
  <si>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</si>
  <si>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</si>
  <si>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</si>
  <si>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</si>
  <si>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</si>
  <si>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</si>
  <si>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</si>
  <si>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</si>
  <si>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</si>
  <si>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</si>
  <si>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</si>
  <si>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</si>
  <si>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</si>
  <si>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</si>
  <si>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</si>
  <si>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</si>
  <si>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</si>
  <si>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</si>
  <si>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</si>
  <si>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</si>
  <si>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</si>
  <si>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</si>
  <si>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</si>
  <si>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</si>
  <si>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</si>
  <si>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</si>
  <si>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</si>
  <si>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</si>
  <si>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</si>
  <si>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</si>
  <si>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</si>
  <si>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</si>
  <si>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</si>
  <si>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</si>
  <si>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</si>
  <si>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</si>
  <si>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</si>
  <si>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</si>
  <si>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</si>
  <si>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</si>
  <si>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</si>
  <si>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</si>
  <si>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</si>
  <si>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</si>
  <si>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</si>
  <si>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</si>
  <si>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</si>
  <si>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</si>
  <si>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</si>
  <si>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</si>
  <si>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</si>
  <si>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</si>
  <si>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</si>
  <si>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</si>
  <si>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</si>
  <si>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</si>
  <si>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</si>
  <si>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</si>
  <si>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</si>
  <si>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</si>
  <si>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</si>
  <si>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</si>
  <si>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</si>
  <si>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</si>
  <si>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</si>
  <si>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</si>
  <si>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</si>
  <si>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</si>
  <si>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</si>
  <si>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</si>
  <si>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</si>
  <si>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</si>
  <si>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</si>
  <si>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</si>
  <si>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</si>
  <si>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</si>
  <si>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</si>
  <si>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</si>
  <si>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</si>
  <si>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</si>
  <si>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</si>
  <si>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</si>
  <si>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</si>
  <si>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</si>
  <si>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</si>
  <si>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</si>
  <si>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</si>
  <si>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</si>
  <si>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</si>
  <si>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</si>
  <si>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</si>
  <si>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</si>
  <si>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</si>
  <si>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</si>
  <si>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</si>
  <si>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</si>
  <si>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</si>
  <si>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</si>
  <si>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</si>
  <si>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</si>
  <si>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</si>
  <si>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</si>
  <si>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</si>
  <si>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</si>
  <si>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</si>
  <si>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</si>
  <si>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</si>
  <si>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</si>
  <si>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</si>
  <si>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</si>
  <si>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</si>
  <si>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</si>
  <si>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</si>
  <si>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</si>
  <si>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</si>
  <si>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</si>
  <si>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</si>
  <si>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</si>
  <si>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</si>
  <si>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</si>
  <si>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</si>
  <si>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</si>
  <si>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</si>
  <si>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</si>
  <si>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</si>
  <si>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</si>
  <si>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</si>
  <si>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</si>
  <si>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</si>
  <si>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</si>
  <si>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</si>
  <si>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</si>
  <si>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</si>
  <si>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</si>
  <si>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</si>
  <si>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</si>
  <si>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</si>
  <si>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</si>
  <si>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</si>
  <si>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</si>
  <si>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</si>
  <si>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</si>
  <si>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</si>
  <si>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</si>
  <si>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</si>
  <si>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</si>
  <si>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</si>
  <si>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</si>
  <si>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</si>
  <si>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</si>
  <si>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</si>
  <si>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</si>
  <si>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</si>
  <si>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</si>
  <si>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</si>
  <si>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</si>
  <si>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</si>
  <si>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</si>
  <si>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</si>
  <si>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</si>
  <si>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</si>
  <si>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</si>
  <si>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</si>
  <si>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</si>
  <si>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</si>
  <si>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</si>
  <si>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</si>
  <si>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</si>
  <si>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</si>
  <si>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</si>
  <si>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</si>
  <si>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</si>
  <si>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</si>
  <si>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</si>
  <si>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</si>
  <si>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</si>
  <si>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</si>
  <si>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</si>
  <si>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</si>
  <si>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</si>
  <si>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</si>
  <si>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</si>
  <si>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</si>
  <si>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</si>
  <si>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</si>
  <si>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</si>
  <si>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</si>
  <si>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</si>
  <si>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</si>
  <si>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</si>
  <si>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</si>
  <si>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</si>
  <si>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</si>
  <si>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</si>
  <si>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</si>
  <si>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</si>
  <si>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</si>
  <si>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</si>
  <si>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</si>
  <si>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</si>
  <si>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</si>
  <si>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</si>
  <si>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</si>
  <si>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</si>
  <si>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</si>
  <si>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</si>
  <si>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</si>
  <si>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</si>
  <si>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</si>
  <si>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</si>
  <si>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</si>
  <si>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</si>
  <si>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</si>
  <si>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</si>
  <si>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</si>
  <si>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</si>
  <si>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</si>
  <si>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</si>
  <si>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</si>
  <si>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</si>
  <si>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</si>
  <si>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</si>
  <si>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</si>
  <si>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</si>
  <si>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</si>
  <si>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</si>
  <si>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</si>
  <si>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</si>
  <si>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</si>
  <si>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</si>
  <si>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</si>
  <si>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</si>
  <si>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</si>
  <si>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</si>
  <si>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</si>
  <si>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</si>
  <si>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</si>
  <si>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</si>
  <si>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</si>
  <si>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</si>
  <si>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</si>
  <si>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</si>
  <si>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</si>
  <si>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</si>
  <si>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</si>
  <si>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</si>
  <si>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</si>
  <si>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</si>
  <si>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</si>
  <si>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</si>
  <si>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</si>
  <si>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</si>
  <si>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</si>
  <si>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</si>
  <si>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</si>
  <si>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</si>
  <si>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</si>
  <si>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</si>
  <si>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</si>
  <si>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</si>
  <si>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</si>
  <si>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</si>
  <si>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</si>
  <si>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</si>
  <si>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</si>
  <si>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</si>
  <si>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</si>
  <si>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</si>
  <si>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</si>
  <si>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</si>
  <si>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</si>
  <si>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</si>
  <si>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</si>
  <si>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</si>
  <si>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</si>
  <si>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</si>
  <si>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</si>
  <si>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</si>
  <si>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</si>
  <si>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</si>
  <si>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</si>
  <si>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</si>
  <si>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</si>
  <si>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</si>
  <si>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</si>
  <si>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</si>
  <si>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</si>
  <si>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</si>
  <si>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</si>
  <si>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</si>
  <si>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</si>
  <si>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</si>
  <si>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</si>
  <si>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</si>
  <si>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</si>
  <si>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</si>
  <si>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</si>
  <si>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</si>
  <si>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</si>
  <si>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</si>
  <si>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</si>
  <si>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</si>
  <si>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</si>
  <si>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</si>
  <si>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</si>
  <si>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</si>
  <si>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</si>
  <si>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</si>
  <si>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</si>
  <si>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</si>
  <si>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</si>
  <si>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</si>
  <si>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</si>
  <si>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</si>
  <si>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</si>
  <si>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</si>
  <si>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</si>
  <si>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</si>
  <si>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</si>
  <si>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</si>
  <si>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</si>
  <si>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</si>
  <si>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</si>
  <si>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</si>
  <si>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</si>
  <si>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</si>
  <si>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</si>
  <si>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</si>
  <si>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</si>
  <si>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</si>
  <si>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</si>
  <si>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</si>
  <si>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</si>
  <si>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</si>
  <si>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</si>
  <si>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</si>
  <si>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</si>
  <si>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</si>
  <si>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</si>
  <si>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</si>
  <si>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</si>
  <si>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</si>
  <si>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</si>
  <si>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</si>
  <si>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</si>
  <si>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</si>
  <si>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</si>
  <si>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</si>
  <si>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</si>
  <si>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</si>
  <si>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</si>
  <si>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</si>
  <si>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</si>
  <si>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</si>
  <si>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</si>
  <si>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</si>
  <si>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</si>
  <si>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</si>
  <si>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</si>
  <si>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</si>
  <si>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</si>
  <si>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</si>
  <si>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</si>
  <si>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</si>
  <si>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</si>
  <si>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</si>
  <si>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</si>
  <si>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</si>
  <si>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</si>
  <si>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</si>
  <si>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</si>
  <si>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</si>
  <si>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</si>
  <si>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</si>
  <si>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</si>
  <si>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</si>
  <si>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</si>
  <si>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</si>
  <si>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</si>
  <si>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</si>
  <si>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</si>
  <si>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</si>
  <si>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</si>
  <si>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</si>
  <si>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</si>
  <si>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</si>
  <si>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</si>
  <si>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</si>
  <si>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</si>
  <si>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</si>
  <si>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</si>
  <si>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</si>
  <si>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</si>
  <si>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</si>
  <si>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</si>
  <si>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</si>
  <si>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</si>
  <si>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</si>
  <si>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</si>
  <si>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</si>
  <si>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</si>
  <si>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</si>
  <si>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</si>
  <si>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</si>
  <si>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</si>
  <si>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</si>
  <si>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</si>
  <si>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</si>
  <si>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</si>
  <si>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</si>
  <si>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</si>
  <si>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</si>
  <si>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</si>
  <si>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</si>
  <si>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</si>
  <si>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</si>
  <si>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</si>
  <si>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</si>
  <si>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</si>
  <si>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</si>
  <si>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</si>
  <si>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</si>
  <si>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</si>
  <si>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</si>
  <si>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</si>
  <si>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</si>
  <si>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</si>
  <si>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</si>
  <si>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</si>
  <si>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</si>
  <si>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</si>
  <si>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</si>
  <si>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</si>
  <si>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</si>
  <si>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</si>
  <si>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</si>
  <si>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</si>
  <si>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</si>
  <si>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</si>
  <si>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</si>
  <si>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</si>
  <si>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</si>
  <si>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</si>
  <si>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</si>
  <si>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</si>
  <si>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</si>
  <si>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</si>
  <si>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</si>
  <si>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</si>
  <si>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</si>
  <si>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</si>
  <si>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</si>
  <si>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</si>
  <si>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</si>
  <si>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</si>
  <si>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</si>
  <si>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</si>
  <si>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</si>
  <si>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</si>
  <si>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</si>
  <si>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</si>
  <si>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</si>
  <si>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</si>
  <si>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</si>
  <si>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</si>
  <si>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</si>
  <si>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</si>
  <si>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</si>
  <si>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</si>
  <si>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</si>
  <si>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</si>
  <si>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</si>
  <si>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</si>
  <si>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</si>
  <si>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</si>
  <si>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</si>
  <si>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</si>
  <si>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</si>
  <si>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</si>
  <si>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</si>
  <si>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</si>
  <si>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</si>
  <si>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</si>
  <si>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</si>
  <si>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</si>
  <si>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</si>
  <si>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</si>
  <si>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</si>
  <si>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</si>
  <si>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</si>
  <si>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</si>
  <si>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</si>
  <si>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</si>
  <si>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</si>
  <si>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</si>
  <si>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</si>
  <si>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</si>
  <si>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</si>
  <si>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</si>
  <si>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</si>
  <si>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</si>
  <si>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</si>
  <si>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</si>
  <si>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</si>
  <si>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</si>
  <si>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</si>
  <si>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</si>
  <si>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</si>
  <si>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</si>
  <si>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</si>
  <si>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</si>
  <si>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</si>
  <si>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</si>
  <si>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</si>
  <si>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</si>
  <si>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</si>
  <si>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</si>
  <si>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</si>
  <si>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</si>
  <si>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</si>
  <si>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</si>
  <si>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</si>
  <si>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</si>
  <si>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</si>
  <si>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</si>
  <si>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</si>
  <si>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</si>
  <si>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</si>
  <si>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</si>
  <si>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</si>
  <si>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</si>
  <si>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</si>
  <si>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</si>
  <si>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</si>
  <si>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</si>
  <si>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</si>
  <si>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</si>
  <si>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</si>
  <si>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</si>
  <si>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</si>
  <si>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</si>
  <si>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</si>
  <si>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</si>
  <si>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</si>
  <si>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</si>
  <si>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</si>
  <si>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</si>
  <si>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</si>
  <si>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</si>
  <si>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</si>
  <si>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</si>
  <si>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</si>
  <si>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</si>
  <si>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</si>
  <si>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</si>
  <si>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</si>
  <si>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</si>
  <si>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</si>
  <si>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</si>
  <si>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</si>
  <si>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</si>
  <si>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</si>
  <si>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</si>
  <si>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</si>
  <si>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</si>
  <si>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</si>
  <si>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</si>
  <si>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</si>
  <si>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</si>
  <si>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</si>
  <si>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</si>
  <si>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</si>
  <si>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</si>
  <si>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</si>
  <si>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</si>
  <si>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</si>
  <si>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</si>
  <si>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</si>
  <si>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</si>
  <si>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</si>
  <si>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</si>
  <si>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</si>
  <si>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</si>
  <si>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</si>
  <si>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</si>
  <si>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</si>
  <si>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</si>
  <si>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</si>
  <si>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</si>
  <si>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</si>
  <si>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</si>
  <si>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</si>
  <si>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</si>
  <si>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</si>
  <si>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</si>
  <si>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</si>
  <si>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</si>
  <si>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</si>
  <si>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</si>
  <si>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</si>
  <si>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</si>
  <si>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</si>
  <si>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</si>
  <si>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</si>
  <si>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</si>
  <si>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</si>
  <si>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</si>
  <si>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</si>
  <si>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</si>
  <si>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</si>
  <si>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</si>
  <si>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</si>
  <si>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</si>
  <si>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</si>
  <si>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</si>
  <si>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</si>
  <si>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</si>
  <si>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</si>
  <si>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</si>
  <si>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</si>
  <si>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</si>
  <si>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</si>
  <si>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</si>
  <si>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</si>
  <si>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</si>
  <si>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</si>
  <si>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</si>
  <si>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</si>
  <si>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</si>
  <si>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</si>
  <si>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</si>
  <si>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</si>
  <si>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</si>
  <si>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</si>
  <si>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</si>
  <si>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</si>
  <si>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</si>
  <si>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</si>
  <si>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</si>
  <si>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</si>
  <si>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</si>
  <si>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</si>
  <si>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</si>
  <si>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</si>
  <si>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</si>
  <si>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</si>
  <si>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</si>
  <si>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</si>
  <si>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</si>
  <si>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</si>
  <si>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</si>
  <si>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</si>
  <si>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</si>
  <si>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</si>
  <si>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</si>
  <si>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</si>
  <si>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</si>
  <si>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</si>
  <si>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</si>
  <si>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</si>
  <si>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</si>
  <si>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</si>
  <si>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</si>
  <si>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</si>
  <si>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</si>
  <si>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</si>
  <si>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</si>
  <si>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</si>
  <si>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</si>
  <si>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</si>
  <si>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</si>
  <si>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</si>
  <si>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</si>
  <si>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</si>
  <si>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</si>
  <si>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</si>
  <si>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</si>
  <si>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</si>
  <si>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</si>
  <si>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</si>
  <si>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</si>
  <si>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</si>
  <si>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</si>
  <si>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</si>
  <si>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</si>
  <si>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</si>
  <si>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</si>
  <si>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</si>
  <si>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</si>
  <si>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</si>
  <si>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</si>
  <si>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</si>
  <si>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</si>
  <si>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</si>
  <si>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</si>
  <si>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</si>
  <si>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</si>
  <si>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</si>
  <si>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</si>
  <si>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</si>
  <si>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</si>
  <si>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</si>
  <si>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</si>
  <si>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</si>
  <si>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</si>
  <si>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</si>
  <si>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</si>
  <si>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</si>
  <si>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</si>
  <si>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</si>
  <si>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</si>
  <si>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</si>
  <si>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</si>
  <si>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</si>
  <si>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</si>
  <si>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</si>
  <si>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</si>
  <si>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</si>
  <si>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</si>
  <si>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</si>
  <si>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</si>
  <si>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</si>
  <si>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</si>
  <si>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</si>
  <si>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</si>
  <si>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</si>
  <si>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</si>
  <si>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</si>
  <si>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</si>
  <si>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</si>
  <si>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</si>
  <si>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</si>
  <si>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</si>
  <si>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</si>
  <si>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</si>
  <si>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</si>
  <si>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</si>
  <si>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</si>
  <si>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</si>
  <si>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</si>
  <si>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</si>
  <si>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</si>
  <si>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</si>
  <si>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</si>
  <si>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</si>
  <si>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</si>
  <si>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</si>
  <si>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</si>
  <si>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</si>
  <si>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</si>
  <si>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</si>
  <si>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</si>
  <si>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</si>
  <si>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</si>
  <si>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</si>
  <si>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</si>
  <si>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</si>
  <si>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</si>
  <si>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</si>
  <si>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</si>
  <si>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</si>
  <si>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</si>
  <si>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</si>
  <si>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</si>
  <si>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</si>
  <si>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</si>
  <si>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</si>
  <si>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</si>
  <si>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</si>
  <si>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</si>
  <si>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</si>
  <si>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</si>
  <si>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</si>
  <si>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</si>
  <si>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</si>
  <si>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</si>
  <si>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</si>
  <si>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</si>
  <si>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</si>
  <si>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</si>
  <si>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</si>
  <si>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</si>
  <si>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CAMILO MAURICIO REGALADO ROSERO</t>
  </si>
  <si>
    <t>MZ 10 CS 7 BR CORAZON DE JESUS 1ER PISO</t>
  </si>
  <si>
    <t>asociacionperenne@gmail.com</t>
  </si>
  <si>
    <t>CENTRO LUDICO PEDAGOGICO MI CARITA FELIZ</t>
  </si>
  <si>
    <t>COLEGIO MUNDO DE PRAGA</t>
  </si>
  <si>
    <t>004 DE 2016</t>
  </si>
  <si>
    <t>004 DE 2018</t>
  </si>
  <si>
    <t>001 DE 2019</t>
  </si>
  <si>
    <t>Promover el desarrollo de la primera infancia mediante actividades ludicas, deportivas, artisticas y cientificas a través de la prestacion de servicios de acompañamiento, asesorias y apoyo integral al Centro Pedagogico "Mi Carita Feliz"</t>
  </si>
  <si>
    <t>MP-2014-03</t>
  </si>
  <si>
    <t>FUNDACION ESCUELA DE ARTE Y DEL LIBRE PENSAMIENTO</t>
  </si>
  <si>
    <t>04ART-2015</t>
  </si>
  <si>
    <t>PROMOVER EL DESARROLLO DE LA PRIMERA INFANCIA MEDIANTE ACTIVIDADES LÚDICAS, DEPORTIVAS, ARTÍSTICAS Y CIENTÍFICAS A TRAVÉS DE LA PRESTACIÓN DE SERVICIOS DE ACOMPAÑAMIENTO, ASESORÍAS Y APOYO INTEGRAL A LOS NIÑAS Y NIÑOS DEL COLEGIO MUNDO DE PRAGA</t>
  </si>
  <si>
    <t>DESARROLLAR E IMPLEMENTAR UN PLAN PEDAGÓGICO DIRIGIDO A LOS 8 NIÑOS Y NIÑAS DE LA VEREDA LA PRADERA DEL CORREGIIMIENTO LA CALDERA DEL MUNICIPIO DE PASTO, ORIENTADO A ENSEÑAR Y FORJAR VALORES COMO: LA SOLIDARIDAD, EL RESPETO, EL AMOR, LA JUSTICIA, LA RESPONSABILIDAD, EL CUIDADO DEL MEDIO AMBIENTE Y EL URBANISMO CON EL FIN DE QUE SEAN ESTUDIADOS POR LOS MENORES Y PROMUEVA UNA CONDUCTA A FIN CON EL PLAN PEDAGÓGICO, DENTRO DE SU NÚCLEO FAMILIAR</t>
  </si>
  <si>
    <t>2021-52-1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</si>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</sst>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ill="1" applyAlignment="1" applyProtection="1">
      <alignment horizontal="right" vertical="center"/>
      <protection locked="0"/>
    </xf>
    <xf numFmtId="0" fontId="0" fillId="3" borderId="0" xfId="0" applyFill="1" applyAlignment="1" applyProtection="1">
      <alignment vertical="center"/>
      <protection locked="0"/>
    </xf>
    <xf numFmtId="167" fontId="3" fillId="3" borderId="16" xfId="0" applyNumberFormat="1" applyFon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79" zoomScale="70" zoomScaleNormal="70" zoomScaleSheetLayoutView="40" zoomScalePageLayoutView="40" workbookViewId="0">
      <selection activeCell="J65" sqref="J6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3" t="str">
        <f>HYPERLINK("#MI_Oferente_Singular!A114","CAPACIDAD RESIDUAL")</f>
        <v>CAPACIDAD RESIDUAL</v>
      </c>
      <c r="F8" s="184"/>
      <c r="G8" s="185"/>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3" t="str">
        <f>HYPERLINK("#MI_Oferente_Singular!A162","TALENTO HUMANO")</f>
        <v>TALENTO HUMANO</v>
      </c>
      <c r="F9" s="184"/>
      <c r="G9" s="185"/>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3" t="str">
        <f>HYPERLINK("#MI_Oferente_Singular!F162","INFRAESTRUCTURA")</f>
        <v>INFRAESTRUCTURA</v>
      </c>
      <c r="F10" s="184"/>
      <c r="G10" s="185"/>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2690</v>
      </c>
      <c r="D15" s="35"/>
      <c r="E15" s="35"/>
      <c r="F15" s="5"/>
      <c r="G15" s="32" t="s">
        <v>1168</v>
      </c>
      <c r="H15" s="103" t="s">
        <v>110</v>
      </c>
      <c r="I15" s="32" t="s">
        <v>2624</v>
      </c>
      <c r="J15" s="108" t="s">
        <v>2626</v>
      </c>
      <c r="L15" s="209" t="s">
        <v>8</v>
      </c>
      <c r="M15" s="209"/>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38" t="s">
        <v>11</v>
      </c>
      <c r="J19" s="139" t="s">
        <v>10</v>
      </c>
      <c r="K19" s="139" t="s">
        <v>2609</v>
      </c>
      <c r="L19" s="139" t="s">
        <v>1161</v>
      </c>
      <c r="M19" s="139" t="s">
        <v>1162</v>
      </c>
      <c r="N19" s="140" t="s">
        <v>2610</v>
      </c>
      <c r="O19" s="135"/>
      <c r="Q19" s="51"/>
      <c r="R19" s="51"/>
    </row>
    <row r="20" spans="1:23" ht="30" customHeight="1" x14ac:dyDescent="0.25">
      <c r="A20" s="9"/>
      <c r="B20" s="109">
        <v>900124612</v>
      </c>
      <c r="C20" s="5"/>
      <c r="D20" s="73"/>
      <c r="E20" s="5"/>
      <c r="F20" s="5"/>
      <c r="G20" s="5"/>
      <c r="H20" s="186"/>
      <c r="I20" s="146" t="s">
        <v>110</v>
      </c>
      <c r="J20" s="147" t="s">
        <v>769</v>
      </c>
      <c r="K20" s="148">
        <v>1235889418</v>
      </c>
      <c r="L20" s="149"/>
      <c r="M20" s="149">
        <v>44561</v>
      </c>
      <c r="N20" s="133">
        <f>+(M20-L20)/30</f>
        <v>1485.3666666666666</v>
      </c>
      <c r="O20" s="136"/>
      <c r="U20" s="132"/>
      <c r="V20" s="105">
        <f ca="1">NOW()</f>
        <v>44200.605296875001</v>
      </c>
      <c r="W20" s="105">
        <f ca="1">NOW()</f>
        <v>44200.605296875001</v>
      </c>
    </row>
    <row r="21" spans="1:23" ht="30" customHeight="1" outlineLevel="1" x14ac:dyDescent="0.25">
      <c r="A21" s="9"/>
      <c r="B21" s="71"/>
      <c r="C21" s="5"/>
      <c r="D21" s="5"/>
      <c r="E21" s="5"/>
      <c r="F21" s="5"/>
      <c r="G21" s="5"/>
      <c r="H21" s="70"/>
      <c r="I21" s="146"/>
      <c r="J21" s="147"/>
      <c r="K21" s="176"/>
      <c r="L21" s="149"/>
      <c r="M21" s="149"/>
      <c r="N21" s="133">
        <f t="shared" ref="N21:N35" si="0">+(M21-L21)/30</f>
        <v>0</v>
      </c>
      <c r="O21" s="137"/>
    </row>
    <row r="22" spans="1:23" ht="30" customHeight="1" outlineLevel="1" x14ac:dyDescent="0.25">
      <c r="A22" s="9"/>
      <c r="B22" s="71"/>
      <c r="C22" s="5"/>
      <c r="D22" s="5"/>
      <c r="E22" s="5"/>
      <c r="F22" s="5"/>
      <c r="G22" s="5"/>
      <c r="H22" s="70"/>
      <c r="I22" s="146"/>
      <c r="J22" s="147"/>
      <c r="K22" s="148"/>
      <c r="L22" s="149"/>
      <c r="M22" s="149"/>
      <c r="N22" s="134">
        <f t="shared" ref="N22:N33" si="1">+(M22-L22)/30</f>
        <v>0</v>
      </c>
      <c r="O22" s="137"/>
    </row>
    <row r="23" spans="1:23" ht="30" customHeight="1" outlineLevel="1" x14ac:dyDescent="0.25">
      <c r="A23" s="9"/>
      <c r="B23" s="101"/>
      <c r="C23" s="21"/>
      <c r="D23" s="21"/>
      <c r="E23" s="21"/>
      <c r="F23" s="5"/>
      <c r="G23" s="5"/>
      <c r="H23" s="70"/>
      <c r="I23" s="146"/>
      <c r="J23" s="147"/>
      <c r="K23" s="148"/>
      <c r="L23" s="149"/>
      <c r="M23" s="149"/>
      <c r="N23" s="134">
        <f t="shared" si="1"/>
        <v>0</v>
      </c>
      <c r="O23" s="137"/>
      <c r="Q23" s="104"/>
      <c r="R23" s="55"/>
      <c r="S23" s="105"/>
      <c r="T23" s="105"/>
    </row>
    <row r="24" spans="1:23" ht="30" customHeight="1" outlineLevel="1" x14ac:dyDescent="0.25">
      <c r="A24" s="9"/>
      <c r="B24" s="101"/>
      <c r="C24" s="21"/>
      <c r="D24" s="21"/>
      <c r="E24" s="21"/>
      <c r="F24" s="5"/>
      <c r="G24" s="5"/>
      <c r="H24" s="70"/>
      <c r="I24" s="146"/>
      <c r="J24" s="147"/>
      <c r="K24" s="148"/>
      <c r="L24" s="149"/>
      <c r="M24" s="149"/>
      <c r="N24" s="134">
        <f t="shared" si="1"/>
        <v>0</v>
      </c>
      <c r="O24" s="137"/>
    </row>
    <row r="25" spans="1:23" ht="30" customHeight="1" outlineLevel="1" x14ac:dyDescent="0.25">
      <c r="A25" s="9"/>
      <c r="B25" s="101"/>
      <c r="C25" s="21"/>
      <c r="D25" s="21"/>
      <c r="E25" s="21"/>
      <c r="F25" s="5"/>
      <c r="G25" s="5"/>
      <c r="H25" s="70"/>
      <c r="I25" s="146"/>
      <c r="J25" s="147"/>
      <c r="K25" s="148"/>
      <c r="L25" s="149"/>
      <c r="M25" s="149"/>
      <c r="N25" s="134">
        <f t="shared" si="1"/>
        <v>0</v>
      </c>
      <c r="O25" s="137"/>
    </row>
    <row r="26" spans="1:23" ht="30" customHeight="1" outlineLevel="1" x14ac:dyDescent="0.25">
      <c r="A26" s="9"/>
      <c r="B26" s="101"/>
      <c r="C26" s="21"/>
      <c r="D26" s="21"/>
      <c r="E26" s="21"/>
      <c r="F26" s="5"/>
      <c r="G26" s="5"/>
      <c r="H26" s="70"/>
      <c r="I26" s="146"/>
      <c r="J26" s="147"/>
      <c r="K26" s="148"/>
      <c r="L26" s="149"/>
      <c r="M26" s="149"/>
      <c r="N26" s="134">
        <f t="shared" si="1"/>
        <v>0</v>
      </c>
      <c r="O26" s="137"/>
    </row>
    <row r="27" spans="1:23" ht="30" customHeight="1" outlineLevel="1" x14ac:dyDescent="0.25">
      <c r="A27" s="9"/>
      <c r="B27" s="101"/>
      <c r="C27" s="21"/>
      <c r="D27" s="21"/>
      <c r="E27" s="21"/>
      <c r="F27" s="5"/>
      <c r="G27" s="5"/>
      <c r="H27" s="70"/>
      <c r="I27" s="146"/>
      <c r="J27" s="147"/>
      <c r="K27" s="148"/>
      <c r="L27" s="149"/>
      <c r="M27" s="149"/>
      <c r="N27" s="134">
        <f t="shared" si="1"/>
        <v>0</v>
      </c>
      <c r="O27" s="137"/>
    </row>
    <row r="28" spans="1:23" ht="30" customHeight="1" outlineLevel="1" x14ac:dyDescent="0.25">
      <c r="A28" s="9"/>
      <c r="B28" s="101"/>
      <c r="C28" s="21"/>
      <c r="D28" s="21"/>
      <c r="E28" s="21"/>
      <c r="F28" s="5"/>
      <c r="G28" s="5"/>
      <c r="H28" s="70"/>
      <c r="I28" s="146"/>
      <c r="J28" s="147"/>
      <c r="K28" s="148"/>
      <c r="L28" s="149"/>
      <c r="M28" s="149"/>
      <c r="N28" s="134">
        <f t="shared" si="1"/>
        <v>0</v>
      </c>
      <c r="O28" s="137"/>
    </row>
    <row r="29" spans="1:23" ht="30" customHeight="1" outlineLevel="1" x14ac:dyDescent="0.25">
      <c r="A29" s="9"/>
      <c r="B29" s="71"/>
      <c r="C29" s="5"/>
      <c r="D29" s="5"/>
      <c r="E29" s="5"/>
      <c r="F29" s="5"/>
      <c r="G29" s="5"/>
      <c r="H29" s="70"/>
      <c r="I29" s="146"/>
      <c r="J29" s="147"/>
      <c r="K29" s="148"/>
      <c r="L29" s="149"/>
      <c r="M29" s="149"/>
      <c r="N29" s="134">
        <f t="shared" si="1"/>
        <v>0</v>
      </c>
      <c r="O29" s="137"/>
    </row>
    <row r="30" spans="1:23" ht="30" customHeight="1" outlineLevel="1" x14ac:dyDescent="0.25">
      <c r="A30" s="9"/>
      <c r="B30" s="71"/>
      <c r="C30" s="5"/>
      <c r="D30" s="5"/>
      <c r="E30" s="5"/>
      <c r="F30" s="5"/>
      <c r="G30" s="5"/>
      <c r="H30" s="70"/>
      <c r="I30" s="146"/>
      <c r="J30" s="147"/>
      <c r="K30" s="148"/>
      <c r="L30" s="149"/>
      <c r="M30" s="149"/>
      <c r="N30" s="134">
        <f t="shared" si="1"/>
        <v>0</v>
      </c>
      <c r="O30" s="137"/>
    </row>
    <row r="31" spans="1:23" ht="30" customHeight="1" outlineLevel="1" x14ac:dyDescent="0.25">
      <c r="A31" s="9"/>
      <c r="B31" s="71"/>
      <c r="C31" s="5"/>
      <c r="D31" s="5"/>
      <c r="E31" s="5"/>
      <c r="F31" s="5"/>
      <c r="G31" s="5"/>
      <c r="H31" s="70"/>
      <c r="I31" s="146"/>
      <c r="J31" s="147"/>
      <c r="K31" s="148"/>
      <c r="L31" s="149"/>
      <c r="M31" s="149"/>
      <c r="N31" s="134">
        <f t="shared" si="1"/>
        <v>0</v>
      </c>
      <c r="O31" s="137"/>
    </row>
    <row r="32" spans="1:23" ht="30" customHeight="1" outlineLevel="1" x14ac:dyDescent="0.25">
      <c r="A32" s="9"/>
      <c r="B32" s="71"/>
      <c r="C32" s="5"/>
      <c r="D32" s="5"/>
      <c r="E32" s="5"/>
      <c r="F32" s="5"/>
      <c r="G32" s="5"/>
      <c r="H32" s="70"/>
      <c r="I32" s="146"/>
      <c r="J32" s="147"/>
      <c r="K32" s="148"/>
      <c r="L32" s="149"/>
      <c r="M32" s="149"/>
      <c r="N32" s="134">
        <f t="shared" si="1"/>
        <v>0</v>
      </c>
      <c r="O32" s="137"/>
    </row>
    <row r="33" spans="1:16" ht="30" customHeight="1" outlineLevel="1" x14ac:dyDescent="0.25">
      <c r="A33" s="9"/>
      <c r="B33" s="71"/>
      <c r="C33" s="5"/>
      <c r="D33" s="5"/>
      <c r="E33" s="5"/>
      <c r="F33" s="5"/>
      <c r="G33" s="5"/>
      <c r="H33" s="70"/>
      <c r="I33" s="146"/>
      <c r="J33" s="147"/>
      <c r="K33" s="148"/>
      <c r="L33" s="149"/>
      <c r="M33" s="149"/>
      <c r="N33" s="134">
        <f t="shared" si="1"/>
        <v>0</v>
      </c>
      <c r="O33" s="137"/>
    </row>
    <row r="34" spans="1:16" ht="30" customHeight="1" outlineLevel="1" x14ac:dyDescent="0.25">
      <c r="A34" s="9"/>
      <c r="B34" s="71"/>
      <c r="C34" s="5"/>
      <c r="D34" s="5"/>
      <c r="E34" s="5"/>
      <c r="F34" s="5"/>
      <c r="G34" s="5"/>
      <c r="H34" s="70"/>
      <c r="I34" s="146"/>
      <c r="J34" s="147"/>
      <c r="K34" s="148"/>
      <c r="L34" s="149"/>
      <c r="M34" s="149"/>
      <c r="N34" s="134">
        <f t="shared" si="0"/>
        <v>0</v>
      </c>
      <c r="O34" s="137"/>
    </row>
    <row r="35" spans="1:16" ht="30" customHeight="1" outlineLevel="1" x14ac:dyDescent="0.25">
      <c r="A35" s="9"/>
      <c r="B35" s="71"/>
      <c r="C35" s="5"/>
      <c r="D35" s="5"/>
      <c r="E35" s="5"/>
      <c r="F35" s="5"/>
      <c r="G35" s="5"/>
      <c r="H35" s="70"/>
      <c r="I35" s="146"/>
      <c r="J35" s="147"/>
      <c r="K35" s="148"/>
      <c r="L35" s="149"/>
      <c r="M35" s="149"/>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7"/>
      <c r="I37" s="128"/>
      <c r="J37" s="128"/>
      <c r="K37" s="128"/>
      <c r="L37" s="128"/>
      <c r="M37" s="128"/>
      <c r="N37" s="128"/>
      <c r="O37" s="129"/>
    </row>
    <row r="38" spans="1:16" ht="21" customHeight="1" x14ac:dyDescent="0.25">
      <c r="A38" s="9"/>
      <c r="B38" s="178" t="str">
        <f>VLOOKUP(B20,EAS!A2:B1439,2,0)</f>
        <v>ASOCIACIÓN PERENNE</v>
      </c>
      <c r="C38" s="178"/>
      <c r="D38" s="178"/>
      <c r="E38" s="178"/>
      <c r="F38" s="178"/>
      <c r="G38" s="5"/>
      <c r="H38" s="130"/>
      <c r="I38" s="190" t="s">
        <v>7</v>
      </c>
      <c r="J38" s="190"/>
      <c r="K38" s="190"/>
      <c r="L38" s="190"/>
      <c r="M38" s="190"/>
      <c r="N38" s="190"/>
      <c r="O38" s="131"/>
    </row>
    <row r="39" spans="1:16" ht="42.95" customHeight="1" thickBot="1" x14ac:dyDescent="0.3">
      <c r="A39" s="10"/>
      <c r="B39" s="11"/>
      <c r="C39" s="11"/>
      <c r="D39" s="11"/>
      <c r="E39" s="11"/>
      <c r="F39" s="11"/>
      <c r="G39" s="11"/>
      <c r="H39" s="10"/>
      <c r="I39" s="222" t="s">
        <v>2691</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20" t="s">
        <v>2679</v>
      </c>
      <c r="C48" s="111" t="s">
        <v>32</v>
      </c>
      <c r="D48" s="110" t="s">
        <v>2681</v>
      </c>
      <c r="E48" s="143">
        <v>42724</v>
      </c>
      <c r="F48" s="143">
        <v>43122</v>
      </c>
      <c r="G48" s="157">
        <f>IF(AND(E48&lt;&gt;"",F48&lt;&gt;""),((F48-E48)/30),"")</f>
        <v>13.266666666666667</v>
      </c>
      <c r="H48" s="113" t="s">
        <v>2684</v>
      </c>
      <c r="I48" s="112" t="s">
        <v>110</v>
      </c>
      <c r="J48" s="112" t="s">
        <v>769</v>
      </c>
      <c r="K48" s="115">
        <v>18800000</v>
      </c>
      <c r="L48" s="114" t="s">
        <v>1148</v>
      </c>
      <c r="M48" s="116">
        <v>1</v>
      </c>
      <c r="N48" s="114" t="s">
        <v>27</v>
      </c>
      <c r="O48" s="114" t="s">
        <v>26</v>
      </c>
      <c r="P48" s="78"/>
    </row>
    <row r="49" spans="1:16" s="6" customFormat="1" ht="24.75" customHeight="1" x14ac:dyDescent="0.25">
      <c r="A49" s="141">
        <v>2</v>
      </c>
      <c r="B49" s="120" t="s">
        <v>2679</v>
      </c>
      <c r="C49" s="122" t="s">
        <v>32</v>
      </c>
      <c r="D49" s="110" t="s">
        <v>2682</v>
      </c>
      <c r="E49" s="143">
        <v>43129</v>
      </c>
      <c r="F49" s="143">
        <v>43465</v>
      </c>
      <c r="G49" s="157">
        <f t="shared" ref="G49:G50" si="2">IF(AND(E49&lt;&gt;"",F49&lt;&gt;""),((F49-E49)/30),"")</f>
        <v>11.2</v>
      </c>
      <c r="H49" s="120" t="s">
        <v>2684</v>
      </c>
      <c r="I49" s="112" t="s">
        <v>110</v>
      </c>
      <c r="J49" s="119" t="s">
        <v>769</v>
      </c>
      <c r="K49" s="115">
        <v>29000000</v>
      </c>
      <c r="L49" s="122" t="s">
        <v>1148</v>
      </c>
      <c r="M49" s="116">
        <v>1</v>
      </c>
      <c r="N49" s="122" t="s">
        <v>27</v>
      </c>
      <c r="O49" s="122" t="s">
        <v>26</v>
      </c>
      <c r="P49" s="78"/>
    </row>
    <row r="50" spans="1:16" s="6" customFormat="1" ht="24.75" customHeight="1" x14ac:dyDescent="0.25">
      <c r="A50" s="141">
        <v>3</v>
      </c>
      <c r="B50" s="120" t="s">
        <v>2679</v>
      </c>
      <c r="C50" s="122" t="s">
        <v>32</v>
      </c>
      <c r="D50" s="110" t="s">
        <v>2683</v>
      </c>
      <c r="E50" s="143">
        <v>43474</v>
      </c>
      <c r="F50" s="143">
        <v>43794</v>
      </c>
      <c r="G50" s="157">
        <f t="shared" si="2"/>
        <v>10.666666666666666</v>
      </c>
      <c r="H50" s="117" t="s">
        <v>2684</v>
      </c>
      <c r="I50" s="112" t="s">
        <v>110</v>
      </c>
      <c r="J50" s="119" t="s">
        <v>769</v>
      </c>
      <c r="K50" s="115">
        <v>29000000</v>
      </c>
      <c r="L50" s="122" t="s">
        <v>1148</v>
      </c>
      <c r="M50" s="116">
        <v>1</v>
      </c>
      <c r="N50" s="122" t="s">
        <v>27</v>
      </c>
      <c r="O50" s="122" t="s">
        <v>26</v>
      </c>
      <c r="P50" s="78"/>
    </row>
    <row r="51" spans="1:16" s="6" customFormat="1" ht="24.75" customHeight="1" outlineLevel="1" x14ac:dyDescent="0.25">
      <c r="A51" s="141">
        <v>4</v>
      </c>
      <c r="B51" s="120" t="s">
        <v>2680</v>
      </c>
      <c r="C51" s="122" t="s">
        <v>32</v>
      </c>
      <c r="D51" s="110" t="s">
        <v>2685</v>
      </c>
      <c r="E51" s="143">
        <v>41708</v>
      </c>
      <c r="F51" s="143">
        <v>42083</v>
      </c>
      <c r="G51" s="157">
        <f t="shared" ref="G51:G107" si="3">IF(AND(E51&lt;&gt;"",F51&lt;&gt;""),((F51-E51)/30),"")</f>
        <v>12.5</v>
      </c>
      <c r="H51" s="113" t="s">
        <v>2688</v>
      </c>
      <c r="I51" s="119" t="s">
        <v>110</v>
      </c>
      <c r="J51" s="119" t="s">
        <v>769</v>
      </c>
      <c r="K51" s="115">
        <v>12000000</v>
      </c>
      <c r="L51" s="122" t="s">
        <v>1148</v>
      </c>
      <c r="M51" s="116">
        <v>1</v>
      </c>
      <c r="N51" s="122" t="s">
        <v>27</v>
      </c>
      <c r="O51" s="122" t="s">
        <v>1148</v>
      </c>
      <c r="P51" s="78"/>
    </row>
    <row r="52" spans="1:16" s="7" customFormat="1" ht="24.75" customHeight="1" outlineLevel="1" x14ac:dyDescent="0.25">
      <c r="A52" s="142">
        <v>5</v>
      </c>
      <c r="B52" s="120" t="s">
        <v>2686</v>
      </c>
      <c r="C52" s="122" t="s">
        <v>32</v>
      </c>
      <c r="D52" s="110" t="s">
        <v>2687</v>
      </c>
      <c r="E52" s="143">
        <v>42095</v>
      </c>
      <c r="F52" s="143">
        <v>42675</v>
      </c>
      <c r="G52" s="157">
        <f t="shared" si="3"/>
        <v>19.333333333333332</v>
      </c>
      <c r="H52" s="117" t="s">
        <v>2689</v>
      </c>
      <c r="I52" s="119" t="s">
        <v>110</v>
      </c>
      <c r="J52" s="119" t="s">
        <v>769</v>
      </c>
      <c r="K52" s="115">
        <v>8000000</v>
      </c>
      <c r="L52" s="122" t="s">
        <v>1148</v>
      </c>
      <c r="M52" s="116">
        <v>1</v>
      </c>
      <c r="N52" s="122" t="s">
        <v>27</v>
      </c>
      <c r="O52" s="122" t="s">
        <v>1148</v>
      </c>
      <c r="P52" s="79"/>
    </row>
    <row r="53" spans="1:16" s="7" customFormat="1" ht="24.75" customHeight="1" outlineLevel="1" x14ac:dyDescent="0.25">
      <c r="A53" s="142">
        <v>6</v>
      </c>
      <c r="B53" s="120"/>
      <c r="C53" s="122"/>
      <c r="D53" s="110"/>
      <c r="E53" s="143"/>
      <c r="F53" s="143"/>
      <c r="G53" s="157" t="str">
        <f t="shared" si="3"/>
        <v/>
      </c>
      <c r="H53" s="117"/>
      <c r="I53" s="119"/>
      <c r="J53" s="112"/>
      <c r="K53" s="115"/>
      <c r="L53" s="122"/>
      <c r="M53" s="116"/>
      <c r="N53" s="122"/>
      <c r="O53" s="122"/>
      <c r="P53" s="79"/>
    </row>
    <row r="54" spans="1:16" s="7" customFormat="1" ht="24.75" customHeight="1" outlineLevel="1" x14ac:dyDescent="0.25">
      <c r="A54" s="142">
        <v>7</v>
      </c>
      <c r="B54" s="120"/>
      <c r="C54" s="122"/>
      <c r="D54" s="119"/>
      <c r="E54" s="143"/>
      <c r="F54" s="143"/>
      <c r="G54" s="157" t="str">
        <f t="shared" si="3"/>
        <v/>
      </c>
      <c r="H54" s="117"/>
      <c r="I54" s="119"/>
      <c r="J54" s="119"/>
      <c r="K54" s="121"/>
      <c r="L54" s="122"/>
      <c r="M54" s="116"/>
      <c r="N54" s="122"/>
      <c r="O54" s="122"/>
      <c r="P54" s="79"/>
    </row>
    <row r="55" spans="1:16" s="7" customFormat="1" ht="24.75" customHeight="1" outlineLevel="1" x14ac:dyDescent="0.25">
      <c r="A55" s="142">
        <v>8</v>
      </c>
      <c r="B55" s="120"/>
      <c r="C55" s="122"/>
      <c r="D55" s="119"/>
      <c r="E55" s="143"/>
      <c r="F55" s="143"/>
      <c r="G55" s="157" t="str">
        <f t="shared" si="3"/>
        <v/>
      </c>
      <c r="H55" s="117"/>
      <c r="I55" s="119"/>
      <c r="J55" s="112"/>
      <c r="K55" s="121"/>
      <c r="L55" s="122"/>
      <c r="M55" s="116"/>
      <c r="N55" s="122"/>
      <c r="O55" s="122"/>
      <c r="P55" s="79"/>
    </row>
    <row r="56" spans="1:16" s="7" customFormat="1" ht="24.75" customHeight="1" outlineLevel="1" x14ac:dyDescent="0.25">
      <c r="A56" s="142">
        <v>9</v>
      </c>
      <c r="B56" s="120"/>
      <c r="C56" s="122"/>
      <c r="D56" s="119"/>
      <c r="E56" s="143"/>
      <c r="F56" s="143"/>
      <c r="G56" s="157" t="str">
        <f t="shared" si="3"/>
        <v/>
      </c>
      <c r="H56" s="117"/>
      <c r="I56" s="119"/>
      <c r="J56" s="112"/>
      <c r="K56" s="121"/>
      <c r="L56" s="122"/>
      <c r="M56" s="116"/>
      <c r="N56" s="122"/>
      <c r="O56" s="122"/>
      <c r="P56" s="79"/>
    </row>
    <row r="57" spans="1:16" s="7" customFormat="1" ht="24.75" customHeight="1" outlineLevel="1" x14ac:dyDescent="0.25">
      <c r="A57" s="142">
        <v>10</v>
      </c>
      <c r="B57" s="120"/>
      <c r="C57" s="122"/>
      <c r="D57" s="119"/>
      <c r="E57" s="143"/>
      <c r="F57" s="143"/>
      <c r="G57" s="157" t="str">
        <f t="shared" si="3"/>
        <v/>
      </c>
      <c r="H57" s="117"/>
      <c r="I57" s="119"/>
      <c r="J57" s="63"/>
      <c r="K57" s="121"/>
      <c r="L57" s="122"/>
      <c r="M57" s="116"/>
      <c r="N57" s="122"/>
      <c r="O57" s="122"/>
      <c r="P57" s="79"/>
    </row>
    <row r="58" spans="1:16" s="7" customFormat="1" ht="24.75" customHeight="1" outlineLevel="1" x14ac:dyDescent="0.25">
      <c r="A58" s="142">
        <v>11</v>
      </c>
      <c r="B58" s="120"/>
      <c r="C58" s="122"/>
      <c r="D58" s="119"/>
      <c r="E58" s="143"/>
      <c r="F58" s="143"/>
      <c r="G58" s="157" t="str">
        <f t="shared" si="3"/>
        <v/>
      </c>
      <c r="H58" s="117"/>
      <c r="I58" s="119"/>
      <c r="J58" s="63"/>
      <c r="K58" s="121"/>
      <c r="L58" s="122"/>
      <c r="M58" s="116"/>
      <c r="N58" s="122"/>
      <c r="O58" s="122"/>
      <c r="P58" s="79"/>
    </row>
    <row r="59" spans="1:16" s="7" customFormat="1" ht="24.75" customHeight="1" outlineLevel="1" x14ac:dyDescent="0.25">
      <c r="A59" s="142">
        <v>12</v>
      </c>
      <c r="B59" s="120"/>
      <c r="C59" s="122"/>
      <c r="D59" s="63"/>
      <c r="E59" s="143"/>
      <c r="F59" s="143"/>
      <c r="G59" s="157" t="str">
        <f t="shared" si="3"/>
        <v/>
      </c>
      <c r="H59" s="117"/>
      <c r="I59" s="119"/>
      <c r="J59" s="119"/>
      <c r="K59" s="66"/>
      <c r="L59" s="122"/>
      <c r="M59" s="116"/>
      <c r="N59" s="122"/>
      <c r="O59" s="122"/>
      <c r="P59" s="79"/>
    </row>
    <row r="60" spans="1:16" s="7" customFormat="1" ht="24.75" customHeight="1" outlineLevel="1" x14ac:dyDescent="0.25">
      <c r="A60" s="142">
        <v>13</v>
      </c>
      <c r="B60" s="120"/>
      <c r="C60" s="122"/>
      <c r="D60" s="119"/>
      <c r="E60" s="143"/>
      <c r="F60" s="143"/>
      <c r="G60" s="157" t="str">
        <f t="shared" si="3"/>
        <v/>
      </c>
      <c r="H60" s="117"/>
      <c r="I60" s="119"/>
      <c r="J60" s="119"/>
      <c r="K60" s="121"/>
      <c r="L60" s="122"/>
      <c r="M60" s="116"/>
      <c r="N60" s="122"/>
      <c r="O60" s="122"/>
      <c r="P60" s="79"/>
    </row>
    <row r="61" spans="1:16" s="7" customFormat="1" ht="24.75" customHeight="1" outlineLevel="1" x14ac:dyDescent="0.25">
      <c r="A61" s="142">
        <v>14</v>
      </c>
      <c r="B61" s="120"/>
      <c r="C61" s="122"/>
      <c r="D61" s="119"/>
      <c r="E61" s="143"/>
      <c r="F61" s="143"/>
      <c r="G61" s="157" t="str">
        <f t="shared" si="3"/>
        <v/>
      </c>
      <c r="H61" s="117"/>
      <c r="I61" s="119"/>
      <c r="J61" s="119"/>
      <c r="K61" s="121"/>
      <c r="L61" s="122"/>
      <c r="M61" s="116"/>
      <c r="N61" s="122"/>
      <c r="O61" s="122"/>
      <c r="P61" s="79"/>
    </row>
    <row r="62" spans="1:16" s="7" customFormat="1" ht="24.75" customHeight="1" outlineLevel="1" x14ac:dyDescent="0.25">
      <c r="A62" s="142">
        <v>15</v>
      </c>
      <c r="B62" s="120"/>
      <c r="C62" s="122"/>
      <c r="D62" s="119"/>
      <c r="E62" s="143"/>
      <c r="F62" s="143"/>
      <c r="G62" s="157" t="str">
        <f t="shared" si="3"/>
        <v/>
      </c>
      <c r="H62" s="117"/>
      <c r="I62" s="119"/>
      <c r="J62" s="119"/>
      <c r="K62" s="121"/>
      <c r="L62" s="122"/>
      <c r="M62" s="116"/>
      <c r="N62" s="122"/>
      <c r="O62" s="122"/>
      <c r="P62" s="79"/>
    </row>
    <row r="63" spans="1:16" s="7" customFormat="1" ht="24.75" customHeight="1" outlineLevel="1" x14ac:dyDescent="0.25">
      <c r="A63" s="142">
        <v>16</v>
      </c>
      <c r="B63" s="120"/>
      <c r="C63" s="122"/>
      <c r="D63" s="119"/>
      <c r="E63" s="143"/>
      <c r="F63" s="143"/>
      <c r="G63" s="157" t="str">
        <f t="shared" si="3"/>
        <v/>
      </c>
      <c r="H63" s="117"/>
      <c r="I63" s="119"/>
      <c r="J63" s="119"/>
      <c r="K63" s="121"/>
      <c r="L63" s="122"/>
      <c r="M63" s="116"/>
      <c r="N63" s="122"/>
      <c r="O63" s="122"/>
      <c r="P63" s="79"/>
    </row>
    <row r="64" spans="1:16" s="7" customFormat="1" ht="24.75" customHeight="1" outlineLevel="1" x14ac:dyDescent="0.25">
      <c r="A64" s="142">
        <v>17</v>
      </c>
      <c r="B64" s="120"/>
      <c r="C64" s="122"/>
      <c r="D64" s="119"/>
      <c r="E64" s="143"/>
      <c r="F64" s="143"/>
      <c r="G64" s="157" t="str">
        <f t="shared" si="3"/>
        <v/>
      </c>
      <c r="H64" s="117"/>
      <c r="I64" s="119"/>
      <c r="J64" s="119"/>
      <c r="K64" s="121"/>
      <c r="L64" s="122"/>
      <c r="M64" s="116"/>
      <c r="N64" s="122"/>
      <c r="O64" s="122"/>
      <c r="P64" s="79"/>
    </row>
    <row r="65" spans="1:16" s="7" customFormat="1" ht="24.75" customHeight="1" outlineLevel="1" x14ac:dyDescent="0.25">
      <c r="A65" s="142">
        <v>18</v>
      </c>
      <c r="B65" s="120"/>
      <c r="C65" s="122"/>
      <c r="D65" s="119"/>
      <c r="E65" s="143"/>
      <c r="F65" s="143"/>
      <c r="G65" s="157" t="str">
        <f t="shared" si="3"/>
        <v/>
      </c>
      <c r="H65" s="117"/>
      <c r="I65" s="119"/>
      <c r="J65" s="119"/>
      <c r="K65" s="121"/>
      <c r="L65" s="122"/>
      <c r="M65" s="116"/>
      <c r="N65" s="122"/>
      <c r="O65" s="122"/>
      <c r="P65" s="79"/>
    </row>
    <row r="66" spans="1:16" s="7" customFormat="1" ht="24.75" customHeight="1" outlineLevel="1" x14ac:dyDescent="0.25">
      <c r="A66" s="142">
        <v>19</v>
      </c>
      <c r="B66" s="120"/>
      <c r="C66" s="122"/>
      <c r="D66" s="119"/>
      <c r="E66" s="143"/>
      <c r="F66" s="143"/>
      <c r="G66" s="157" t="str">
        <f t="shared" si="3"/>
        <v/>
      </c>
      <c r="H66" s="117"/>
      <c r="I66" s="119"/>
      <c r="J66" s="119"/>
      <c r="K66" s="66"/>
      <c r="L66" s="122"/>
      <c r="M66" s="116"/>
      <c r="N66" s="122"/>
      <c r="O66" s="122"/>
      <c r="P66" s="79"/>
    </row>
    <row r="67" spans="1:16" s="7" customFormat="1" ht="24.75" customHeight="1" outlineLevel="1" x14ac:dyDescent="0.25">
      <c r="A67" s="142">
        <v>20</v>
      </c>
      <c r="B67" s="120"/>
      <c r="C67" s="122"/>
      <c r="D67" s="119"/>
      <c r="E67" s="143"/>
      <c r="F67" s="143"/>
      <c r="G67" s="157" t="str">
        <f t="shared" si="3"/>
        <v/>
      </c>
      <c r="H67" s="117"/>
      <c r="I67" s="119"/>
      <c r="J67" s="119"/>
      <c r="K67" s="121"/>
      <c r="L67" s="122"/>
      <c r="M67" s="116"/>
      <c r="N67" s="122"/>
      <c r="O67" s="122"/>
      <c r="P67" s="79"/>
    </row>
    <row r="68" spans="1:16" s="7" customFormat="1" ht="24.75" customHeight="1" outlineLevel="1" x14ac:dyDescent="0.25">
      <c r="A68" s="142">
        <v>21</v>
      </c>
      <c r="B68" s="120"/>
      <c r="C68" s="122"/>
      <c r="D68" s="119"/>
      <c r="E68" s="143"/>
      <c r="F68" s="143"/>
      <c r="G68" s="157" t="str">
        <f t="shared" si="3"/>
        <v/>
      </c>
      <c r="H68" s="117"/>
      <c r="I68" s="119"/>
      <c r="J68" s="119"/>
      <c r="K68" s="121"/>
      <c r="L68" s="122"/>
      <c r="M68" s="116"/>
      <c r="N68" s="122"/>
      <c r="O68" s="122"/>
      <c r="P68" s="79"/>
    </row>
    <row r="69" spans="1:16" s="7" customFormat="1" ht="24.75" customHeight="1" outlineLevel="1" x14ac:dyDescent="0.25">
      <c r="A69" s="142">
        <v>22</v>
      </c>
      <c r="B69" s="120"/>
      <c r="C69" s="122"/>
      <c r="D69" s="119"/>
      <c r="E69" s="143"/>
      <c r="F69" s="143"/>
      <c r="G69" s="157" t="str">
        <f t="shared" si="3"/>
        <v/>
      </c>
      <c r="H69" s="117"/>
      <c r="I69" s="119"/>
      <c r="J69" s="119"/>
      <c r="K69" s="121"/>
      <c r="L69" s="122"/>
      <c r="M69" s="116"/>
      <c r="N69" s="122"/>
      <c r="O69" s="122"/>
      <c r="P69" s="79"/>
    </row>
    <row r="70" spans="1:16" s="7" customFormat="1" ht="24.75" customHeight="1" outlineLevel="1" x14ac:dyDescent="0.25">
      <c r="A70" s="142">
        <v>23</v>
      </c>
      <c r="B70" s="120"/>
      <c r="C70" s="122"/>
      <c r="D70" s="119"/>
      <c r="E70" s="143"/>
      <c r="F70" s="143"/>
      <c r="G70" s="157" t="str">
        <f t="shared" si="3"/>
        <v/>
      </c>
      <c r="H70" s="117"/>
      <c r="I70" s="119"/>
      <c r="J70" s="119"/>
      <c r="K70" s="121"/>
      <c r="L70" s="122"/>
      <c r="M70" s="116"/>
      <c r="N70" s="122"/>
      <c r="O70" s="122"/>
      <c r="P70" s="79"/>
    </row>
    <row r="71" spans="1:16" s="7" customFormat="1" ht="24.75" customHeight="1" outlineLevel="1" x14ac:dyDescent="0.25">
      <c r="A71" s="142">
        <v>24</v>
      </c>
      <c r="B71" s="120"/>
      <c r="C71" s="122"/>
      <c r="D71" s="119"/>
      <c r="E71" s="143"/>
      <c r="F71" s="143"/>
      <c r="G71" s="157" t="str">
        <f t="shared" si="3"/>
        <v/>
      </c>
      <c r="H71" s="117"/>
      <c r="I71" s="119"/>
      <c r="J71" s="119"/>
      <c r="K71" s="121"/>
      <c r="L71" s="122"/>
      <c r="M71" s="116"/>
      <c r="N71" s="122"/>
      <c r="O71" s="122"/>
      <c r="P71" s="79"/>
    </row>
    <row r="72" spans="1:16" s="7" customFormat="1" ht="24.75" customHeight="1" outlineLevel="1" x14ac:dyDescent="0.25">
      <c r="A72" s="142">
        <v>25</v>
      </c>
      <c r="B72" s="120"/>
      <c r="C72" s="122"/>
      <c r="D72" s="119"/>
      <c r="E72" s="143"/>
      <c r="F72" s="143"/>
      <c r="G72" s="157" t="str">
        <f t="shared" si="3"/>
        <v/>
      </c>
      <c r="H72" s="117"/>
      <c r="I72" s="119"/>
      <c r="J72" s="119"/>
      <c r="K72" s="121"/>
      <c r="L72" s="122"/>
      <c r="M72" s="116"/>
      <c r="N72" s="122"/>
      <c r="O72" s="122"/>
      <c r="P72" s="79"/>
    </row>
    <row r="73" spans="1:16" s="7" customFormat="1" ht="24.75" customHeight="1" outlineLevel="1" x14ac:dyDescent="0.25">
      <c r="A73" s="142">
        <v>26</v>
      </c>
      <c r="B73" s="120"/>
      <c r="C73" s="122"/>
      <c r="D73" s="119"/>
      <c r="E73" s="143"/>
      <c r="F73" s="143"/>
      <c r="G73" s="157" t="str">
        <f t="shared" si="3"/>
        <v/>
      </c>
      <c r="H73" s="117"/>
      <c r="I73" s="119"/>
      <c r="J73" s="119"/>
      <c r="K73" s="66"/>
      <c r="L73" s="122"/>
      <c r="M73" s="116"/>
      <c r="N73" s="122"/>
      <c r="O73" s="122"/>
      <c r="P73" s="79"/>
    </row>
    <row r="74" spans="1:16" s="7" customFormat="1" ht="24.75" customHeight="1" outlineLevel="1" x14ac:dyDescent="0.25">
      <c r="A74" s="142">
        <v>27</v>
      </c>
      <c r="B74" s="120"/>
      <c r="C74" s="122"/>
      <c r="D74" s="119"/>
      <c r="E74" s="143"/>
      <c r="F74" s="143"/>
      <c r="G74" s="157" t="str">
        <f t="shared" si="3"/>
        <v/>
      </c>
      <c r="H74" s="117"/>
      <c r="I74" s="119"/>
      <c r="J74" s="119"/>
      <c r="K74" s="121"/>
      <c r="L74" s="122"/>
      <c r="M74" s="116"/>
      <c r="N74" s="122"/>
      <c r="O74" s="122"/>
      <c r="P74" s="79"/>
    </row>
    <row r="75" spans="1:16" s="7" customFormat="1" ht="24.75" customHeight="1" outlineLevel="1" x14ac:dyDescent="0.25">
      <c r="A75" s="142">
        <v>28</v>
      </c>
      <c r="B75" s="120"/>
      <c r="C75" s="122"/>
      <c r="D75" s="119"/>
      <c r="E75" s="143"/>
      <c r="F75" s="143"/>
      <c r="G75" s="157" t="str">
        <f t="shared" si="3"/>
        <v/>
      </c>
      <c r="H75" s="117"/>
      <c r="I75" s="119"/>
      <c r="J75" s="119"/>
      <c r="K75" s="121"/>
      <c r="L75" s="122"/>
      <c r="M75" s="116"/>
      <c r="N75" s="122"/>
      <c r="O75" s="122"/>
      <c r="P75" s="79"/>
    </row>
    <row r="76" spans="1:16" s="7" customFormat="1" ht="24.75" customHeight="1" outlineLevel="1" x14ac:dyDescent="0.25">
      <c r="A76" s="142">
        <v>29</v>
      </c>
      <c r="B76" s="120"/>
      <c r="C76" s="122"/>
      <c r="D76" s="119"/>
      <c r="E76" s="143"/>
      <c r="F76" s="143"/>
      <c r="G76" s="157" t="str">
        <f t="shared" si="3"/>
        <v/>
      </c>
      <c r="H76" s="117"/>
      <c r="I76" s="119"/>
      <c r="J76" s="119"/>
      <c r="K76" s="121"/>
      <c r="L76" s="122"/>
      <c r="M76" s="116"/>
      <c r="N76" s="122"/>
      <c r="O76" s="122"/>
      <c r="P76" s="79"/>
    </row>
    <row r="77" spans="1:16" s="7" customFormat="1" ht="24.75" customHeight="1" outlineLevel="1" x14ac:dyDescent="0.25">
      <c r="A77" s="142">
        <v>30</v>
      </c>
      <c r="B77" s="120"/>
      <c r="C77" s="122"/>
      <c r="D77" s="119"/>
      <c r="E77" s="143"/>
      <c r="F77" s="143"/>
      <c r="G77" s="157" t="str">
        <f t="shared" si="3"/>
        <v/>
      </c>
      <c r="H77" s="117"/>
      <c r="I77" s="119"/>
      <c r="J77" s="119"/>
      <c r="K77" s="66"/>
      <c r="L77" s="122"/>
      <c r="M77" s="116"/>
      <c r="N77" s="122"/>
      <c r="O77" s="122"/>
      <c r="P77" s="79"/>
    </row>
    <row r="78" spans="1:16" s="7" customFormat="1" ht="24.75" customHeight="1" outlineLevel="1" x14ac:dyDescent="0.25">
      <c r="A78" s="142">
        <v>31</v>
      </c>
      <c r="B78" s="120"/>
      <c r="C78" s="122"/>
      <c r="D78" s="119"/>
      <c r="E78" s="143"/>
      <c r="F78" s="143"/>
      <c r="G78" s="157" t="str">
        <f t="shared" si="3"/>
        <v/>
      </c>
      <c r="H78" s="117"/>
      <c r="I78" s="119"/>
      <c r="J78" s="119"/>
      <c r="K78" s="121"/>
      <c r="L78" s="122"/>
      <c r="M78" s="116"/>
      <c r="N78" s="122"/>
      <c r="O78" s="122"/>
      <c r="P78" s="79"/>
    </row>
    <row r="79" spans="1:16" s="7" customFormat="1" ht="24.75" customHeight="1" outlineLevel="1" x14ac:dyDescent="0.25">
      <c r="A79" s="142">
        <v>32</v>
      </c>
      <c r="B79" s="120"/>
      <c r="C79" s="122"/>
      <c r="D79" s="119"/>
      <c r="E79" s="143"/>
      <c r="F79" s="143"/>
      <c r="G79" s="157" t="str">
        <f t="shared" si="3"/>
        <v/>
      </c>
      <c r="H79" s="117"/>
      <c r="I79" s="119"/>
      <c r="J79" s="119"/>
      <c r="K79" s="121"/>
      <c r="L79" s="122"/>
      <c r="M79" s="116"/>
      <c r="N79" s="122"/>
      <c r="O79" s="122"/>
      <c r="P79" s="79"/>
    </row>
    <row r="80" spans="1:16" s="7" customFormat="1" ht="24.75" customHeight="1" outlineLevel="1" x14ac:dyDescent="0.25">
      <c r="A80" s="142">
        <v>33</v>
      </c>
      <c r="B80" s="120"/>
      <c r="C80" s="122"/>
      <c r="D80" s="119"/>
      <c r="E80" s="143"/>
      <c r="F80" s="143"/>
      <c r="G80" s="157" t="str">
        <f t="shared" si="3"/>
        <v/>
      </c>
      <c r="H80" s="117"/>
      <c r="I80" s="119"/>
      <c r="J80" s="119"/>
      <c r="K80" s="121"/>
      <c r="L80" s="122"/>
      <c r="M80" s="116"/>
      <c r="N80" s="122"/>
      <c r="O80" s="122"/>
      <c r="P80" s="79"/>
    </row>
    <row r="81" spans="1:16" s="7" customFormat="1" ht="24.75" customHeight="1" outlineLevel="1" x14ac:dyDescent="0.25">
      <c r="A81" s="142">
        <v>34</v>
      </c>
      <c r="B81" s="120"/>
      <c r="C81" s="122"/>
      <c r="D81" s="119"/>
      <c r="E81" s="143"/>
      <c r="F81" s="143"/>
      <c r="G81" s="157" t="str">
        <f t="shared" si="3"/>
        <v/>
      </c>
      <c r="H81" s="117"/>
      <c r="I81" s="119"/>
      <c r="J81" s="119"/>
      <c r="K81" s="121"/>
      <c r="L81" s="122"/>
      <c r="M81" s="116"/>
      <c r="N81" s="122"/>
      <c r="O81" s="122"/>
      <c r="P81" s="79"/>
    </row>
    <row r="82" spans="1:16" s="7" customFormat="1" ht="24.75" customHeight="1" outlineLevel="1" x14ac:dyDescent="0.25">
      <c r="A82" s="142">
        <v>35</v>
      </c>
      <c r="B82" s="120"/>
      <c r="C82" s="122"/>
      <c r="D82" s="119"/>
      <c r="E82" s="143"/>
      <c r="F82" s="143"/>
      <c r="G82" s="157" t="str">
        <f t="shared" si="3"/>
        <v/>
      </c>
      <c r="H82" s="117"/>
      <c r="I82" s="119"/>
      <c r="J82" s="119"/>
      <c r="K82" s="66"/>
      <c r="L82" s="122"/>
      <c r="M82" s="116"/>
      <c r="N82" s="122"/>
      <c r="O82" s="122"/>
      <c r="P82" s="79"/>
    </row>
    <row r="83" spans="1:16" s="7" customFormat="1" ht="24.75" customHeight="1" outlineLevel="1" x14ac:dyDescent="0.25">
      <c r="A83" s="142">
        <v>36</v>
      </c>
      <c r="B83" s="120"/>
      <c r="C83" s="122"/>
      <c r="D83" s="119"/>
      <c r="E83" s="143"/>
      <c r="F83" s="143"/>
      <c r="G83" s="157" t="str">
        <f t="shared" si="3"/>
        <v/>
      </c>
      <c r="H83" s="117"/>
      <c r="I83" s="119"/>
      <c r="J83" s="119"/>
      <c r="K83" s="121"/>
      <c r="L83" s="122"/>
      <c r="M83" s="116"/>
      <c r="N83" s="122"/>
      <c r="O83" s="122"/>
      <c r="P83" s="79"/>
    </row>
    <row r="84" spans="1:16" s="7" customFormat="1" ht="24.75" customHeight="1" outlineLevel="1" x14ac:dyDescent="0.25">
      <c r="A84" s="142">
        <v>37</v>
      </c>
      <c r="B84" s="120"/>
      <c r="C84" s="122"/>
      <c r="D84" s="119"/>
      <c r="E84" s="143"/>
      <c r="F84" s="143"/>
      <c r="G84" s="157" t="str">
        <f t="shared" si="3"/>
        <v/>
      </c>
      <c r="H84" s="117"/>
      <c r="I84" s="119"/>
      <c r="J84" s="119"/>
      <c r="K84" s="121"/>
      <c r="L84" s="122"/>
      <c r="M84" s="116"/>
      <c r="N84" s="122"/>
      <c r="O84" s="122"/>
      <c r="P84" s="79"/>
    </row>
    <row r="85" spans="1:16" s="7" customFormat="1" ht="24.75" customHeight="1" outlineLevel="1" x14ac:dyDescent="0.25">
      <c r="A85" s="142">
        <v>38</v>
      </c>
      <c r="B85" s="120"/>
      <c r="C85" s="122"/>
      <c r="D85" s="119"/>
      <c r="E85" s="143"/>
      <c r="F85" s="143"/>
      <c r="G85" s="157" t="str">
        <f t="shared" si="3"/>
        <v/>
      </c>
      <c r="H85" s="117"/>
      <c r="I85" s="119"/>
      <c r="J85" s="119"/>
      <c r="K85" s="121"/>
      <c r="L85" s="122"/>
      <c r="M85" s="116"/>
      <c r="N85" s="122"/>
      <c r="O85" s="122"/>
      <c r="P85" s="79"/>
    </row>
    <row r="86" spans="1:16" s="7" customFormat="1" ht="24.75" customHeight="1" outlineLevel="1" x14ac:dyDescent="0.25">
      <c r="A86" s="142">
        <v>39</v>
      </c>
      <c r="B86" s="120"/>
      <c r="C86" s="122"/>
      <c r="D86" s="119"/>
      <c r="E86" s="143"/>
      <c r="F86" s="143"/>
      <c r="G86" s="157" t="str">
        <f t="shared" si="3"/>
        <v/>
      </c>
      <c r="H86" s="117"/>
      <c r="I86" s="119"/>
      <c r="J86" s="119"/>
      <c r="K86" s="121"/>
      <c r="L86" s="122"/>
      <c r="M86" s="116"/>
      <c r="N86" s="122"/>
      <c r="O86" s="122"/>
      <c r="P86" s="79"/>
    </row>
    <row r="87" spans="1:16" s="7" customFormat="1" ht="24.75" customHeight="1" outlineLevel="1" x14ac:dyDescent="0.25">
      <c r="A87" s="142">
        <v>40</v>
      </c>
      <c r="B87" s="120"/>
      <c r="C87" s="122"/>
      <c r="D87" s="119"/>
      <c r="E87" s="143"/>
      <c r="F87" s="143"/>
      <c r="G87" s="157" t="str">
        <f t="shared" si="3"/>
        <v/>
      </c>
      <c r="H87" s="64"/>
      <c r="I87" s="119"/>
      <c r="J87" s="119"/>
      <c r="K87" s="66"/>
      <c r="L87" s="122"/>
      <c r="M87" s="116"/>
      <c r="N87" s="122"/>
      <c r="O87" s="122"/>
      <c r="P87" s="79"/>
    </row>
    <row r="88" spans="1:16" s="7" customFormat="1" ht="24.75" customHeight="1" outlineLevel="1" x14ac:dyDescent="0.25">
      <c r="A88" s="142">
        <v>41</v>
      </c>
      <c r="B88" s="120"/>
      <c r="C88" s="122"/>
      <c r="D88" s="119"/>
      <c r="E88" s="143"/>
      <c r="F88" s="143"/>
      <c r="G88" s="157" t="str">
        <f t="shared" si="3"/>
        <v/>
      </c>
      <c r="H88" s="120"/>
      <c r="I88" s="119"/>
      <c r="J88" s="63"/>
      <c r="K88" s="121"/>
      <c r="L88" s="122"/>
      <c r="M88" s="116"/>
      <c r="N88" s="122"/>
      <c r="O88" s="122"/>
      <c r="P88" s="79"/>
    </row>
    <row r="89" spans="1:16" s="7" customFormat="1" ht="24.75" customHeight="1" outlineLevel="1" x14ac:dyDescent="0.25">
      <c r="A89" s="142">
        <v>42</v>
      </c>
      <c r="B89" s="120"/>
      <c r="C89" s="122"/>
      <c r="D89" s="119"/>
      <c r="E89" s="143"/>
      <c r="F89" s="143"/>
      <c r="G89" s="157" t="str">
        <f t="shared" si="3"/>
        <v/>
      </c>
      <c r="H89" s="120"/>
      <c r="I89" s="119"/>
      <c r="J89" s="63"/>
      <c r="K89" s="121"/>
      <c r="L89" s="122"/>
      <c r="M89" s="116"/>
      <c r="N89" s="122"/>
      <c r="O89" s="122"/>
      <c r="P89" s="79"/>
    </row>
    <row r="90" spans="1:16" s="7" customFormat="1" ht="24.75" customHeight="1" outlineLevel="1" x14ac:dyDescent="0.25">
      <c r="A90" s="142">
        <v>43</v>
      </c>
      <c r="B90" s="120"/>
      <c r="C90" s="122"/>
      <c r="D90" s="119"/>
      <c r="E90" s="143"/>
      <c r="F90" s="143"/>
      <c r="G90" s="157" t="str">
        <f t="shared" si="3"/>
        <v/>
      </c>
      <c r="H90" s="120"/>
      <c r="I90" s="119"/>
      <c r="J90" s="63"/>
      <c r="K90" s="121"/>
      <c r="L90" s="122"/>
      <c r="M90" s="116"/>
      <c r="N90" s="122"/>
      <c r="O90" s="122"/>
      <c r="P90" s="79"/>
    </row>
    <row r="91" spans="1:16" s="7" customFormat="1" ht="24.75" customHeight="1" outlineLevel="1" x14ac:dyDescent="0.25">
      <c r="A91" s="141">
        <v>44</v>
      </c>
      <c r="B91" s="120"/>
      <c r="C91" s="122"/>
      <c r="D91" s="119"/>
      <c r="E91" s="143"/>
      <c r="F91" s="143"/>
      <c r="G91" s="157" t="str">
        <f t="shared" si="3"/>
        <v/>
      </c>
      <c r="H91" s="120"/>
      <c r="I91" s="119"/>
      <c r="J91" s="119"/>
      <c r="K91" s="121"/>
      <c r="L91" s="122"/>
      <c r="M91" s="116"/>
      <c r="N91" s="122"/>
      <c r="O91" s="122"/>
      <c r="P91" s="79"/>
    </row>
    <row r="92" spans="1:16" s="7" customFormat="1" ht="24.75" customHeight="1" outlineLevel="1" x14ac:dyDescent="0.25">
      <c r="A92" s="141">
        <v>45</v>
      </c>
      <c r="B92" s="120"/>
      <c r="C92" s="122"/>
      <c r="D92" s="119"/>
      <c r="E92" s="143"/>
      <c r="F92" s="143"/>
      <c r="G92" s="157" t="str">
        <f t="shared" si="3"/>
        <v/>
      </c>
      <c r="H92" s="120"/>
      <c r="I92" s="119"/>
      <c r="J92" s="119"/>
      <c r="K92" s="121"/>
      <c r="L92" s="122"/>
      <c r="M92" s="116"/>
      <c r="N92" s="122"/>
      <c r="O92" s="122"/>
      <c r="P92" s="79"/>
    </row>
    <row r="93" spans="1:16" s="7" customFormat="1" ht="24.75" customHeight="1" outlineLevel="1" x14ac:dyDescent="0.25">
      <c r="A93" s="141">
        <v>46</v>
      </c>
      <c r="B93" s="120"/>
      <c r="C93" s="122"/>
      <c r="D93" s="119"/>
      <c r="E93" s="143"/>
      <c r="F93" s="143"/>
      <c r="G93" s="157" t="str">
        <f t="shared" si="3"/>
        <v/>
      </c>
      <c r="H93" s="120"/>
      <c r="I93" s="119"/>
      <c r="J93" s="119"/>
      <c r="K93" s="121"/>
      <c r="L93" s="122"/>
      <c r="M93" s="116"/>
      <c r="N93" s="122"/>
      <c r="O93" s="122"/>
      <c r="P93" s="79"/>
    </row>
    <row r="94" spans="1:16" s="7" customFormat="1" ht="24.75" customHeight="1" outlineLevel="1" x14ac:dyDescent="0.25">
      <c r="A94" s="141">
        <v>47</v>
      </c>
      <c r="B94" s="120"/>
      <c r="C94" s="122"/>
      <c r="D94" s="119"/>
      <c r="E94" s="143"/>
      <c r="F94" s="143"/>
      <c r="G94" s="157" t="str">
        <f t="shared" si="3"/>
        <v/>
      </c>
      <c r="H94" s="120"/>
      <c r="I94" s="119"/>
      <c r="J94" s="119"/>
      <c r="K94" s="121"/>
      <c r="L94" s="122"/>
      <c r="M94" s="116"/>
      <c r="N94" s="122"/>
      <c r="O94" s="122"/>
      <c r="P94" s="79"/>
    </row>
    <row r="95" spans="1:16" s="7" customFormat="1" ht="24.75" customHeight="1" outlineLevel="1" x14ac:dyDescent="0.25">
      <c r="A95" s="142">
        <v>48</v>
      </c>
      <c r="B95" s="120"/>
      <c r="C95" s="122"/>
      <c r="D95" s="119"/>
      <c r="E95" s="143"/>
      <c r="F95" s="143"/>
      <c r="G95" s="157" t="str">
        <f t="shared" si="3"/>
        <v/>
      </c>
      <c r="H95" s="120"/>
      <c r="I95" s="119"/>
      <c r="J95" s="119"/>
      <c r="K95" s="121"/>
      <c r="L95" s="122"/>
      <c r="M95" s="116"/>
      <c r="N95" s="122"/>
      <c r="O95" s="122"/>
      <c r="P95" s="79"/>
    </row>
    <row r="96" spans="1:16" s="7" customFormat="1" ht="24.75" customHeight="1" outlineLevel="1" x14ac:dyDescent="0.25">
      <c r="A96" s="142">
        <v>49</v>
      </c>
      <c r="B96" s="120"/>
      <c r="C96" s="122"/>
      <c r="D96" s="119"/>
      <c r="E96" s="143"/>
      <c r="F96" s="143"/>
      <c r="G96" s="157" t="str">
        <f t="shared" si="3"/>
        <v/>
      </c>
      <c r="H96" s="120"/>
      <c r="I96" s="119"/>
      <c r="J96" s="119"/>
      <c r="K96" s="121"/>
      <c r="L96" s="122"/>
      <c r="M96" s="116"/>
      <c r="N96" s="122"/>
      <c r="O96" s="122"/>
      <c r="P96" s="79"/>
    </row>
    <row r="97" spans="1:16" s="7" customFormat="1" ht="24.75" customHeight="1" outlineLevel="1" x14ac:dyDescent="0.25">
      <c r="A97" s="142">
        <v>50</v>
      </c>
      <c r="B97" s="120"/>
      <c r="C97" s="122"/>
      <c r="D97" s="119"/>
      <c r="E97" s="143"/>
      <c r="F97" s="143"/>
      <c r="G97" s="157" t="str">
        <f t="shared" si="3"/>
        <v/>
      </c>
      <c r="H97" s="120"/>
      <c r="I97" s="119"/>
      <c r="J97" s="119"/>
      <c r="K97" s="121"/>
      <c r="L97" s="122"/>
      <c r="M97" s="116"/>
      <c r="N97" s="122"/>
      <c r="O97" s="122"/>
      <c r="P97" s="79"/>
    </row>
    <row r="98" spans="1:16" s="7" customFormat="1" ht="24.75" customHeight="1" outlineLevel="1" x14ac:dyDescent="0.25">
      <c r="A98" s="142">
        <v>51</v>
      </c>
      <c r="B98" s="120"/>
      <c r="C98" s="122"/>
      <c r="D98" s="119"/>
      <c r="E98" s="143"/>
      <c r="F98" s="143"/>
      <c r="G98" s="157" t="str">
        <f t="shared" si="3"/>
        <v/>
      </c>
      <c r="H98" s="120"/>
      <c r="I98" s="119"/>
      <c r="J98" s="119"/>
      <c r="K98" s="121"/>
      <c r="L98" s="122"/>
      <c r="M98" s="116"/>
      <c r="N98" s="122"/>
      <c r="O98" s="122"/>
      <c r="P98" s="79"/>
    </row>
    <row r="99" spans="1:16" s="7" customFormat="1" ht="24.75" customHeight="1" outlineLevel="1" x14ac:dyDescent="0.25">
      <c r="A99" s="142">
        <v>52</v>
      </c>
      <c r="B99" s="120"/>
      <c r="C99" s="122"/>
      <c r="D99" s="119"/>
      <c r="E99" s="143"/>
      <c r="F99" s="143"/>
      <c r="G99" s="157" t="str">
        <f t="shared" si="3"/>
        <v/>
      </c>
      <c r="H99" s="120"/>
      <c r="I99" s="119"/>
      <c r="J99" s="119"/>
      <c r="K99" s="121"/>
      <c r="L99" s="122"/>
      <c r="M99" s="116"/>
      <c r="N99" s="122"/>
      <c r="O99" s="122"/>
      <c r="P99" s="79"/>
    </row>
    <row r="100" spans="1:16" s="7" customFormat="1" ht="24.75" customHeight="1" outlineLevel="1" x14ac:dyDescent="0.25">
      <c r="A100" s="142">
        <v>53</v>
      </c>
      <c r="B100" s="120"/>
      <c r="C100" s="122"/>
      <c r="D100" s="119"/>
      <c r="E100" s="143"/>
      <c r="F100" s="143"/>
      <c r="G100" s="157" t="str">
        <f t="shared" si="3"/>
        <v/>
      </c>
      <c r="H100" s="120"/>
      <c r="I100" s="119"/>
      <c r="J100" s="119"/>
      <c r="K100" s="121"/>
      <c r="L100" s="122"/>
      <c r="M100" s="116"/>
      <c r="N100" s="122"/>
      <c r="O100" s="122"/>
      <c r="P100" s="79"/>
    </row>
    <row r="101" spans="1:16" s="7" customFormat="1" ht="24.75" customHeight="1" outlineLevel="1" x14ac:dyDescent="0.25">
      <c r="A101" s="142">
        <v>54</v>
      </c>
      <c r="B101" s="120"/>
      <c r="C101" s="122"/>
      <c r="D101" s="119"/>
      <c r="E101" s="143"/>
      <c r="F101" s="143"/>
      <c r="G101" s="157" t="str">
        <f t="shared" si="3"/>
        <v/>
      </c>
      <c r="H101" s="120"/>
      <c r="I101" s="119"/>
      <c r="J101" s="119"/>
      <c r="K101" s="121"/>
      <c r="L101" s="122"/>
      <c r="M101" s="116"/>
      <c r="N101" s="122"/>
      <c r="O101" s="122"/>
      <c r="P101" s="79"/>
    </row>
    <row r="102" spans="1:16" s="7" customFormat="1" ht="24.75" customHeight="1" outlineLevel="1" x14ac:dyDescent="0.25">
      <c r="A102" s="142">
        <v>55</v>
      </c>
      <c r="B102" s="120"/>
      <c r="C102" s="122"/>
      <c r="D102" s="119"/>
      <c r="E102" s="143"/>
      <c r="F102" s="143"/>
      <c r="G102" s="157" t="str">
        <f t="shared" si="3"/>
        <v/>
      </c>
      <c r="H102" s="120"/>
      <c r="I102" s="119"/>
      <c r="J102" s="119"/>
      <c r="K102" s="121"/>
      <c r="L102" s="122"/>
      <c r="M102" s="116"/>
      <c r="N102" s="122"/>
      <c r="O102" s="122"/>
      <c r="P102" s="79"/>
    </row>
    <row r="103" spans="1:16" s="7" customFormat="1" ht="24.75" customHeight="1" outlineLevel="1" x14ac:dyDescent="0.25">
      <c r="A103" s="142">
        <v>56</v>
      </c>
      <c r="B103" s="120"/>
      <c r="C103" s="122"/>
      <c r="D103" s="119"/>
      <c r="E103" s="143"/>
      <c r="F103" s="143"/>
      <c r="G103" s="157" t="str">
        <f t="shared" si="3"/>
        <v/>
      </c>
      <c r="H103" s="120"/>
      <c r="I103" s="119"/>
      <c r="J103" s="119"/>
      <c r="K103" s="121"/>
      <c r="L103" s="122"/>
      <c r="M103" s="116"/>
      <c r="N103" s="122"/>
      <c r="O103" s="122"/>
      <c r="P103" s="79"/>
    </row>
    <row r="104" spans="1:16" s="7" customFormat="1" ht="24.75" customHeight="1" outlineLevel="1" x14ac:dyDescent="0.25">
      <c r="A104" s="142">
        <v>57</v>
      </c>
      <c r="B104" s="120"/>
      <c r="C104" s="122"/>
      <c r="D104" s="119"/>
      <c r="E104" s="143"/>
      <c r="F104" s="143"/>
      <c r="G104" s="157" t="str">
        <f t="shared" si="3"/>
        <v/>
      </c>
      <c r="H104" s="120"/>
      <c r="I104" s="119"/>
      <c r="J104" s="119"/>
      <c r="K104" s="121"/>
      <c r="L104" s="122"/>
      <c r="M104" s="116"/>
      <c r="N104" s="122"/>
      <c r="O104" s="122"/>
      <c r="P104" s="79"/>
    </row>
    <row r="105" spans="1:16" s="7" customFormat="1" ht="24.75" customHeight="1" outlineLevel="1" x14ac:dyDescent="0.25">
      <c r="A105" s="142">
        <v>58</v>
      </c>
      <c r="B105" s="120"/>
      <c r="C105" s="122"/>
      <c r="D105" s="119"/>
      <c r="E105" s="143"/>
      <c r="F105" s="143"/>
      <c r="G105" s="157" t="str">
        <f t="shared" si="3"/>
        <v/>
      </c>
      <c r="H105" s="120"/>
      <c r="I105" s="119"/>
      <c r="J105" s="119"/>
      <c r="K105" s="121"/>
      <c r="L105" s="122"/>
      <c r="M105" s="116"/>
      <c r="N105" s="122"/>
      <c r="O105" s="122"/>
      <c r="P105" s="79"/>
    </row>
    <row r="106" spans="1:16" s="7" customFormat="1" ht="24.75" customHeight="1" outlineLevel="1" x14ac:dyDescent="0.25">
      <c r="A106" s="142">
        <v>59</v>
      </c>
      <c r="B106" s="120"/>
      <c r="C106" s="122"/>
      <c r="D106" s="119"/>
      <c r="E106" s="143"/>
      <c r="F106" s="143"/>
      <c r="G106" s="157" t="str">
        <f t="shared" si="3"/>
        <v/>
      </c>
      <c r="H106" s="120"/>
      <c r="I106" s="119"/>
      <c r="J106" s="119"/>
      <c r="K106" s="121"/>
      <c r="L106" s="122"/>
      <c r="M106" s="116"/>
      <c r="N106" s="122"/>
      <c r="O106" s="122"/>
      <c r="P106" s="79"/>
    </row>
    <row r="107" spans="1:16" s="7" customFormat="1" ht="24.75" customHeight="1" outlineLevel="1" x14ac:dyDescent="0.25">
      <c r="A107" s="142">
        <v>60</v>
      </c>
      <c r="B107" s="64"/>
      <c r="C107" s="65"/>
      <c r="D107" s="63"/>
      <c r="E107" s="143"/>
      <c r="F107" s="143"/>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8" t="s">
        <v>2665</v>
      </c>
      <c r="C114" s="160" t="s">
        <v>31</v>
      </c>
      <c r="D114" s="118"/>
      <c r="E114" s="143"/>
      <c r="F114" s="143"/>
      <c r="G114" s="157" t="str">
        <f>IF(AND(E114&lt;&gt;"",F114&lt;&gt;""),((F114-E114)/30),"")</f>
        <v/>
      </c>
      <c r="H114" s="120"/>
      <c r="I114" s="119"/>
      <c r="J114" s="119"/>
      <c r="K114" s="121"/>
      <c r="L114" s="100" t="str">
        <f>+IF(AND(K114&gt;0,O114="Ejecución"),(K114/877802)*Tabla28[[#This Row],[% participación]],IF(AND(K114&gt;0,O114&lt;&gt;"Ejecución"),"-",""))</f>
        <v/>
      </c>
      <c r="M114" s="122"/>
      <c r="N114" s="170"/>
      <c r="O114" s="159" t="s">
        <v>1150</v>
      </c>
      <c r="P114" s="78"/>
    </row>
    <row r="115" spans="1:16" s="6" customFormat="1" ht="24.75" customHeight="1" x14ac:dyDescent="0.25">
      <c r="A115" s="141">
        <v>2</v>
      </c>
      <c r="B115" s="158" t="s">
        <v>2665</v>
      </c>
      <c r="C115" s="160" t="s">
        <v>31</v>
      </c>
      <c r="D115" s="63"/>
      <c r="E115" s="143"/>
      <c r="F115" s="143"/>
      <c r="G115" s="157" t="str">
        <f t="shared" ref="G115:G116" si="4">IF(AND(E115&lt;&gt;"",F115&lt;&gt;""),((F115-E115)/30),"")</f>
        <v/>
      </c>
      <c r="H115" s="64"/>
      <c r="I115" s="63"/>
      <c r="J115" s="63"/>
      <c r="K115" s="121"/>
      <c r="L115" s="100" t="str">
        <f>+IF(AND(K115&gt;0,O115="Ejecución"),(K115/877802)*Tabla28[[#This Row],[% participación]],IF(AND(K115&gt;0,O115&lt;&gt;"Ejecución"),"-",""))</f>
        <v/>
      </c>
      <c r="M115" s="122"/>
      <c r="N115" s="170"/>
      <c r="O115" s="159" t="s">
        <v>1150</v>
      </c>
      <c r="P115" s="78"/>
    </row>
    <row r="116" spans="1:16" s="6" customFormat="1" ht="24.75" customHeight="1" x14ac:dyDescent="0.25">
      <c r="A116" s="141">
        <v>3</v>
      </c>
      <c r="B116" s="158" t="s">
        <v>2665</v>
      </c>
      <c r="C116" s="160" t="s">
        <v>31</v>
      </c>
      <c r="D116" s="63"/>
      <c r="E116" s="143"/>
      <c r="F116" s="143"/>
      <c r="G116" s="157" t="str">
        <f t="shared" si="4"/>
        <v/>
      </c>
      <c r="H116" s="64"/>
      <c r="I116" s="63"/>
      <c r="J116" s="63"/>
      <c r="K116" s="121"/>
      <c r="L116" s="100" t="str">
        <f>+IF(AND(K116&gt;0,O116="Ejecución"),(K116/877802)*Tabla28[[#This Row],[% participación]],IF(AND(K116&gt;0,O116&lt;&gt;"Ejecución"),"-",""))</f>
        <v/>
      </c>
      <c r="M116" s="122"/>
      <c r="N116" s="170"/>
      <c r="O116" s="159" t="s">
        <v>1150</v>
      </c>
      <c r="P116" s="78"/>
    </row>
    <row r="117" spans="1:16" s="6" customFormat="1" ht="24.75" customHeight="1" outlineLevel="1" x14ac:dyDescent="0.25">
      <c r="A117" s="141">
        <v>4</v>
      </c>
      <c r="B117" s="158" t="s">
        <v>2665</v>
      </c>
      <c r="C117" s="160" t="s">
        <v>31</v>
      </c>
      <c r="D117" s="63"/>
      <c r="E117" s="143"/>
      <c r="F117" s="143"/>
      <c r="G117" s="157" t="str">
        <f t="shared" ref="G117:G159" si="5">IF(AND(E117&lt;&gt;"",F117&lt;&gt;""),((F117-E117)/30),"")</f>
        <v/>
      </c>
      <c r="H117" s="64"/>
      <c r="I117" s="63"/>
      <c r="J117" s="63"/>
      <c r="K117" s="121"/>
      <c r="L117" s="100" t="str">
        <f>+IF(AND(K117&gt;0,O117="Ejecución"),(K117/877802)*Tabla28[[#This Row],[% participación]],IF(AND(K117&gt;0,O117&lt;&gt;"Ejecución"),"-",""))</f>
        <v/>
      </c>
      <c r="M117" s="122"/>
      <c r="N117" s="170"/>
      <c r="O117" s="159" t="s">
        <v>1150</v>
      </c>
      <c r="P117" s="78"/>
    </row>
    <row r="118" spans="1:16" s="7" customFormat="1" ht="24.75" customHeight="1" outlineLevel="1" x14ac:dyDescent="0.25">
      <c r="A118" s="142">
        <v>5</v>
      </c>
      <c r="B118" s="158" t="s">
        <v>2665</v>
      </c>
      <c r="C118" s="160" t="s">
        <v>31</v>
      </c>
      <c r="D118" s="63"/>
      <c r="E118" s="143"/>
      <c r="F118" s="143"/>
      <c r="G118" s="157" t="str">
        <f t="shared" si="5"/>
        <v/>
      </c>
      <c r="H118" s="64"/>
      <c r="I118" s="63"/>
      <c r="J118" s="63"/>
      <c r="K118" s="121"/>
      <c r="L118" s="100" t="str">
        <f>+IF(AND(K118&gt;0,O118="Ejecución"),(K118/877802)*Tabla28[[#This Row],[% participación]],IF(AND(K118&gt;0,O118&lt;&gt;"Ejecución"),"-",""))</f>
        <v/>
      </c>
      <c r="M118" s="122"/>
      <c r="N118" s="170"/>
      <c r="O118" s="159" t="s">
        <v>1150</v>
      </c>
      <c r="P118" s="79"/>
    </row>
    <row r="119" spans="1:16" s="7" customFormat="1" ht="24.75" customHeight="1" outlineLevel="1" x14ac:dyDescent="0.25">
      <c r="A119" s="142">
        <v>6</v>
      </c>
      <c r="B119" s="158" t="s">
        <v>2665</v>
      </c>
      <c r="C119" s="160" t="s">
        <v>31</v>
      </c>
      <c r="D119" s="63"/>
      <c r="E119" s="143"/>
      <c r="F119" s="143"/>
      <c r="G119" s="157" t="str">
        <f t="shared" si="5"/>
        <v/>
      </c>
      <c r="H119" s="64"/>
      <c r="I119" s="63"/>
      <c r="J119" s="63"/>
      <c r="K119" s="121"/>
      <c r="L119" s="100" t="str">
        <f>+IF(AND(K119&gt;0,O119="Ejecución"),(K119/877802)*Tabla28[[#This Row],[% participación]],IF(AND(K119&gt;0,O119&lt;&gt;"Ejecución"),"-",""))</f>
        <v/>
      </c>
      <c r="M119" s="122"/>
      <c r="N119" s="170"/>
      <c r="O119" s="159" t="s">
        <v>1150</v>
      </c>
      <c r="P119" s="79"/>
    </row>
    <row r="120" spans="1:16" s="7" customFormat="1" ht="24.75" customHeight="1" outlineLevel="1" x14ac:dyDescent="0.25">
      <c r="A120" s="142">
        <v>7</v>
      </c>
      <c r="B120" s="158" t="s">
        <v>2665</v>
      </c>
      <c r="C120" s="160" t="s">
        <v>31</v>
      </c>
      <c r="D120" s="63"/>
      <c r="E120" s="143"/>
      <c r="F120" s="143"/>
      <c r="G120" s="157" t="str">
        <f t="shared" si="5"/>
        <v/>
      </c>
      <c r="H120" s="64"/>
      <c r="I120" s="63"/>
      <c r="J120" s="63"/>
      <c r="K120" s="121"/>
      <c r="L120" s="100" t="str">
        <f>+IF(AND(K120&gt;0,O120="Ejecución"),(K120/877802)*Tabla28[[#This Row],[% participación]],IF(AND(K120&gt;0,O120&lt;&gt;"Ejecución"),"-",""))</f>
        <v/>
      </c>
      <c r="M120" s="122"/>
      <c r="N120" s="170"/>
      <c r="O120" s="159" t="s">
        <v>1150</v>
      </c>
      <c r="P120" s="79"/>
    </row>
    <row r="121" spans="1:16" s="7" customFormat="1" ht="24.75" customHeight="1" outlineLevel="1" x14ac:dyDescent="0.25">
      <c r="A121" s="142">
        <v>8</v>
      </c>
      <c r="B121" s="158" t="s">
        <v>2665</v>
      </c>
      <c r="C121" s="160" t="s">
        <v>31</v>
      </c>
      <c r="D121" s="63"/>
      <c r="E121" s="143"/>
      <c r="F121" s="143"/>
      <c r="G121" s="157" t="str">
        <f t="shared" si="5"/>
        <v/>
      </c>
      <c r="H121" s="102"/>
      <c r="I121" s="63"/>
      <c r="J121" s="63"/>
      <c r="K121" s="121"/>
      <c r="L121" s="100" t="str">
        <f>+IF(AND(K121&gt;0,O121="Ejecución"),(K121/877802)*Tabla28[[#This Row],[% participación]],IF(AND(K121&gt;0,O121&lt;&gt;"Ejecución"),"-",""))</f>
        <v/>
      </c>
      <c r="M121" s="122"/>
      <c r="N121" s="170"/>
      <c r="O121" s="159" t="s">
        <v>1150</v>
      </c>
      <c r="P121" s="79"/>
    </row>
    <row r="122" spans="1:16" s="7" customFormat="1" ht="24.75" customHeight="1" outlineLevel="1" x14ac:dyDescent="0.25">
      <c r="A122" s="142">
        <v>9</v>
      </c>
      <c r="B122" s="158" t="s">
        <v>2665</v>
      </c>
      <c r="C122" s="160" t="s">
        <v>31</v>
      </c>
      <c r="D122" s="63"/>
      <c r="E122" s="143"/>
      <c r="F122" s="143"/>
      <c r="G122" s="157" t="str">
        <f t="shared" si="5"/>
        <v/>
      </c>
      <c r="H122" s="64"/>
      <c r="I122" s="63"/>
      <c r="J122" s="63"/>
      <c r="K122" s="121"/>
      <c r="L122" s="100" t="str">
        <f>+IF(AND(K122&gt;0,O122="Ejecución"),(K122/877802)*Tabla28[[#This Row],[% participación]],IF(AND(K122&gt;0,O122&lt;&gt;"Ejecución"),"-",""))</f>
        <v/>
      </c>
      <c r="M122" s="122"/>
      <c r="N122" s="170"/>
      <c r="O122" s="159" t="s">
        <v>1150</v>
      </c>
      <c r="P122" s="79"/>
    </row>
    <row r="123" spans="1:16" s="7" customFormat="1" ht="24.75" customHeight="1" outlineLevel="1" x14ac:dyDescent="0.25">
      <c r="A123" s="142">
        <v>10</v>
      </c>
      <c r="B123" s="158" t="s">
        <v>2665</v>
      </c>
      <c r="C123" s="160" t="s">
        <v>31</v>
      </c>
      <c r="D123" s="63"/>
      <c r="E123" s="143"/>
      <c r="F123" s="143"/>
      <c r="G123" s="157" t="str">
        <f t="shared" si="5"/>
        <v/>
      </c>
      <c r="H123" s="64"/>
      <c r="I123" s="63"/>
      <c r="J123" s="63"/>
      <c r="K123" s="68"/>
      <c r="L123" s="100" t="str">
        <f>+IF(AND(K123&gt;0,O123="Ejecución"),(K123/877802)*Tabla28[[#This Row],[% participación]],IF(AND(K123&gt;0,O123&lt;&gt;"Ejecución"),"-",""))</f>
        <v/>
      </c>
      <c r="M123" s="122"/>
      <c r="N123" s="170"/>
      <c r="O123" s="159" t="s">
        <v>1150</v>
      </c>
      <c r="P123" s="79"/>
    </row>
    <row r="124" spans="1:16" s="7" customFormat="1" ht="24.75" customHeight="1" outlineLevel="1" x14ac:dyDescent="0.25">
      <c r="A124" s="142">
        <v>11</v>
      </c>
      <c r="B124" s="158" t="s">
        <v>2665</v>
      </c>
      <c r="C124" s="160" t="s">
        <v>31</v>
      </c>
      <c r="D124" s="63"/>
      <c r="E124" s="143"/>
      <c r="F124" s="143"/>
      <c r="G124" s="157" t="str">
        <f t="shared" si="5"/>
        <v/>
      </c>
      <c r="H124" s="64"/>
      <c r="I124" s="63"/>
      <c r="J124" s="63"/>
      <c r="K124" s="68"/>
      <c r="L124" s="100" t="str">
        <f>+IF(AND(K124&gt;0,O124="Ejecución"),(K124/877802)*Tabla28[[#This Row],[% participación]],IF(AND(K124&gt;0,O124&lt;&gt;"Ejecución"),"-",""))</f>
        <v/>
      </c>
      <c r="M124" s="122"/>
      <c r="N124" s="170"/>
      <c r="O124" s="159" t="s">
        <v>1150</v>
      </c>
      <c r="P124" s="79"/>
    </row>
    <row r="125" spans="1:16" s="7" customFormat="1" ht="24.75" customHeight="1" outlineLevel="1" x14ac:dyDescent="0.25">
      <c r="A125" s="142">
        <v>12</v>
      </c>
      <c r="B125" s="158" t="s">
        <v>2665</v>
      </c>
      <c r="C125" s="160" t="s">
        <v>31</v>
      </c>
      <c r="D125" s="63"/>
      <c r="E125" s="143"/>
      <c r="F125" s="143"/>
      <c r="G125" s="157" t="str">
        <f t="shared" si="5"/>
        <v/>
      </c>
      <c r="H125" s="64"/>
      <c r="I125" s="63"/>
      <c r="J125" s="63"/>
      <c r="K125" s="68"/>
      <c r="L125" s="100" t="str">
        <f>+IF(AND(K125&gt;0,O125="Ejecución"),(K125/877802)*Tabla28[[#This Row],[% participación]],IF(AND(K125&gt;0,O125&lt;&gt;"Ejecución"),"-",""))</f>
        <v/>
      </c>
      <c r="M125" s="65"/>
      <c r="N125" s="170" t="str">
        <f t="shared" ref="N125:N160" si="6">+IF(M125="No",1,IF(M125="Si","Ingrese %",""))</f>
        <v/>
      </c>
      <c r="O125" s="159" t="s">
        <v>1150</v>
      </c>
      <c r="P125" s="79"/>
    </row>
    <row r="126" spans="1:16" s="7" customFormat="1" ht="24.75" customHeight="1" outlineLevel="1" x14ac:dyDescent="0.25">
      <c r="A126" s="142">
        <v>13</v>
      </c>
      <c r="B126" s="158" t="s">
        <v>2665</v>
      </c>
      <c r="C126" s="160" t="s">
        <v>31</v>
      </c>
      <c r="D126" s="63"/>
      <c r="E126" s="143"/>
      <c r="F126" s="143"/>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2">
        <v>14</v>
      </c>
      <c r="B127" s="158" t="s">
        <v>2665</v>
      </c>
      <c r="C127" s="160" t="s">
        <v>31</v>
      </c>
      <c r="D127" s="63"/>
      <c r="E127" s="143"/>
      <c r="F127" s="143"/>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2">
        <v>15</v>
      </c>
      <c r="B128" s="158" t="s">
        <v>2665</v>
      </c>
      <c r="C128" s="160" t="s">
        <v>31</v>
      </c>
      <c r="D128" s="63"/>
      <c r="E128" s="143"/>
      <c r="F128" s="143"/>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2">
        <v>16</v>
      </c>
      <c r="B129" s="158" t="s">
        <v>2665</v>
      </c>
      <c r="C129" s="160" t="s">
        <v>31</v>
      </c>
      <c r="D129" s="63"/>
      <c r="E129" s="143"/>
      <c r="F129" s="143"/>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2">
        <v>17</v>
      </c>
      <c r="B130" s="158" t="s">
        <v>2665</v>
      </c>
      <c r="C130" s="160" t="s">
        <v>31</v>
      </c>
      <c r="D130" s="63"/>
      <c r="E130" s="143"/>
      <c r="F130" s="143"/>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2">
        <v>18</v>
      </c>
      <c r="B131" s="158" t="s">
        <v>2665</v>
      </c>
      <c r="C131" s="160" t="s">
        <v>31</v>
      </c>
      <c r="D131" s="63"/>
      <c r="E131" s="143"/>
      <c r="F131" s="143"/>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2">
        <v>19</v>
      </c>
      <c r="B132" s="158" t="s">
        <v>2665</v>
      </c>
      <c r="C132" s="160" t="s">
        <v>31</v>
      </c>
      <c r="D132" s="63"/>
      <c r="E132" s="143"/>
      <c r="F132" s="143"/>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2">
        <v>20</v>
      </c>
      <c r="B133" s="158" t="s">
        <v>2665</v>
      </c>
      <c r="C133" s="160" t="s">
        <v>31</v>
      </c>
      <c r="D133" s="63"/>
      <c r="E133" s="143"/>
      <c r="F133" s="143"/>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2">
        <v>21</v>
      </c>
      <c r="B134" s="158" t="s">
        <v>2665</v>
      </c>
      <c r="C134" s="160" t="s">
        <v>31</v>
      </c>
      <c r="D134" s="63"/>
      <c r="E134" s="143"/>
      <c r="F134" s="143"/>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2">
        <v>22</v>
      </c>
      <c r="B135" s="158" t="s">
        <v>2665</v>
      </c>
      <c r="C135" s="160" t="s">
        <v>31</v>
      </c>
      <c r="D135" s="63"/>
      <c r="E135" s="143"/>
      <c r="F135" s="143"/>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2">
        <v>23</v>
      </c>
      <c r="B136" s="158" t="s">
        <v>2665</v>
      </c>
      <c r="C136" s="160" t="s">
        <v>31</v>
      </c>
      <c r="D136" s="63"/>
      <c r="E136" s="143"/>
      <c r="F136" s="143"/>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2">
        <v>24</v>
      </c>
      <c r="B137" s="158" t="s">
        <v>2665</v>
      </c>
      <c r="C137" s="160" t="s">
        <v>31</v>
      </c>
      <c r="D137" s="63"/>
      <c r="E137" s="143"/>
      <c r="F137" s="143"/>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2">
        <v>25</v>
      </c>
      <c r="B138" s="158" t="s">
        <v>2665</v>
      </c>
      <c r="C138" s="160" t="s">
        <v>31</v>
      </c>
      <c r="D138" s="63"/>
      <c r="E138" s="143"/>
      <c r="F138" s="143"/>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2">
        <v>26</v>
      </c>
      <c r="B139" s="158" t="s">
        <v>2665</v>
      </c>
      <c r="C139" s="160" t="s">
        <v>31</v>
      </c>
      <c r="D139" s="63"/>
      <c r="E139" s="143"/>
      <c r="F139" s="143"/>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2">
        <v>27</v>
      </c>
      <c r="B140" s="158" t="s">
        <v>2665</v>
      </c>
      <c r="C140" s="160" t="s">
        <v>31</v>
      </c>
      <c r="D140" s="63"/>
      <c r="E140" s="143"/>
      <c r="F140" s="143"/>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2">
        <v>28</v>
      </c>
      <c r="B141" s="158" t="s">
        <v>2665</v>
      </c>
      <c r="C141" s="160" t="s">
        <v>31</v>
      </c>
      <c r="D141" s="63"/>
      <c r="E141" s="143"/>
      <c r="F141" s="143"/>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2">
        <v>29</v>
      </c>
      <c r="B142" s="158" t="s">
        <v>2665</v>
      </c>
      <c r="C142" s="160" t="s">
        <v>31</v>
      </c>
      <c r="D142" s="63"/>
      <c r="E142" s="143"/>
      <c r="F142" s="143"/>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2">
        <v>30</v>
      </c>
      <c r="B143" s="158" t="s">
        <v>2665</v>
      </c>
      <c r="C143" s="160" t="s">
        <v>31</v>
      </c>
      <c r="D143" s="63"/>
      <c r="E143" s="143"/>
      <c r="F143" s="143"/>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2">
        <v>31</v>
      </c>
      <c r="B144" s="158" t="s">
        <v>2665</v>
      </c>
      <c r="C144" s="160" t="s">
        <v>31</v>
      </c>
      <c r="D144" s="63"/>
      <c r="E144" s="143"/>
      <c r="F144" s="143"/>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2">
        <v>32</v>
      </c>
      <c r="B145" s="158" t="s">
        <v>2665</v>
      </c>
      <c r="C145" s="160" t="s">
        <v>31</v>
      </c>
      <c r="D145" s="63"/>
      <c r="E145" s="143"/>
      <c r="F145" s="143"/>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2">
        <v>33</v>
      </c>
      <c r="B146" s="158" t="s">
        <v>2665</v>
      </c>
      <c r="C146" s="160" t="s">
        <v>31</v>
      </c>
      <c r="D146" s="63"/>
      <c r="E146" s="143"/>
      <c r="F146" s="143"/>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2">
        <v>34</v>
      </c>
      <c r="B147" s="158" t="s">
        <v>2665</v>
      </c>
      <c r="C147" s="160" t="s">
        <v>31</v>
      </c>
      <c r="D147" s="63"/>
      <c r="E147" s="143"/>
      <c r="F147" s="143"/>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2">
        <v>35</v>
      </c>
      <c r="B148" s="158" t="s">
        <v>2665</v>
      </c>
      <c r="C148" s="160" t="s">
        <v>31</v>
      </c>
      <c r="D148" s="63"/>
      <c r="E148" s="143"/>
      <c r="F148" s="143"/>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2">
        <v>36</v>
      </c>
      <c r="B149" s="158" t="s">
        <v>2665</v>
      </c>
      <c r="C149" s="160" t="s">
        <v>31</v>
      </c>
      <c r="D149" s="63"/>
      <c r="E149" s="143"/>
      <c r="F149" s="143"/>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2">
        <v>37</v>
      </c>
      <c r="B150" s="158" t="s">
        <v>2665</v>
      </c>
      <c r="C150" s="160" t="s">
        <v>31</v>
      </c>
      <c r="D150" s="63"/>
      <c r="E150" s="143"/>
      <c r="F150" s="143"/>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2">
        <v>38</v>
      </c>
      <c r="B151" s="158" t="s">
        <v>2665</v>
      </c>
      <c r="C151" s="160" t="s">
        <v>31</v>
      </c>
      <c r="D151" s="63"/>
      <c r="E151" s="143"/>
      <c r="F151" s="143"/>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2">
        <v>39</v>
      </c>
      <c r="B152" s="158" t="s">
        <v>2665</v>
      </c>
      <c r="C152" s="160" t="s">
        <v>31</v>
      </c>
      <c r="D152" s="63"/>
      <c r="E152" s="143"/>
      <c r="F152" s="143"/>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2">
        <v>40</v>
      </c>
      <c r="B153" s="158" t="s">
        <v>2665</v>
      </c>
      <c r="C153" s="160" t="s">
        <v>31</v>
      </c>
      <c r="D153" s="63"/>
      <c r="E153" s="143"/>
      <c r="F153" s="143"/>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2">
        <v>41</v>
      </c>
      <c r="B154" s="158" t="s">
        <v>2665</v>
      </c>
      <c r="C154" s="160" t="s">
        <v>31</v>
      </c>
      <c r="D154" s="63"/>
      <c r="E154" s="143"/>
      <c r="F154" s="143"/>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2">
        <v>42</v>
      </c>
      <c r="B155" s="158" t="s">
        <v>2665</v>
      </c>
      <c r="C155" s="160" t="s">
        <v>31</v>
      </c>
      <c r="D155" s="63"/>
      <c r="E155" s="143"/>
      <c r="F155" s="143"/>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2">
        <v>43</v>
      </c>
      <c r="B156" s="158" t="s">
        <v>2665</v>
      </c>
      <c r="C156" s="160" t="s">
        <v>31</v>
      </c>
      <c r="D156" s="63"/>
      <c r="E156" s="143"/>
      <c r="F156" s="143"/>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2">
        <v>44</v>
      </c>
      <c r="B157" s="158" t="s">
        <v>2665</v>
      </c>
      <c r="C157" s="160" t="s">
        <v>31</v>
      </c>
      <c r="D157" s="63"/>
      <c r="E157" s="143"/>
      <c r="F157" s="143"/>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2">
        <v>45</v>
      </c>
      <c r="B158" s="158" t="s">
        <v>2665</v>
      </c>
      <c r="C158" s="160" t="s">
        <v>31</v>
      </c>
      <c r="D158" s="63"/>
      <c r="E158" s="143"/>
      <c r="F158" s="143"/>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2">
        <v>46</v>
      </c>
      <c r="B159" s="158" t="s">
        <v>2665</v>
      </c>
      <c r="C159" s="160" t="s">
        <v>31</v>
      </c>
      <c r="D159" s="63"/>
      <c r="E159" s="143"/>
      <c r="F159" s="143"/>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2">
        <v>47</v>
      </c>
      <c r="B160" s="158" t="s">
        <v>2665</v>
      </c>
      <c r="C160" s="160" t="s">
        <v>31</v>
      </c>
      <c r="D160" s="63"/>
      <c r="E160" s="143"/>
      <c r="F160" s="143"/>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4"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1"/>
      <c r="Z178" s="162" t="str">
        <f>IF(Y178&gt;0,SUM(E180+Y178),"")</f>
        <v/>
      </c>
      <c r="AA178" s="19"/>
      <c r="AB178" s="19"/>
    </row>
    <row r="179" spans="1:28" ht="23.25" x14ac:dyDescent="0.25">
      <c r="A179" s="9"/>
      <c r="B179" s="221" t="s">
        <v>2669</v>
      </c>
      <c r="C179" s="221"/>
      <c r="D179" s="221"/>
      <c r="E179" s="168">
        <v>0.02</v>
      </c>
      <c r="F179" s="167">
        <v>0.01</v>
      </c>
      <c r="G179" s="162">
        <f>IF(F179&gt;0,SUM(E179+F179),"")</f>
        <v>0.03</v>
      </c>
      <c r="H179" s="5"/>
      <c r="I179" s="221" t="s">
        <v>2671</v>
      </c>
      <c r="J179" s="221"/>
      <c r="K179" s="221"/>
      <c r="L179" s="221"/>
      <c r="M179" s="169">
        <v>0.02</v>
      </c>
      <c r="O179" s="8"/>
      <c r="Q179" s="19"/>
      <c r="R179" s="156">
        <f>IF(M179&gt;0,SUM(L179+M179),"")</f>
        <v>0.02</v>
      </c>
      <c r="T179" s="19"/>
      <c r="U179" s="177" t="s">
        <v>1166</v>
      </c>
      <c r="V179" s="177"/>
      <c r="W179" s="177"/>
      <c r="X179" s="24">
        <v>0.02</v>
      </c>
      <c r="Y179" s="161"/>
      <c r="Z179" s="162" t="str">
        <f>IF(Y179&gt;0,SUM(E181+Y179),"")</f>
        <v/>
      </c>
      <c r="AA179" s="19"/>
      <c r="AB179" s="19"/>
    </row>
    <row r="180" spans="1:28" ht="23.25" hidden="1" x14ac:dyDescent="0.25">
      <c r="A180" s="9"/>
      <c r="B180" s="201"/>
      <c r="C180" s="201"/>
      <c r="D180" s="201"/>
      <c r="E180" s="166"/>
      <c r="H180" s="5"/>
      <c r="I180" s="201"/>
      <c r="J180" s="201"/>
      <c r="K180" s="201"/>
      <c r="L180" s="201"/>
      <c r="M180" s="5"/>
      <c r="O180" s="8"/>
      <c r="Q180" s="19"/>
      <c r="R180" s="156" t="str">
        <f>IF(S180&gt;0,SUM(L180+S180),"")</f>
        <v/>
      </c>
      <c r="S180" s="161"/>
      <c r="T180" s="19"/>
      <c r="U180" s="177" t="s">
        <v>1167</v>
      </c>
      <c r="V180" s="177"/>
      <c r="W180" s="177"/>
      <c r="X180" s="24">
        <v>0.03</v>
      </c>
      <c r="Y180" s="161"/>
      <c r="Z180" s="162" t="str">
        <f>IF(Y180&gt;0,SUM(E182+Y180),"")</f>
        <v/>
      </c>
      <c r="AA180" s="19"/>
      <c r="AB180" s="19"/>
    </row>
    <row r="181" spans="1:28" ht="23.25" hidden="1" x14ac:dyDescent="0.25">
      <c r="A181" s="9"/>
      <c r="B181" s="201"/>
      <c r="C181" s="201"/>
      <c r="D181" s="201"/>
      <c r="E181" s="166"/>
      <c r="H181" s="5"/>
      <c r="I181" s="201"/>
      <c r="J181" s="201"/>
      <c r="K181" s="201"/>
      <c r="L181" s="201"/>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1"/>
      <c r="C182" s="201"/>
      <c r="D182" s="201"/>
      <c r="E182" s="166"/>
      <c r="H182" s="5"/>
      <c r="I182" s="201"/>
      <c r="J182" s="201"/>
      <c r="K182" s="201"/>
      <c r="L182" s="201"/>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+(C185*SUM(K20:K35))</f>
        <v>37076682.539999999</v>
      </c>
      <c r="F185" s="92"/>
      <c r="G185" s="93"/>
      <c r="H185" s="88"/>
      <c r="I185" s="90" t="s">
        <v>2627</v>
      </c>
      <c r="J185" s="163">
        <f>+SUM(M179:M183)</f>
        <v>0.02</v>
      </c>
      <c r="K185" s="202" t="s">
        <v>2628</v>
      </c>
      <c r="L185" s="202"/>
      <c r="M185" s="94">
        <f>+J185*(SUM(K20:K35))</f>
        <v>24717788.359999999</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6" t="s">
        <v>2636</v>
      </c>
      <c r="C192" s="236"/>
      <c r="E192" s="5" t="s">
        <v>20</v>
      </c>
      <c r="H192" s="26" t="s">
        <v>24</v>
      </c>
      <c r="J192" s="5" t="s">
        <v>2637</v>
      </c>
      <c r="K192" s="5"/>
      <c r="M192" s="5"/>
      <c r="N192" s="5"/>
      <c r="O192" s="8"/>
      <c r="Q192" s="151"/>
      <c r="R192" s="152"/>
      <c r="S192" s="152"/>
      <c r="T192" s="151"/>
    </row>
    <row r="193" spans="1:18" x14ac:dyDescent="0.25">
      <c r="A193" s="9"/>
      <c r="C193" s="123">
        <v>43815</v>
      </c>
      <c r="D193" s="5"/>
      <c r="E193" s="124">
        <v>6103</v>
      </c>
      <c r="F193" s="5"/>
      <c r="G193" s="5"/>
      <c r="H193" s="145" t="s">
        <v>2676</v>
      </c>
      <c r="J193" s="5"/>
      <c r="K193" s="125">
        <v>43922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2676</v>
      </c>
      <c r="D211" s="21"/>
      <c r="G211" s="27" t="s">
        <v>2620</v>
      </c>
      <c r="H211" s="174" t="s">
        <v>2677</v>
      </c>
      <c r="J211" s="27" t="s">
        <v>2622</v>
      </c>
      <c r="K211" s="175" t="s">
        <v>2677</v>
      </c>
      <c r="L211" s="21"/>
      <c r="M211" s="21"/>
      <c r="N211" s="21"/>
      <c r="O211" s="8"/>
    </row>
    <row r="212" spans="1:15" x14ac:dyDescent="0.25">
      <c r="A212" s="9"/>
      <c r="B212" s="27" t="s">
        <v>2619</v>
      </c>
      <c r="C212" s="145" t="s">
        <v>2676</v>
      </c>
      <c r="D212" s="21"/>
      <c r="G212" s="27" t="s">
        <v>2621</v>
      </c>
      <c r="H212" s="174">
        <v>3176696829</v>
      </c>
      <c r="J212" s="27" t="s">
        <v>2623</v>
      </c>
      <c r="K212" s="175" t="s">
        <v>2678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 type="whole" allowBlank="1" showInputMessage="1" showErrorMessage="1" sqref="K22:K35" xr:uid="{48E4C683-7555-4102-AE70-ED134809C285}">
      <formula1>0</formula1>
      <formula2>9999999999</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7 D125:D160 M125:M160 G114:G121 L107 G125:J160 G48:G90 G122:G124"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Regalado Rosero</cp:lastModifiedBy>
  <cp:lastPrinted>2021-01-04T19:31:56Z</cp:lastPrinted>
  <dcterms:created xsi:type="dcterms:W3CDTF">2020-10-14T21:57:42Z</dcterms:created>
  <dcterms:modified xsi:type="dcterms:W3CDTF">2021-01-04T19:32:39Z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