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er\Desktop\MANIFESTACIONES DE INTERES\CALDAS\"/>
    </mc:Choice>
  </mc:AlternateContent>
  <xr:revisionPtr revIDLastSave="0" documentId="13_ncr:1_{8F14EDBC-EF4B-4FD7-9901-0FD536C1645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atabase" localSheetId="0">#REF!</definedName>
    <definedName name="Database">#REF!</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rint_Area" localSheetId="0">MI_Oferente_Singular!$A$1:$O$213</definedName>
    <definedName name="Print_Titles" localSheetId="0">MI_Oferente_Singular!$1:$5</definedName>
    <definedName name="Print_Titles">#N/A</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<sst xmlns="http://schemas.openxmlformats.org/spreadsheetml/2006/main" count="3075" uniqueCount="2696">
  <si>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</si>
  <si>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</si>
  <si>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</si>
  <si>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</si>
  <si>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</si>
  <si>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</si>
  <si>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</si>
  <si>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</si>
  <si>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</si>
  <si>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</si>
  <si>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</si>
  <si>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</si>
  <si>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</si>
  <si>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</si>
  <si>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</si>
  <si>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</si>
  <si>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</si>
  <si>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</si>
  <si>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</si>
  <si>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</si>
  <si>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</si>
  <si>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</si>
  <si>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</si>
  <si>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</si>
  <si>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</si>
  <si>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</si>
  <si>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</si>
  <si>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</si>
  <si>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</si>
  <si>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</si>
  <si>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</si>
  <si>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</si>
  <si>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</si>
  <si>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</si>
  <si>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</si>
  <si>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</si>
  <si>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</si>
  <si>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</si>
  <si>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</si>
  <si>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</si>
  <si>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</si>
  <si>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</si>
  <si>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</si>
  <si>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</si>
  <si>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</si>
  <si>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</si>
  <si>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</si>
  <si>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</si>
  <si>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</si>
  <si>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</si>
  <si>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</si>
  <si>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</si>
  <si>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</si>
  <si>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</si>
  <si>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</si>
  <si>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</si>
  <si>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</si>
  <si>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</si>
  <si>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</si>
  <si>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</si>
  <si>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</si>
  <si>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</si>
  <si>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</si>
  <si>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</si>
  <si>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</si>
  <si>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</si>
  <si>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</si>
  <si>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</si>
  <si>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</si>
  <si>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</si>
  <si>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</si>
  <si>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</si>
  <si>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</si>
  <si>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</si>
  <si>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</si>
  <si>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</si>
  <si>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</si>
  <si>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</si>
  <si>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</si>
  <si>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</si>
  <si>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</si>
  <si>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</si>
  <si>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</si>
  <si>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</si>
  <si>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</si>
  <si>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</si>
  <si>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</si>
  <si>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</si>
  <si>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</si>
  <si>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</si>
  <si>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</si>
  <si>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</si>
  <si>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</si>
  <si>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</si>
  <si>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</si>
  <si>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</si>
  <si>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</si>
  <si>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</si>
  <si>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</si>
  <si>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</si>
  <si>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</si>
  <si>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</si>
  <si>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</si>
  <si>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</si>
  <si>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</si>
  <si>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</si>
  <si>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</si>
  <si>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</si>
  <si>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</si>
  <si>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</si>
  <si>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</si>
  <si>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</si>
  <si>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</si>
  <si>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</si>
  <si>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</si>
  <si>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</si>
  <si>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</si>
  <si>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</si>
  <si>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</si>
  <si>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</si>
  <si>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</si>
  <si>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</si>
  <si>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</si>
  <si>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</si>
  <si>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</si>
  <si>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</si>
  <si>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</si>
  <si>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</si>
  <si>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</si>
  <si>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</si>
  <si>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</si>
  <si>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</si>
  <si>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</si>
  <si>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</si>
  <si>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</si>
  <si>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</si>
  <si>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</si>
  <si>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</si>
  <si>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</si>
  <si>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</si>
  <si>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</si>
  <si>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</si>
  <si>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</si>
  <si>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</si>
  <si>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</si>
  <si>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</si>
  <si>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</si>
  <si>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</si>
  <si>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</si>
  <si>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</si>
  <si>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</si>
  <si>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</si>
  <si>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</si>
  <si>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</si>
  <si>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</si>
  <si>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</si>
  <si>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</si>
  <si>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</si>
  <si>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</si>
  <si>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</si>
  <si>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</si>
  <si>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</si>
  <si>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</si>
  <si>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</si>
  <si>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</si>
  <si>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</si>
  <si>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</si>
  <si>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</si>
  <si>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</si>
  <si>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</si>
  <si>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</si>
  <si>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</si>
  <si>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</si>
  <si>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</si>
  <si>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</si>
  <si>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</si>
  <si>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</si>
  <si>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</si>
  <si>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</si>
  <si>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</si>
  <si>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</si>
  <si>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</si>
  <si>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</si>
  <si>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</si>
  <si>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</si>
  <si>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</si>
  <si>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</si>
  <si>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</si>
  <si>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</si>
  <si>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</si>
  <si>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</si>
  <si>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</si>
  <si>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</si>
  <si>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</si>
  <si>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</si>
  <si>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</si>
  <si>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</si>
  <si>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</si>
  <si>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</si>
  <si>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</si>
  <si>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</si>
  <si>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</si>
  <si>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</si>
  <si>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</si>
  <si>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</si>
  <si>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</si>
  <si>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</si>
  <si>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</si>
  <si>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</si>
  <si>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</si>
  <si>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</si>
  <si>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</si>
  <si>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</si>
  <si>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</si>
  <si>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</si>
  <si>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</si>
  <si>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</si>
  <si>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</si>
  <si>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</si>
  <si>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</si>
  <si>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</si>
  <si>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</si>
  <si>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</si>
  <si>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</si>
  <si>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</si>
  <si>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</si>
  <si>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</si>
  <si>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</si>
  <si>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</si>
  <si>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</si>
  <si>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</si>
  <si>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</si>
  <si>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</si>
  <si>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</si>
  <si>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</si>
  <si>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</si>
  <si>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</si>
  <si>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</si>
  <si>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</si>
  <si>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</si>
  <si>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</si>
  <si>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</si>
  <si>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</si>
  <si>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</si>
  <si>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</si>
  <si>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</si>
  <si>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</si>
  <si>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</si>
  <si>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</si>
  <si>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</si>
  <si>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</si>
  <si>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</si>
  <si>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</si>
  <si>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</si>
  <si>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</si>
  <si>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</si>
  <si>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</si>
  <si>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</si>
  <si>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</si>
  <si>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</si>
  <si>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</si>
  <si>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</si>
  <si>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</si>
  <si>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</si>
  <si>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</si>
  <si>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</si>
  <si>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</si>
  <si>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</si>
  <si>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</si>
  <si>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</si>
  <si>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</si>
  <si>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</si>
  <si>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</si>
  <si>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</si>
  <si>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</si>
  <si>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</si>
  <si>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</si>
  <si>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</si>
  <si>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</si>
  <si>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</si>
  <si>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</si>
  <si>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</si>
  <si>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</si>
  <si>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</si>
  <si>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</si>
  <si>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</si>
  <si>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</si>
  <si>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</si>
  <si>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</si>
  <si>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</si>
  <si>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</si>
  <si>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</si>
  <si>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</si>
  <si>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</si>
  <si>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</si>
  <si>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</si>
  <si>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</si>
  <si>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</si>
  <si>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</si>
  <si>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</si>
  <si>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</si>
  <si>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</si>
  <si>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</si>
  <si>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</si>
  <si>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</si>
  <si>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</si>
  <si>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</si>
  <si>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</si>
  <si>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</si>
  <si>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</si>
  <si>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</si>
  <si>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</si>
  <si>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</si>
  <si>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</si>
  <si>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</si>
  <si>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</si>
  <si>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</si>
  <si>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</si>
  <si>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</si>
  <si>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</si>
  <si>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</si>
  <si>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</si>
  <si>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</si>
  <si>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</si>
  <si>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</si>
  <si>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</si>
  <si>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</si>
  <si>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</si>
  <si>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</si>
  <si>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</si>
  <si>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</si>
  <si>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</si>
  <si>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</si>
  <si>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</si>
  <si>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</si>
  <si>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</si>
  <si>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</si>
  <si>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</si>
  <si>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</si>
  <si>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</si>
  <si>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</si>
  <si>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</si>
  <si>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</si>
  <si>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</si>
  <si>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</si>
  <si>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</si>
  <si>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</si>
  <si>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</si>
  <si>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</si>
  <si>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</si>
  <si>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</si>
  <si>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</si>
  <si>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</si>
  <si>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</si>
  <si>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</si>
  <si>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</si>
  <si>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</si>
  <si>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</si>
  <si>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</si>
  <si>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</si>
  <si>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</si>
  <si>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</si>
  <si>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</si>
  <si>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</si>
  <si>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</si>
  <si>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</si>
  <si>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</si>
  <si>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</si>
  <si>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</si>
  <si>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</si>
  <si>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</si>
  <si>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</si>
  <si>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</si>
  <si>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</si>
  <si>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</si>
  <si>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</si>
  <si>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</si>
  <si>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</si>
  <si>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</si>
  <si>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</si>
  <si>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</si>
  <si>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</si>
  <si>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</si>
  <si>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</si>
  <si>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</si>
  <si>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</si>
  <si>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</si>
  <si>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</si>
  <si>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</si>
  <si>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</si>
  <si>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</si>
  <si>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</si>
  <si>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</si>
  <si>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</si>
  <si>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</si>
  <si>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</si>
  <si>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</si>
  <si>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</si>
  <si>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</si>
  <si>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</si>
  <si>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</si>
  <si>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</si>
  <si>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</si>
  <si>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</si>
  <si>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</si>
  <si>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</si>
  <si>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</si>
  <si>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</si>
  <si>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</si>
  <si>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</si>
  <si>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</si>
  <si>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</si>
  <si>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</si>
  <si>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</si>
  <si>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</si>
  <si>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</si>
  <si>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</si>
  <si>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</si>
  <si>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</si>
  <si>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</si>
  <si>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</si>
  <si>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</si>
  <si>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</si>
  <si>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</si>
  <si>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</si>
  <si>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</si>
  <si>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</si>
  <si>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</si>
  <si>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</si>
  <si>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</si>
  <si>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</si>
  <si>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</si>
  <si>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</si>
  <si>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</si>
  <si>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</si>
  <si>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</si>
  <si>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</si>
  <si>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</si>
  <si>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</si>
  <si>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</si>
  <si>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</si>
  <si>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</si>
  <si>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</si>
  <si>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</si>
  <si>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</si>
  <si>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</si>
  <si>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</si>
  <si>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</si>
  <si>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</si>
  <si>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</si>
  <si>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</si>
  <si>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</si>
  <si>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</si>
  <si>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</si>
  <si>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</si>
  <si>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</si>
  <si>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</si>
  <si>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</si>
  <si>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</si>
  <si>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</si>
  <si>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</si>
  <si>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</si>
  <si>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</si>
  <si>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</si>
  <si>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</si>
  <si>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</si>
  <si>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</si>
  <si>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</si>
  <si>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</si>
  <si>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</si>
  <si>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</si>
  <si>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</si>
  <si>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</si>
  <si>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</si>
  <si>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</si>
  <si>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</si>
  <si>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</si>
  <si>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</si>
  <si>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</si>
  <si>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</si>
  <si>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</si>
  <si>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</si>
  <si>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</si>
  <si>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</si>
  <si>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</si>
  <si>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</si>
  <si>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</si>
  <si>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</si>
  <si>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</si>
  <si>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</si>
  <si>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</si>
  <si>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</si>
  <si>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</si>
  <si>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</si>
  <si>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</si>
  <si>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</si>
  <si>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</si>
  <si>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</si>
  <si>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</si>
  <si>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</si>
  <si>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</si>
  <si>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</si>
  <si>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</si>
  <si>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</si>
  <si>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</si>
  <si>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</si>
  <si>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</si>
  <si>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</si>
  <si>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</si>
  <si>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</si>
  <si>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</si>
  <si>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</si>
  <si>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</si>
  <si>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</si>
  <si>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</si>
  <si>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</si>
  <si>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</si>
  <si>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</si>
  <si>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</si>
  <si>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</si>
  <si>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</si>
  <si>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</si>
  <si>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</si>
  <si>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</si>
  <si>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</si>
  <si>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</si>
  <si>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</si>
  <si>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</si>
  <si>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</si>
  <si>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</si>
  <si>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</si>
  <si>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</si>
  <si>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</si>
  <si>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</si>
  <si>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</si>
  <si>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</si>
  <si>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</si>
  <si>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</si>
  <si>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</si>
  <si>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</si>
  <si>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</si>
  <si>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</si>
  <si>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</si>
  <si>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</si>
  <si>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</si>
  <si>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</si>
  <si>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</si>
  <si>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</si>
  <si>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</si>
  <si>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</si>
  <si>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</si>
  <si>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</si>
  <si>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</si>
  <si>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</si>
  <si>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</si>
  <si>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</si>
  <si>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</si>
  <si>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</si>
  <si>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</si>
  <si>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</si>
  <si>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</si>
  <si>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</si>
  <si>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</si>
  <si>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</si>
  <si>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</si>
  <si>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</si>
  <si>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</si>
  <si>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</si>
  <si>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</si>
  <si>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</si>
  <si>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</si>
  <si>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</si>
  <si>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</si>
  <si>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</si>
  <si>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</si>
  <si>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</si>
  <si>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</si>
  <si>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</si>
  <si>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</si>
  <si>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</si>
  <si>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</si>
  <si>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</si>
  <si>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</si>
  <si>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</si>
  <si>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</si>
  <si>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</si>
  <si>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</si>
  <si>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</si>
  <si>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</si>
  <si>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</si>
  <si>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</si>
  <si>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</si>
  <si>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</si>
  <si>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</si>
  <si>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</si>
  <si>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</si>
  <si>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</si>
  <si>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</si>
  <si>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</si>
  <si>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</si>
  <si>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</si>
  <si>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</si>
  <si>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</si>
  <si>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</si>
  <si>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</si>
  <si>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</si>
  <si>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</si>
  <si>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</si>
  <si>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</si>
  <si>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</si>
  <si>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</si>
  <si>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</si>
  <si>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</si>
  <si>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</si>
  <si>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</si>
  <si>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</si>
  <si>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</si>
  <si>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</si>
  <si>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</si>
  <si>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</si>
  <si>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</si>
  <si>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</si>
  <si>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</si>
  <si>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</si>
  <si>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</si>
  <si>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</si>
  <si>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</si>
  <si>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</si>
  <si>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</si>
  <si>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</si>
  <si>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</si>
  <si>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</si>
  <si>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</si>
  <si>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</si>
  <si>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</si>
  <si>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</si>
  <si>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</si>
  <si>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</si>
  <si>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</si>
  <si>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</si>
  <si>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</si>
  <si>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</si>
  <si>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</si>
  <si>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</si>
  <si>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</si>
  <si>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</si>
  <si>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</si>
  <si>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</si>
  <si>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</si>
  <si>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</si>
  <si>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</si>
  <si>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</si>
  <si>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</si>
  <si>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</si>
  <si>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</si>
  <si>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</si>
  <si>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</si>
  <si>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</si>
  <si>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</si>
  <si>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</si>
  <si>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</si>
  <si>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</si>
  <si>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</si>
  <si>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</si>
  <si>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</si>
  <si>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</si>
  <si>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</si>
  <si>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</si>
  <si>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</si>
  <si>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</si>
  <si>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</si>
  <si>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</si>
  <si>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</si>
  <si>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</si>
  <si>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</si>
  <si>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</si>
  <si>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</si>
  <si>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</si>
  <si>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</si>
  <si>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</si>
  <si>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</si>
  <si>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</si>
  <si>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</si>
  <si>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</si>
  <si>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</si>
  <si>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</si>
  <si>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</si>
  <si>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</si>
  <si>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</si>
  <si>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</si>
  <si>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</si>
  <si>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</si>
  <si>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</si>
  <si>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</si>
  <si>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</si>
  <si>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</si>
  <si>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</si>
  <si>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</si>
  <si>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</si>
  <si>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</si>
  <si>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</si>
  <si>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</si>
  <si>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</si>
  <si>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</si>
  <si>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</si>
  <si>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</si>
  <si>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</si>
  <si>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</si>
  <si>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</si>
  <si>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</si>
  <si>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</si>
  <si>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</si>
  <si>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</si>
  <si>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</si>
  <si>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</si>
  <si>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</si>
  <si>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</si>
  <si>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</si>
  <si>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</si>
  <si>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</si>
  <si>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</si>
  <si>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</si>
  <si>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</si>
  <si>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</si>
  <si>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</si>
  <si>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</si>
  <si>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</si>
  <si>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</si>
  <si>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</si>
  <si>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</si>
  <si>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</si>
  <si>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</si>
  <si>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</si>
  <si>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</si>
  <si>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</si>
  <si>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</si>
  <si>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</si>
  <si>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</si>
  <si>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</si>
  <si>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</si>
  <si>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</si>
  <si>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</si>
  <si>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</si>
  <si>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</si>
  <si>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</si>
  <si>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</si>
  <si>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</si>
  <si>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</si>
  <si>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</si>
  <si>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</si>
  <si>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</si>
  <si>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</si>
  <si>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</si>
  <si>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</si>
  <si>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</si>
  <si>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</si>
  <si>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</si>
  <si>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</si>
  <si>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</si>
  <si>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</si>
  <si>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</si>
  <si>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</si>
  <si>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</si>
  <si>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</si>
  <si>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</si>
  <si>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</si>
  <si>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</si>
  <si>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</si>
  <si>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</si>
  <si>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</si>
  <si>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</si>
  <si>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</si>
  <si>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</si>
  <si>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</si>
  <si>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</si>
  <si>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</si>
  <si>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</si>
  <si>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</si>
  <si>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</si>
  <si>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</si>
  <si>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</si>
  <si>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</si>
  <si>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</si>
  <si>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</si>
  <si>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</si>
  <si>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</si>
  <si>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</si>
  <si>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</si>
  <si>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</si>
  <si>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</si>
  <si>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</si>
  <si>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</si>
  <si>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</si>
  <si>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</si>
  <si>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</si>
  <si>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</si>
  <si>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</si>
  <si>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</si>
  <si>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</si>
  <si>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</si>
  <si>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</si>
  <si>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</si>
  <si>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</si>
  <si>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</si>
  <si>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</si>
  <si>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</si>
  <si>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</si>
  <si>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</si>
  <si>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</si>
  <si>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</si>
  <si>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</si>
  <si>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</si>
  <si>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</si>
  <si>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</si>
  <si>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</si>
  <si>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</si>
  <si>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</si>
  <si>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</si>
  <si>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</si>
  <si>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</si>
  <si>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</si>
  <si>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</si>
  <si>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</si>
  <si>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</si>
  <si>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</si>
  <si>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</si>
  <si>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</si>
  <si>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</si>
  <si>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</si>
  <si>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</si>
  <si>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</si>
  <si>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</si>
  <si>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</si>
  <si>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</si>
  <si>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</si>
  <si>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</si>
  <si>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</si>
  <si>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</si>
  <si>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</si>
  <si>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</si>
  <si>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</si>
  <si>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</si>
  <si>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</si>
  <si>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</si>
  <si>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</si>
  <si>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</si>
  <si>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</si>
  <si>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</si>
  <si>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</si>
  <si>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</si>
  <si>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</si>
  <si>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</si>
  <si>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</si>
  <si>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</si>
  <si>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</si>
  <si>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</si>
  <si>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</si>
  <si>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</si>
  <si>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</si>
  <si>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</si>
  <si>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</si>
  <si>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</si>
  <si>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</si>
  <si>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</si>
  <si>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</si>
  <si>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</si>
  <si>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</si>
  <si>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</si>
  <si>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</si>
  <si>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</si>
  <si>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</si>
  <si>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</si>
  <si>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</si>
  <si>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</si>
  <si>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</si>
  <si>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</si>
  <si>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</si>
  <si>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</si>
  <si>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</si>
  <si>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</si>
  <si>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</si>
  <si>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</si>
  <si>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</si>
  <si>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</si>
  <si>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</si>
  <si>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</si>
  <si>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</si>
  <si>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</si>
  <si>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</si>
  <si>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</si>
  <si>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</si>
  <si>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</si>
  <si>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</si>
  <si>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</si>
  <si>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</si>
  <si>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</si>
  <si>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</si>
  <si>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</si>
  <si>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</si>
  <si>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</si>
  <si>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</si>
  <si>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</si>
  <si>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</si>
  <si>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</si>
  <si>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</si>
  <si>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</si>
  <si>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</si>
  <si>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</si>
  <si>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</si>
  <si>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</si>
  <si>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</si>
  <si>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</si>
  <si>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</si>
  <si>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</si>
  <si>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</si>
  <si>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</si>
  <si>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</si>
  <si>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</si>
  <si>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</si>
  <si>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</si>
  <si>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</si>
  <si>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</si>
  <si>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</si>
  <si>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</si>
  <si>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</si>
  <si>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</si>
  <si>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</si>
  <si>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</si>
  <si>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</si>
  <si>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</si>
  <si>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</si>
  <si>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</si>
  <si>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</si>
  <si>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</si>
  <si>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</si>
  <si>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</si>
  <si>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</si>
  <si>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</si>
  <si>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</si>
  <si>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</si>
  <si>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</si>
  <si>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</si>
  <si>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</si>
  <si>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</si>
  <si>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</si>
  <si>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</si>
  <si>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</si>
  <si>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</si>
  <si>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</si>
  <si>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</si>
  <si>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</si>
  <si>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</si>
  <si>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</si>
  <si>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</si>
  <si>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</si>
  <si>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</si>
  <si>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</si>
  <si>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</si>
  <si>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</si>
  <si>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</si>
  <si>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</si>
  <si>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</si>
  <si>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</si>
  <si>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</si>
  <si>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</si>
  <si>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</si>
  <si>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</si>
  <si>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</si>
  <si>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</si>
  <si>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</si>
  <si>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</si>
  <si>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</si>
  <si>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</si>
  <si>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</si>
  <si>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</si>
  <si>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</si>
  <si>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</si>
  <si>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</si>
  <si>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</si>
  <si>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</si>
  <si>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</si>
  <si>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</si>
  <si>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</si>
  <si>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</si>
  <si>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</si>
  <si>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</si>
  <si>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</si>
  <si>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</si>
  <si>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</si>
  <si>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</si>
  <si>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</si>
  <si>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</si>
  <si>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</si>
  <si>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</si>
  <si>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</si>
  <si>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</si>
  <si>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</si>
  <si>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</si>
  <si>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</si>
  <si>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</si>
  <si>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</si>
  <si>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</si>
  <si>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</si>
  <si>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</si>
  <si>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</si>
  <si>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</si>
  <si>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</si>
  <si>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</si>
  <si>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</si>
  <si>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</si>
  <si>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</si>
  <si>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</si>
  <si>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</si>
  <si>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</si>
  <si>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</si>
  <si>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</si>
  <si>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</si>
  <si>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</si>
  <si>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</si>
  <si>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</si>
  <si>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</si>
  <si>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</si>
  <si>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</si>
  <si>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</si>
  <si>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</si>
  <si>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</si>
  <si>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</si>
  <si>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</si>
  <si>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</si>
  <si>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</si>
  <si>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</si>
  <si>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</si>
  <si>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</si>
  <si>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</si>
  <si>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</si>
  <si>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</si>
  <si>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</si>
  <si>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</si>
  <si>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</si>
  <si>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</si>
  <si>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</si>
  <si>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</si>
  <si>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</si>
  <si>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</si>
  <si>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</si>
  <si>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</si>
  <si>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</si>
  <si>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</si>
  <si>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</si>
  <si>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</si>
  <si>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</si>
  <si>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</si>
  <si>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</si>
  <si>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</si>
  <si>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</si>
  <si>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</si>
  <si>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</si>
  <si>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</si>
  <si>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</si>
  <si>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</si>
  <si>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</si>
  <si>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</si>
  <si>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</si>
  <si>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</si>
  <si>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</si>
  <si>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</si>
  <si>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</si>
  <si>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</si>
  <si>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</si>
  <si>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</si>
  <si>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</si>
  <si>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</si>
  <si>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</si>
  <si>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</si>
  <si>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</si>
  <si>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</si>
  <si>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</si>
  <si>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</si>
  <si>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</si>
  <si>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</si>
  <si>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</si>
  <si>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</si>
  <si>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</si>
  <si>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</si>
  <si>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</si>
  <si>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</si>
  <si>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</si>
  <si>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</si>
  <si>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</si>
  <si>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</si>
  <si>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</si>
  <si>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</si>
  <si>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</si>
  <si>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</si>
  <si>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</si>
  <si>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</si>
  <si>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</si>
  <si>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</si>
  <si>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</si>
  <si>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</si>
  <si>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</si>
  <si>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</si>
  <si>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</si>
  <si>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</si>
  <si>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</si>
  <si>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</si>
  <si>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</si>
  <si>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</si>
  <si>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</si>
  <si>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</si>
  <si>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</si>
  <si>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</si>
  <si>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</si>
  <si>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</si>
  <si>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</si>
  <si>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</si>
  <si>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</si>
  <si>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</si>
  <si>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</si>
  <si>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</si>
  <si>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</si>
  <si>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</si>
  <si>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</si>
  <si>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</si>
  <si>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</si>
  <si>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</si>
  <si>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</si>
  <si>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</si>
  <si>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</si>
  <si>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</si>
  <si>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</si>
  <si>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</si>
  <si>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</si>
  <si>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</si>
  <si>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</si>
  <si>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</si>
  <si>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</si>
  <si>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</si>
  <si>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</si>
  <si>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</si>
  <si>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</si>
  <si>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</si>
  <si>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</si>
  <si>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</si>
  <si>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</si>
  <si>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</si>
  <si>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</si>
  <si>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</si>
  <si>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</si>
  <si>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</si>
  <si>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</si>
  <si>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</si>
  <si>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</si>
  <si>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</si>
  <si>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</si>
  <si>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</si>
  <si>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</si>
  <si>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</si>
  <si>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</si>
  <si>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</si>
  <si>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</si>
  <si>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</si>
  <si>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</si>
  <si>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</si>
  <si>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</si>
  <si>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</si>
  <si>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</si>
  <si>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</si>
  <si>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</si>
  <si>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</si>
  <si>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</si>
  <si>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</si>
  <si>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</si>
  <si>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</si>
  <si>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</si>
  <si>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</si>
  <si>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</si>
  <si>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</si>
  <si>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</si>
  <si>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</si>
  <si>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</si>
  <si>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</si>
  <si>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</si>
  <si>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</si>
  <si>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</si>
  <si>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</si>
  <si>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</si>
  <si>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</si>
  <si>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</si>
  <si>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</si>
  <si>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</si>
  <si>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</si>
  <si>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</si>
  <si>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</si>
  <si>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</si>
  <si>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</si>
  <si>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</si>
  <si>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</si>
  <si>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</si>
  <si>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</si>
  <si>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</si>
  <si>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</si>
  <si>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</si>
  <si>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</si>
  <si>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</si>
  <si>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</si>
  <si>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</si>
  <si>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</si>
  <si>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</si>
  <si>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</si>
  <si>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</si>
  <si>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</si>
  <si>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</si>
  <si>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</si>
  <si>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</si>
  <si>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</si>
  <si>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</si>
  <si>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</si>
  <si>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</si>
  <si>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</si>
  <si>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</si>
  <si>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</si>
  <si>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</si>
  <si>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</si>
  <si>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</si>
  <si>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</si>
  <si>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</si>
  <si>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</si>
  <si>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</si>
  <si>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</si>
  <si>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</si>
  <si>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</si>
  <si>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</si>
  <si>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</si>
  <si>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</si>
  <si>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</si>
  <si>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</si>
  <si>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</si>
  <si>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</si>
  <si>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</si>
  <si>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</si>
  <si>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</si>
  <si>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</si>
  <si>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</si>
  <si>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</si>
  <si>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</si>
  <si>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</si>
  <si>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</si>
  <si>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</si>
  <si>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</si>
  <si>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</si>
  <si>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</si>
  <si>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</si>
  <si>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</si>
  <si>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</si>
  <si>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</si>
  <si>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</si>
  <si>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</si>
  <si>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</si>
  <si>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</si>
  <si>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</si>
  <si>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</si>
  <si>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</si>
  <si>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</si>
  <si>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</si>
  <si>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</si>
  <si>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</si>
  <si>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</si>
  <si>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</si>
  <si>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</si>
  <si>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</si>
  <si>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</si>
  <si>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</si>
  <si>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</si>
  <si>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</si>
  <si>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</si>
  <si>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</si>
  <si>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</si>
  <si>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</si>
  <si>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</si>
  <si>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</si>
  <si>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</si>
  <si>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</si>
  <si>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</si>
  <si>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</si>
  <si>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</si>
  <si>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</si>
  <si>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</si>
  <si>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</si>
  <si>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</si>
  <si>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</si>
  <si>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</si>
  <si>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</si>
  <si>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</si>
  <si>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</si>
  <si>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</si>
  <si>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</si>
  <si>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</si>
  <si>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</si>
  <si>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</si>
  <si>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</si>
  <si>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</si>
  <si>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</si>
  <si>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</si>
  <si>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</si>
  <si>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</si>
  <si>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</si>
  <si>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</si>
  <si>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</si>
  <si>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</si>
  <si>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</si>
  <si>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</si>
  <si>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</si>
  <si>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</si>
  <si>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</si>
  <si>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</si>
  <si>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</si>
  <si>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</si>
  <si>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</si>
  <si>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</si>
  <si>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</si>
  <si>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</si>
  <si>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</si>
  <si>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</si>
  <si>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</si>
  <si>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</si>
  <si>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</si>
  <si>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</si>
  <si>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</si>
  <si>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</si>
  <si>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</si>
  <si>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</si>
  <si>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</si>
  <si>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</si>
  <si>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</si>
  <si>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</si>
  <si>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</si>
  <si>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</si>
  <si>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</si>
  <si>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</si>
  <si>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</si>
  <si>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</si>
  <si>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</si>
  <si>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</si>
  <si>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</si>
  <si>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</si>
  <si>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</si>
  <si>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</si>
  <si>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</si>
  <si>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</si>
  <si>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</si>
  <si>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</si>
  <si>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</si>
  <si>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</si>
  <si>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</si>
  <si>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</si>
  <si>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</si>
  <si>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</si>
  <si>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</si>
  <si>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</si>
  <si>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</si>
  <si>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</si>
  <si>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</si>
  <si>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</si>
  <si>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</si>
  <si>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</si>
  <si>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</si>
  <si>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</si>
  <si>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</si>
  <si>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</si>
  <si>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</si>
  <si>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</si>
  <si>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</si>
  <si>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</si>
  <si>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</si>
  <si>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</si>
  <si>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</si>
  <si>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</si>
  <si>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</si>
  <si>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</si>
  <si>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</si>
  <si>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</si>
  <si>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</si>
  <si>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</si>
  <si>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</si>
  <si>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</si>
  <si>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</si>
  <si>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</si>
  <si>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</si>
  <si>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</si>
  <si>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</si>
  <si>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</si>
  <si>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</si>
  <si>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</si>
  <si>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</si>
  <si>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</si>
  <si>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</si>
  <si>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</si>
  <si>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</si>
  <si>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</si>
  <si>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</si>
  <si>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</si>
  <si>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</si>
  <si>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</si>
  <si>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</si>
  <si>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</si>
  <si>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</si>
  <si>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</si>
  <si>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</si>
  <si>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</si>
  <si>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</si>
  <si>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</si>
  <si>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</si>
  <si>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</si>
  <si>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</si>
  <si>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</si>
  <si>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</si>
  <si>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</si>
  <si>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</si>
  <si>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</si>
  <si>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</si>
  <si>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</si>
  <si>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</si>
  <si>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</si>
  <si>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</si>
  <si>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</si>
  <si>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</si>
  <si>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</si>
  <si>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</si>
  <si>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</si>
  <si>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</si>
  <si>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</si>
  <si>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</si>
  <si>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</si>
  <si>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</si>
  <si>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</si>
  <si>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</si>
  <si>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</si>
  <si>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</si>
  <si>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</si>
  <si>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</si>
  <si>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</si>
  <si>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</si>
  <si>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</si>
  <si>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</si>
  <si>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</si>
  <si>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</si>
  <si>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</si>
  <si>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</si>
  <si>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</si>
  <si>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</si>
  <si>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</si>
  <si>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</si>
  <si>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</si>
  <si>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</si>
  <si>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</si>
  <si>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</si>
  <si>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</si>
  <si>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</si>
  <si>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</si>
  <si>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</si>
  <si>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</si>
  <si>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</si>
  <si>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</si>
  <si>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</si>
  <si>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</si>
  <si>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</si>
  <si>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</si>
  <si>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</si>
  <si>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</si>
  <si>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</si>
  <si>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</si>
  <si>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</si>
  <si>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</si>
  <si>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</si>
  <si>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</si>
  <si>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</si>
  <si>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</si>
  <si>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</si>
  <si>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</si>
  <si>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</si>
  <si>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</si>
  <si>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</si>
  <si>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</si>
  <si>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</si>
  <si>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</si>
  <si>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</si>
  <si>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</si>
  <si>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</si>
  <si>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</si>
  <si>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</si>
  <si>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</si>
  <si>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</si>
  <si>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</si>
  <si>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</si>
  <si>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</si>
  <si>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</si>
  <si>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</si>
  <si>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</si>
  <si>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</si>
  <si>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</si>
  <si>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</si>
  <si>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</si>
  <si>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</si>
  <si>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</si>
  <si>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</si>
  <si>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</si>
  <si>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</si>
  <si>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</si>
  <si>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</si>
  <si>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</si>
  <si>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</si>
  <si>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</si>
  <si>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</si>
  <si>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</si>
  <si>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</si>
  <si>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</si>
  <si>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</si>
  <si>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</si>
  <si>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</si>
  <si>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</si>
  <si>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</si>
  <si>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</si>
  <si>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</si>
  <si>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</si>
  <si>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</si>
  <si>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</si>
  <si>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</si>
  <si>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</si>
  <si>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</si>
  <si>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</si>
  <si>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</si>
  <si>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</si>
  <si>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</si>
  <si>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</si>
  <si>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</si>
  <si>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</si>
  <si>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</si>
  <si>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</si>
  <si>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</si>
  <si>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</si>
  <si>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</si>
  <si>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</si>
  <si>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</si>
  <si>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</si>
  <si>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</si>
  <si>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</si>
  <si>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</si>
  <si>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</si>
  <si>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</si>
  <si>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</si>
  <si>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</si>
  <si>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</si>
  <si>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</si>
  <si>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</si>
  <si>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</si>
  <si>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</si>
  <si>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</si>
  <si>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</si>
  <si>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</si>
  <si>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</si>
  <si>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</si>
  <si>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</si>
  <si>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</si>
  <si>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</si>
  <si>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</si>
  <si>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</si>
  <si>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</si>
  <si>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</si>
  <si>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</si>
  <si>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</si>
  <si>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</si>
  <si>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</si>
  <si>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</si>
  <si>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</si>
  <si>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</si>
  <si>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</si>
  <si>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</si>
  <si>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</si>
  <si>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</si>
  <si>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</si>
  <si>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</si>
  <si>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</si>
  <si>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</si>
  <si>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</si>
  <si>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</si>
  <si>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</si>
  <si>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</si>
  <si>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</si>
  <si>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</si>
  <si>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</si>
  <si>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</si>
  <si>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</si>
  <si>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</si>
  <si>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</si>
  <si>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</si>
  <si>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</si>
  <si>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</si>
  <si>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</si>
  <si>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</si>
  <si>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</si>
  <si>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</si>
  <si>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</si>
  <si>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</si>
  <si>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</si>
  <si>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</si>
  <si>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</si>
  <si>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</si>
  <si>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</si>
  <si>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</si>
  <si>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</si>
  <si>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</si>
  <si>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</si>
  <si>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</si>
  <si>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</si>
  <si>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</si>
  <si>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</si>
  <si>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</si>
  <si>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</si>
  <si>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</si>
  <si>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</si>
  <si>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</si>
  <si>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</si>
  <si>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</si>
  <si>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</si>
  <si>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</si>
  <si>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</si>
  <si>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</si>
  <si>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</si>
  <si>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</si>
  <si>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</si>
  <si>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</si>
  <si>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</si>
  <si>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</si>
  <si>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</si>
  <si>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</si>
  <si>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</si>
  <si>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</si>
  <si>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</si>
  <si>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</si>
  <si>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</si>
  <si>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</si>
  <si>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</si>
  <si>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</si>
  <si>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</si>
  <si>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</si>
  <si>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</si>
  <si>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</si>
  <si>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</si>
  <si>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</si>
  <si>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</si>
  <si>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</si>
  <si>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</si>
  <si>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</si>
  <si>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</si>
  <si>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</si>
  <si>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</si>
  <si>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</si>
  <si>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</si>
  <si>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</si>
  <si>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</si>
  <si>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</si>
  <si>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</si>
  <si>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</si>
  <si>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</si>
  <si>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</si>
  <si>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</si>
  <si>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</si>
  <si>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</si>
  <si>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</si>
  <si>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</si>
  <si>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</si>
  <si>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</si>
  <si>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</si>
  <si>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</si>
  <si>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</si>
  <si>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</si>
  <si>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</si>
  <si>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</si>
  <si>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</si>
  <si>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</si>
  <si>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</si>
  <si>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</si>
  <si>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</si>
  <si>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</si>
  <si>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</si>
  <si>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</si>
  <si>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</si>
  <si>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</si>
  <si>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</si>
  <si>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</si>
  <si>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</si>
  <si>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</si>
  <si>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</si>
  <si>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</si>
  <si>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</si>
  <si>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</si>
  <si>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</si>
  <si>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</si>
  <si>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</si>
  <si>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</si>
  <si>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</si>
  <si>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</si>
  <si>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</si>
  <si>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</si>
  <si>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</si>
  <si>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</si>
  <si>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</si>
  <si>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</si>
  <si>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</si>
  <si>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</si>
  <si>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</si>
  <si>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</si>
  <si>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</si>
  <si>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</si>
  <si>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</si>
  <si>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</si>
  <si>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</si>
  <si>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</si>
  <si>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</si>
  <si>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</si>
  <si>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</si>
  <si>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</si>
  <si>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</si>
  <si>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</si>
  <si>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</si>
  <si>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</si>
  <si>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</si>
  <si>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</si>
  <si>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</si>
  <si>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</si>
  <si>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</si>
  <si>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</si>
  <si>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</si>
  <si>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</si>
  <si>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</si>
  <si>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</si>
  <si>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</si>
  <si>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</si>
  <si>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</si>
  <si>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</si>
  <si>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</si>
  <si>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</si>
  <si>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</si>
  <si>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</si>
  <si>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</si>
  <si>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</si>
  <si>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</si>
  <si>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</si>
  <si>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</si>
  <si>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</si>
  <si>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</si>
  <si>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</si>
  <si>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</si>
  <si>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</si>
  <si>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</si>
  <si>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</si>
  <si>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</si>
  <si>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</si>
  <si>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</si>
  <si>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</si>
  <si>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</si>
  <si>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</si>
  <si>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</si>
  <si>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</si>
  <si>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</si>
  <si>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</si>
  <si>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</si>
  <si>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</si>
  <si>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</si>
  <si>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</si>
  <si>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</si>
  <si>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</si>
  <si>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</si>
  <si>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</si>
  <si>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</si>
  <si>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</si>
  <si>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</si>
  <si>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</si>
  <si>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</si>
  <si>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</si>
  <si>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</si>
  <si>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</si>
  <si>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</si>
  <si>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</si>
  <si>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</si>
  <si>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</si>
  <si>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</si>
  <si>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</si>
  <si>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</si>
  <si>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</si>
  <si>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</si>
  <si>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</si>
  <si>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</si>
  <si>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</si>
  <si>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</si>
  <si>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</si>
  <si>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</si>
  <si>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</si>
  <si>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</si>
  <si>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</si>
  <si>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</si>
  <si>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</si>
  <si>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</si>
  <si>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</si>
  <si>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</si>
  <si>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</si>
  <si>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</si>
  <si>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</si>
  <si>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</si>
  <si>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</si>
  <si>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</si>
  <si>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</si>
  <si>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</si>
  <si>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</si>
  <si>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</si>
  <si>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</si>
  <si>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</si>
  <si>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</si>
  <si>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</si>
  <si>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</si>
  <si>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</si>
  <si>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</si>
  <si>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</si>
  <si>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</si>
  <si>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</si>
  <si>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</si>
  <si>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</si>
  <si>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</si>
  <si>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</si>
  <si>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</si>
  <si>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</si>
  <si>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</si>
  <si>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</si>
  <si>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</si>
  <si>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</si>
  <si>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</si>
  <si>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</si>
  <si>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</si>
  <si>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</si>
  <si>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</si>
  <si>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</si>
  <si>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</si>
  <si>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</si>
  <si>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</si>
  <si>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</si>
  <si>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</si>
  <si>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</si>
  <si>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</si>
  <si>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</si>
  <si>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</si>
  <si>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</si>
  <si>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</si>
  <si>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</si>
  <si>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</si>
  <si>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</si>
  <si>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</si>
  <si>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</si>
  <si>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</si>
  <si>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</si>
  <si>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</si>
  <si>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</si>
  <si>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</si>
  <si>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</si>
  <si>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</si>
  <si>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</si>
  <si>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</si>
  <si>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</si>
  <si>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</si>
  <si>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</si>
  <si>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</si>
  <si>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</si>
  <si>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</si>
  <si>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</si>
  <si>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</si>
  <si>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</si>
  <si>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</si>
  <si>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</si>
  <si>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</si>
  <si>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</si>
  <si>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</si>
  <si>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</si>
  <si>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</si>
  <si>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</si>
  <si>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</si>
  <si>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</si>
  <si>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</si>
  <si>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</si>
  <si>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</si>
  <si>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</si>
  <si>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</si>
  <si>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</si>
  <si>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</si>
  <si>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</si>
  <si>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</si>
  <si>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</si>
  <si>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</si>
  <si>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</si>
  <si>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</si>
  <si>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</si>
  <si>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</si>
  <si>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</si>
  <si>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</si>
  <si>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</si>
  <si>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</si>
  <si>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</si>
  <si>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</si>
  <si>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</si>
  <si>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</si>
  <si>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</si>
  <si>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</si>
  <si>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</si>
  <si>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</si>
  <si>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</si>
  <si>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</si>
  <si>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</si>
  <si>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</si>
  <si>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</si>
  <si>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</si>
  <si>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</si>
  <si>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</si>
  <si>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</si>
  <si>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</si>
  <si>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</si>
  <si>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</si>
  <si>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</si>
  <si>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</si>
  <si>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</si>
  <si>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</si>
  <si>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</si>
  <si>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</si>
  <si>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</si>
  <si>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</si>
  <si>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</si>
  <si>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</si>
  <si>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</si>
  <si>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</si>
  <si>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</si>
  <si>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</si>
  <si>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</si>
  <si>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</si>
  <si>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</si>
  <si>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</si>
  <si>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</si>
  <si>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</si>
  <si>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</si>
  <si>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</si>
  <si>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</si>
  <si>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</si>
  <si>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</si>
  <si>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</si>
  <si>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</si>
  <si>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</si>
  <si>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</si>
  <si>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</si>
  <si>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</si>
  <si>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</si>
  <si>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</si>
  <si>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</si>
  <si>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</si>
  <si>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</si>
  <si>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</si>
  <si>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</si>
  <si>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</si>
  <si>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</si>
  <si>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</si>
  <si>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</si>
  <si>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</si>
  <si>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</si>
  <si>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</si>
  <si>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</si>
  <si>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</si>
  <si>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</si>
  <si>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</si>
  <si>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</si>
  <si>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</si>
  <si>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</si>
  <si>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</si>
  <si>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</si>
  <si>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</si>
  <si>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</si>
  <si>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</si>
  <si>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</si>
  <si>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</si>
  <si>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</si>
  <si>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</si>
  <si>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</si>
  <si>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</si>
  <si>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</si>
  <si>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</si>
  <si>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</si>
  <si>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</si>
  <si>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</si>
  <si>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</si>
  <si>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</si>
  <si>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</si>
  <si>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</si>
  <si>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</si>
  <si>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</si>
  <si>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</si>
  <si>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</si>
  <si>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</si>
  <si>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</si>
  <si>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</si>
  <si>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</si>
  <si>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</si>
  <si>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</si>
  <si>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</si>
  <si>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</si>
  <si>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</si>
  <si>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</si>
  <si>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</si>
  <si>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</si>
  <si>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</si>
  <si>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</si>
  <si>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</si>
  <si>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</si>
  <si>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</si>
  <si>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</si>
  <si>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</si>
  <si>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</si>
  <si>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</si>
  <si>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</si>
  <si>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</si>
  <si>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</si>
  <si>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</si>
  <si>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</si>
  <si>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</si>
  <si>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</si>
  <si>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</si>
  <si>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</si>
  <si>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</si>
  <si>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</si>
  <si>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</si>
  <si>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</si>
  <si>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</si>
  <si>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</si>
  <si>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</si>
  <si>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</si>
  <si>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</si>
  <si>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</si>
  <si>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</si>
  <si>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</si>
  <si>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</si>
  <si>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</si>
  <si>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</si>
  <si>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</si>
  <si>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</si>
  <si>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</si>
  <si>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</si>
  <si>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</si>
  <si>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</si>
  <si>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</si>
  <si>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</si>
  <si>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</si>
  <si>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</si>
  <si>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</si>
  <si>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</si>
  <si>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</si>
  <si>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</si>
  <si>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</si>
  <si>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</si>
  <si>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</si>
  <si>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</si>
  <si>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</si>
  <si>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</si>
  <si>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</si>
  <si>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</si>
  <si>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</si>
  <si>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</si>
  <si>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</si>
  <si>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</si>
  <si>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</si>
  <si>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</si>
  <si>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</si>
  <si>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</si>
  <si>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</si>
  <si>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</si>
  <si>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</si>
  <si>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</si>
  <si>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</si>
  <si>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</si>
  <si>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</si>
  <si>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</si>
  <si>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</si>
  <si>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</si>
  <si>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</si>
  <si>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</si>
  <si>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</si>
  <si>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</si>
  <si>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</si>
  <si>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</si>
  <si>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</si>
  <si>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</si>
  <si>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</si>
  <si>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</si>
  <si>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</si>
  <si>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</si>
  <si>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</si>
  <si>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</si>
  <si>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</si>
  <si>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</si>
  <si>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</si>
  <si>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</si>
  <si>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</si>
  <si>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</si>
  <si>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</si>
  <si>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</si>
  <si>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</si>
  <si>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</si>
  <si>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</si>
  <si>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</si>
  <si>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</si>
  <si>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</si>
  <si>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</si>
  <si>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</si>
  <si>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</si>
  <si>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</si>
  <si>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</si>
  <si>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</si>
  <si>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</si>
  <si>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</si>
  <si>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</si>
  <si>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</si>
  <si>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</si>
  <si>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</si>
  <si>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</si>
  <si>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</si>
  <si>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</si>
  <si>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</si>
  <si>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</si>
  <si>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</si>
  <si>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</si>
  <si>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</si>
  <si>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</si>
  <si>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</si>
  <si>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</si>
  <si>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</si>
  <si>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</si>
  <si>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</si>
  <si>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</si>
  <si>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</si>
  <si>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</si>
  <si>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</si>
  <si>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</si>
  <si>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</si>
  <si>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</si>
  <si>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</si>
  <si>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</si>
  <si>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</si>
  <si>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</si>
  <si>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</si>
  <si>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</si>
  <si>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</si>
  <si>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</si>
  <si>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</si>
  <si>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</si>
  <si>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</si>
  <si>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</si>
  <si>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</si>
  <si>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</si>
  <si>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</si>
  <si>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</si>
  <si>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</si>
  <si>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</si>
  <si>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</si>
  <si>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</si>
  <si>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</si>
  <si>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</si>
  <si>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</si>
  <si>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</si>
  <si>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</si>
  <si>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</si>
  <si>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</si>
  <si>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</si>
  <si>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</si>
  <si>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</si>
  <si>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</si>
  <si>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</si>
  <si>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</si>
  <si>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</si>
  <si>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</si>
  <si>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</si>
  <si>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</si>
  <si>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</si>
  <si>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</si>
  <si>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</si>
  <si>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</si>
  <si>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</si>
  <si>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</si>
  <si>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</si>
  <si>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</si>
  <si>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</si>
  <si>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</si>
  <si>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</si>
  <si>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</si>
  <si>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</si>
  <si>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</si>
  <si>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</si>
  <si>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</si>
  <si>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</si>
  <si>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</si>
  <si>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</si>
  <si>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</si>
  <si>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</si>
  <si>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</si>
  <si>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</si>
  <si>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</si>
  <si>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</si>
  <si>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</si>
  <si>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</si>
  <si>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</si>
  <si>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</si>
  <si>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</si>
  <si>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</si>
  <si>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</si>
  <si>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</si>
  <si>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</si>
  <si>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</si>
  <si>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</si>
  <si>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</si>
  <si>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</si>
  <si>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</si>
  <si>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</si>
  <si>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</si>
  <si>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</si>
  <si>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</si>
  <si>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</si>
  <si>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</si>
  <si>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</si>
  <si>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</si>
  <si>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</si>
  <si>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</si>
  <si>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</si>
  <si>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</si>
  <si>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</si>
  <si>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</si>
  <si>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</si>
  <si>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</si>
  <si>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</si>
  <si>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</si>
  <si>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</si>
  <si>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</si>
  <si>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</si>
  <si>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</si>
  <si>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</si>
  <si>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</si>
  <si>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</si>
  <si>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</si>
  <si>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</si>
  <si>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</si>
  <si>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</si>
  <si>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</si>
  <si>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</si>
  <si>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</si>
  <si>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</si>
  <si>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</si>
  <si>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</si>
  <si>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</si>
  <si>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</si>
  <si>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</si>
  <si>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</si>
  <si>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</si>
  <si>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</si>
  <si>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</si>
  <si>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</si>
  <si>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</si>
  <si>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</si>
  <si>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</si>
  <si>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</si>
  <si>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</si>
  <si>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</si>
  <si>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</si>
  <si>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</si>
  <si>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</si>
  <si>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</si>
  <si>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</si>
  <si>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</si>
  <si>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</si>
  <si>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</si>
  <si>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</si>
  <si>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</si>
  <si>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</si>
  <si>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</si>
  <si>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</si>
  <si>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</si>
  <si>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</si>
  <si>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</si>
  <si>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</si>
  <si>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</si>
  <si>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</si>
  <si>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</si>
  <si>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</si>
  <si>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</si>
  <si>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</si>
  <si>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</si>
  <si>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</si>
  <si>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</si>
  <si>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</si>
  <si>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</si>
  <si>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</si>
  <si>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</si>
  <si>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</si>
  <si>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</si>
  <si>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</si>
  <si>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</si>
  <si>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</si>
  <si>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</si>
  <si>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</si>
  <si>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</si>
  <si>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</si>
  <si>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</si>
  <si>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</si>
  <si>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</si>
  <si>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</si>
  <si>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</si>
  <si>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</si>
  <si>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</si>
  <si>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</si>
  <si>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</si>
  <si>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</si>
  <si>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</si>
  <si>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</si>
  <si>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</si>
  <si>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</si>
  <si>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</si>
  <si>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</si>
  <si>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</si>
  <si>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</si>
  <si>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</si>
  <si>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</si>
  <si>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</si>
  <si>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</si>
  <si>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</si>
  <si>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</si>
  <si>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</si>
  <si>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</si>
  <si>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</si>
  <si>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</si>
  <si>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</si>
  <si>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</si>
  <si>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</si>
  <si>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</si>
  <si>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</si>
  <si>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</si>
  <si>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</si>
  <si>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</si>
  <si>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</si>
  <si>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</si>
  <si>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</si>
  <si>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</si>
  <si>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</si>
  <si>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</si>
  <si>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</si>
  <si>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</si>
  <si>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</si>
  <si>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</si>
  <si>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</si>
  <si>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</si>
  <si>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</si>
  <si>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</si>
  <si>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</si>
  <si>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</si>
  <si>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</si>
  <si>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</si>
  <si>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</si>
  <si>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</si>
  <si>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</si>
  <si>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</si>
  <si>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</si>
  <si>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</si>
  <si>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</si>
  <si>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</si>
  <si>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</si>
  <si>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</si>
  <si>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</si>
  <si>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</si>
  <si>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</si>
  <si>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</si>
  <si>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</si>
  <si>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</si>
  <si>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</si>
  <si>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</si>
  <si>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</si>
  <si>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</si>
  <si>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</si>
  <si>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</si>
  <si>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</si>
  <si>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</si>
  <si>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</si>
  <si>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</si>
  <si>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</si>
  <si>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</si>
  <si>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</si>
  <si>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</si>
  <si>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</si>
  <si>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</si>
  <si>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</si>
  <si>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</si>
  <si>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</si>
  <si>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</si>
  <si>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</si>
  <si>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</si>
  <si>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</si>
  <si>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</si>
  <si>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</si>
  <si>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</si>
  <si>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</si>
  <si>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</si>
  <si>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</si>
  <si>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</si>
  <si>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</si>
  <si>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</si>
  <si>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</si>
  <si>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</si>
  <si>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</si>
  <si>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</si>
  <si>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</si>
  <si>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</si>
  <si>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</si>
  <si>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</si>
  <si>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</si>
  <si>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</si>
  <si>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</si>
  <si>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</si>
  <si>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</si>
  <si>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</si>
  <si>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</si>
  <si>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</si>
  <si>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</si>
  <si>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</si>
  <si>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</si>
  <si>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</si>
  <si>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</si>
  <si>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</si>
  <si>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</si>
  <si>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</si>
  <si>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</si>
  <si>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</si>
  <si>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</si>
  <si>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</si>
  <si>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</si>
  <si>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</si>
  <si>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</si>
  <si>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</si>
  <si>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</si>
  <si>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</si>
  <si>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</si>
  <si>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</si>
  <si>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</si>
  <si>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</si>
  <si>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</si>
  <si>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</si>
  <si>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</si>
  <si>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</si>
  <si>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</si>
  <si>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</si>
  <si>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</si>
  <si>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</si>
  <si>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</si>
  <si>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</si>
  <si>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</si>
  <si>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</si>
  <si>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</si>
  <si>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</si>
  <si>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</si>
  <si>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</si>
  <si>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</si>
  <si>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</si>
  <si>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</si>
  <si>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</si>
  <si>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</si>
  <si>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</si>
  <si>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</si>
  <si>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</si>
  <si>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</si>
  <si>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</si>
  <si>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</si>
  <si>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</si>
  <si>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</si>
  <si>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</si>
  <si>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</si>
  <si>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</si>
  <si>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</si>
  <si>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</si>
  <si>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</si>
  <si>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</si>
  <si>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</si>
  <si>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</si>
  <si>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</si>
  <si>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</si>
  <si>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</si>
  <si>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</si>
  <si>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</si>
  <si>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</si>
  <si>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</si>
  <si>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</si>
  <si>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</si>
  <si>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</si>
  <si>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</si>
  <si>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</si>
  <si>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</si>
  <si>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</si>
  <si>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</si>
  <si>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</si>
  <si>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</si>
  <si>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</si>
  <si>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</si>
  <si>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</si>
  <si>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</si>
  <si>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</si>
  <si>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</si>
  <si>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</si>
  <si>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</si>
  <si>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</si>
  <si>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</si>
  <si>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</si>
  <si>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</si>
  <si>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</si>
  <si>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</si>
  <si>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</si>
  <si>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</si>
  <si>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</si>
  <si>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</si>
  <si>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</si>
  <si>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</si>
  <si>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</si>
  <si>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</si>
  <si>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</si>
  <si>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</si>
  <si>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</si>
  <si>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</si>
  <si>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</si>
  <si>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</si>
  <si>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</si>
  <si>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</si>
  <si>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</si>
  <si>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</si>
  <si>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</si>
  <si>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</si>
  <si>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</si>
  <si>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</si>
  <si>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</si>
  <si>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</si>
  <si>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</si>
  <si>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</si>
  <si>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</si>
  <si>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</si>
  <si>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</si>
  <si>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</si>
  <si>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</si>
  <si>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</si>
  <si>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</si>
  <si>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</si>
  <si>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</si>
  <si>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</si>
  <si>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</si>
  <si>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</si>
  <si>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</si>
  <si>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</si>
  <si>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</si>
  <si>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</si>
  <si>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</si>
  <si>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</si>
  <si>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</si>
  <si>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</si>
  <si>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</si>
  <si>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</si>
  <si>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</si>
  <si>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</si>
  <si>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</si>
  <si>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</si>
  <si>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</si>
  <si>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</si>
  <si>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</si>
  <si>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</si>
  <si>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</si>
  <si>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</si>
  <si>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</si>
  <si>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</si>
  <si>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</si>
  <si>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</si>
  <si>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</si>
  <si>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</si>
  <si>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</si>
  <si>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</si>
  <si>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</si>
  <si>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</si>
  <si>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</si>
  <si>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</si>
  <si>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</si>
  <si>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</si>
  <si>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</si>
  <si>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</si>
  <si>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</si>
  <si>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</si>
  <si>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</si>
  <si>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</si>
  <si>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</si>
  <si>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</si>
  <si>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</si>
  <si>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</si>
  <si>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</si>
  <si>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</si>
  <si>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</si>
  <si>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</si>
  <si>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</si>
  <si>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</si>
  <si>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</si>
  <si>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</si>
  <si>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</si>
  <si>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</si>
  <si>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</si>
  <si>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</si>
  <si>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</si>
  <si>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</si>
  <si>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</si>
  <si>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</si>
  <si>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</si>
  <si>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</si>
  <si>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</si>
  <si>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</si>
  <si>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</si>
  <si>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</si>
  <si>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</si>
  <si>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</si>
  <si>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</si>
  <si>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</si>
  <si>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</si>
  <si>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</si>
  <si>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</si>
  <si>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</si>
  <si>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</si>
  <si>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</si>
  <si>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</si>
  <si>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</si>
  <si>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</si>
  <si>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</si>
  <si>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</si>
  <si>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</si>
  <si>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</si>
  <si>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</si>
  <si>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</si>
  <si>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</si>
  <si>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</si>
  <si>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</si>
  <si>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</si>
  <si>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</si>
  <si>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</si>
  <si>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</si>
  <si>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</si>
  <si>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</si>
  <si>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</si>
  <si>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</si>
  <si>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</si>
  <si>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</si>
  <si>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</si>
  <si>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</si>
  <si>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</si>
  <si>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</si>
  <si>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</si>
  <si>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</si>
  <si>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</si>
  <si>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</si>
  <si>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</si>
  <si>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</si>
  <si>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</si>
  <si>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</si>
  <si>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</si>
  <si>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</si>
  <si>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</si>
  <si>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</si>
  <si>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</si>
  <si>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</si>
  <si>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</si>
  <si>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</si>
  <si>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CORPORACION ATRATO INTEGRAL</t>
  </si>
  <si>
    <t>001</t>
  </si>
  <si>
    <t>003</t>
  </si>
  <si>
    <t>Realizar transferencia metodológica para potenciar capacidades individuales y colectivas con familias en situación de vulnerabilidad, a través de una intervención psicosocial, que conlleva acciones de aprendizaje- educación, de facilitación y de gestión de redes para fomentar el desarrollo familiar, la convivencia armónica y la protección integral de niños, niñas de 0 a 5 años y madres gestantes y lactantes en territorios colectivos de alto riesgo por la presencia de grupos al margen de la ley y corredores estratégicos del micro traficó.</t>
  </si>
  <si>
    <t>NESAR</t>
  </si>
  <si>
    <t>002</t>
  </si>
  <si>
    <t>brindar orientaciones sobre promoción de estilos de vida saludable, activación y conocimiento de rutas de atención  y participación comunitaria, por medio de charlas, talleres entre otros, tendientes a la atención especial de niños y niñas menores de 5 años, adolescentes, madres gestantes y lactantes que garanticen el desarrollo del niño, niña desde su concepción hasta el nacimiento y cuidados del recién nacido.</t>
  </si>
  <si>
    <t>CONSEJO COMUNITARIO YUTO-JIGUDA</t>
  </si>
  <si>
    <t>005</t>
  </si>
  <si>
    <t>Brindar atención especializada a los niños, niñas de 0 a 5 años y madres gestantes del consejo, en aras de generar acciones que nos acerquen al cumplimiento misional de construir un mejor futuro, generando alternativas locales que contribuyan a la atención integral a la primera infancia, a través de capacitaciones, foros, talleres, conversatorios e intercambio de saberes ancestrales y actividades direccionadas a promover la protección integral y proyecto de vida de los niños, niñas y adolescentes mediante acciones de promoción de estilos de vida saludable, pautas positivas de crianza, ciudadanía y participación en territorios colectivos, prevención del maltrato infantil y explotación sexual y laboral, lactancia materna, cuidados en el embarazo y nacimiento.</t>
  </si>
  <si>
    <t>004</t>
  </si>
  <si>
    <t>Aurora del Carmen Rodriguez Posada</t>
  </si>
  <si>
    <t>Clle 24 # 12-85</t>
  </si>
  <si>
    <t>Carrera 6 #26-50</t>
  </si>
  <si>
    <t>mundoazulcorp@outlook.es</t>
  </si>
  <si>
    <t>Aurora Rodriguez Posada</t>
  </si>
  <si>
    <t>3215056505-3232295574</t>
  </si>
  <si>
    <t>Garantizar el servicio de educacion inicial, cuidado y nutricion a niños  niños desde la gestacion hasta los 5 años , en entornos comunitarios, proyectos de vida, a traves de acciones pedagogicas, de formacion y acompñamiento con familias,  asi como la gestion para promover los derechos de salud, proteccion y participacion que favorezcan su desarrollo integral</t>
  </si>
  <si>
    <t>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</si>
  <si>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2021-17-1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</si>
</sst>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0" borderId="0" xfId="0" applyNumberFormat="1"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12" zoomScaleNormal="100"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x14ac:dyDescent="0.25">
      <c r="A15" s="9"/>
      <c r="B15" s="32" t="s">
        <v>2635</v>
      </c>
      <c r="C15" s="176" t="s">
        <v>2695</v>
      </c>
      <c r="D15" s="35"/>
      <c r="E15" s="35"/>
      <c r="F15" s="5"/>
      <c r="G15" s="32" t="s">
        <v>1168</v>
      </c>
      <c r="H15" s="103" t="s">
        <v>64</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900119880</v>
      </c>
      <c r="C20" s="5"/>
      <c r="D20" s="73"/>
      <c r="E20" s="5"/>
      <c r="F20" s="5"/>
      <c r="G20" s="5"/>
      <c r="H20" s="243"/>
      <c r="I20" s="149" t="s">
        <v>64</v>
      </c>
      <c r="J20" s="150" t="s">
        <v>382</v>
      </c>
      <c r="K20" s="151">
        <v>951152692</v>
      </c>
      <c r="L20" s="152">
        <v>44242</v>
      </c>
      <c r="M20" s="152">
        <v>44561</v>
      </c>
      <c r="N20" s="135">
        <f>+(M20-L20)/30</f>
        <v>10.633333333333333</v>
      </c>
      <c r="O20" s="138"/>
      <c r="U20" s="134"/>
      <c r="V20" s="105">
        <f ca="1">NOW()</f>
        <v>44198.783107407406</v>
      </c>
      <c r="W20" s="105">
        <f ca="1">NOW()</f>
        <v>44198.783107407406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CORPORACIÓN MUNDO AZUL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2694</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43872</v>
      </c>
      <c r="F48" s="145">
        <v>44162</v>
      </c>
      <c r="G48" s="159">
        <f>IF(AND(E48&lt;&gt;"",F48&lt;&gt;""),((F48-E48)/30),"")</f>
        <v>9.6666666666666661</v>
      </c>
      <c r="H48" s="122" t="s">
        <v>2693</v>
      </c>
      <c r="I48" s="113" t="s">
        <v>628</v>
      </c>
      <c r="J48" s="113" t="s">
        <v>633</v>
      </c>
      <c r="K48" s="116">
        <v>22000000</v>
      </c>
      <c r="L48" s="115" t="s">
        <v>1148</v>
      </c>
      <c r="M48" s="117"/>
      <c r="N48" s="115" t="s">
        <v>2634</v>
      </c>
      <c r="O48" s="115" t="s">
        <v>1148</v>
      </c>
      <c r="P48" s="78"/>
    </row>
    <row r="49" spans="1:16" s="6" customFormat="1" ht="24.75" customHeight="1" x14ac:dyDescent="0.25">
      <c r="A49" s="143">
        <v>2</v>
      </c>
      <c r="B49" s="122" t="s">
        <v>2676</v>
      </c>
      <c r="C49" s="112" t="s">
        <v>32</v>
      </c>
      <c r="D49" s="110" t="s">
        <v>2677</v>
      </c>
      <c r="E49" s="145">
        <v>43556</v>
      </c>
      <c r="F49" s="145">
        <v>43738</v>
      </c>
      <c r="G49" s="159">
        <f t="shared" ref="G49:G50" si="2">IF(AND(E49&lt;&gt;"",F49&lt;&gt;""),((F49-E49)/30),"")</f>
        <v>6.0666666666666664</v>
      </c>
      <c r="H49" s="122" t="s">
        <v>2679</v>
      </c>
      <c r="I49" s="113" t="s">
        <v>628</v>
      </c>
      <c r="J49" s="113" t="s">
        <v>633</v>
      </c>
      <c r="K49" s="116">
        <v>82687200</v>
      </c>
      <c r="L49" s="115" t="s">
        <v>1148</v>
      </c>
      <c r="M49" s="117"/>
      <c r="N49" s="115" t="s">
        <v>27</v>
      </c>
      <c r="O49" s="115" t="s">
        <v>26</v>
      </c>
      <c r="P49" s="78"/>
    </row>
    <row r="50" spans="1:16" s="6" customFormat="1" ht="24.75" customHeight="1" x14ac:dyDescent="0.25">
      <c r="A50" s="143">
        <v>3</v>
      </c>
      <c r="B50" s="111" t="s">
        <v>2680</v>
      </c>
      <c r="C50" s="112" t="s">
        <v>32</v>
      </c>
      <c r="D50" s="110" t="s">
        <v>2681</v>
      </c>
      <c r="E50" s="145">
        <v>43122</v>
      </c>
      <c r="F50" s="145">
        <v>43460</v>
      </c>
      <c r="G50" s="159">
        <f t="shared" si="2"/>
        <v>11.266666666666667</v>
      </c>
      <c r="H50" s="119" t="s">
        <v>2682</v>
      </c>
      <c r="I50" s="113" t="s">
        <v>628</v>
      </c>
      <c r="J50" s="113" t="s">
        <v>630</v>
      </c>
      <c r="K50" s="116">
        <v>42680000</v>
      </c>
      <c r="L50" s="115" t="s">
        <v>1148</v>
      </c>
      <c r="M50" s="117"/>
      <c r="N50" s="115" t="s">
        <v>27</v>
      </c>
      <c r="O50" s="115" t="s">
        <v>26</v>
      </c>
      <c r="P50" s="78"/>
    </row>
    <row r="51" spans="1:16" s="6" customFormat="1" ht="24.75" customHeight="1" outlineLevel="1" x14ac:dyDescent="0.25">
      <c r="A51" s="143">
        <v>4</v>
      </c>
      <c r="B51" s="122" t="s">
        <v>2680</v>
      </c>
      <c r="C51" s="112" t="s">
        <v>32</v>
      </c>
      <c r="D51" s="110" t="s">
        <v>2677</v>
      </c>
      <c r="E51" s="145">
        <v>42754</v>
      </c>
      <c r="F51" s="145">
        <v>43035</v>
      </c>
      <c r="G51" s="159">
        <f t="shared" ref="G51:G107" si="3">IF(AND(E51&lt;&gt;"",F51&lt;&gt;""),((F51-E51)/30),"")</f>
        <v>9.3666666666666671</v>
      </c>
      <c r="H51" s="122" t="s">
        <v>2682</v>
      </c>
      <c r="I51" s="113" t="s">
        <v>628</v>
      </c>
      <c r="J51" s="113" t="s">
        <v>630</v>
      </c>
      <c r="K51" s="116">
        <v>56680000</v>
      </c>
      <c r="L51" s="115" t="s">
        <v>1148</v>
      </c>
      <c r="M51" s="117"/>
      <c r="N51" s="115" t="s">
        <v>27</v>
      </c>
      <c r="O51" s="115" t="s">
        <v>26</v>
      </c>
      <c r="P51" s="78"/>
    </row>
    <row r="52" spans="1:16" s="7" customFormat="1" ht="24.75" customHeight="1" outlineLevel="1" x14ac:dyDescent="0.25">
      <c r="A52" s="144">
        <v>5</v>
      </c>
      <c r="B52" s="122" t="s">
        <v>2683</v>
      </c>
      <c r="C52" s="112" t="s">
        <v>32</v>
      </c>
      <c r="D52" s="110" t="s">
        <v>2684</v>
      </c>
      <c r="E52" s="145">
        <v>42375</v>
      </c>
      <c r="F52" s="145">
        <v>42741</v>
      </c>
      <c r="G52" s="159">
        <f t="shared" si="3"/>
        <v>12.2</v>
      </c>
      <c r="H52" s="119" t="s">
        <v>2685</v>
      </c>
      <c r="I52" s="113" t="s">
        <v>628</v>
      </c>
      <c r="J52" s="113" t="s">
        <v>633</v>
      </c>
      <c r="K52" s="116">
        <v>76734000</v>
      </c>
      <c r="L52" s="115" t="s">
        <v>1148</v>
      </c>
      <c r="M52" s="117"/>
      <c r="N52" s="115" t="s">
        <v>27</v>
      </c>
      <c r="O52" s="115" t="s">
        <v>26</v>
      </c>
      <c r="P52" s="79"/>
    </row>
    <row r="53" spans="1:16" s="7" customFormat="1" ht="24.75" customHeight="1" outlineLevel="1" x14ac:dyDescent="0.25">
      <c r="A53" s="144">
        <v>6</v>
      </c>
      <c r="B53" s="122" t="s">
        <v>2683</v>
      </c>
      <c r="C53" s="112" t="s">
        <v>32</v>
      </c>
      <c r="D53" s="110" t="s">
        <v>2686</v>
      </c>
      <c r="E53" s="145">
        <v>42073</v>
      </c>
      <c r="F53" s="145">
        <v>42318</v>
      </c>
      <c r="G53" s="159">
        <f t="shared" si="3"/>
        <v>8.1666666666666661</v>
      </c>
      <c r="H53" s="119" t="s">
        <v>2685</v>
      </c>
      <c r="I53" s="113" t="s">
        <v>628</v>
      </c>
      <c r="J53" s="113" t="s">
        <v>633</v>
      </c>
      <c r="K53" s="116">
        <v>47635000</v>
      </c>
      <c r="L53" s="115" t="s">
        <v>1148</v>
      </c>
      <c r="M53" s="117"/>
      <c r="N53" s="115" t="s">
        <v>27</v>
      </c>
      <c r="O53" s="115" t="s">
        <v>26</v>
      </c>
      <c r="P53" s="79"/>
    </row>
    <row r="54" spans="1:16" s="7" customFormat="1" ht="24.75" customHeight="1" outlineLevel="1" x14ac:dyDescent="0.25">
      <c r="A54" s="144">
        <v>7</v>
      </c>
      <c r="B54" s="111"/>
      <c r="C54" s="112"/>
      <c r="D54" s="110"/>
      <c r="E54" s="145"/>
      <c r="F54" s="145"/>
      <c r="G54" s="159"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59"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59"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59"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59"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59"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c r="E114" s="145"/>
      <c r="F114" s="145"/>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3">
        <v>2</v>
      </c>
      <c r="B115" s="160" t="s">
        <v>2665</v>
      </c>
      <c r="C115" s="162" t="s">
        <v>31</v>
      </c>
      <c r="D115" s="63"/>
      <c r="E115" s="145"/>
      <c r="F115" s="145"/>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3">
        <v>3</v>
      </c>
      <c r="B116" s="160" t="s">
        <v>2665</v>
      </c>
      <c r="C116" s="162" t="s">
        <v>31</v>
      </c>
      <c r="D116" s="63"/>
      <c r="E116" s="145"/>
      <c r="F116" s="145"/>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3">
        <v>4</v>
      </c>
      <c r="B117" s="160" t="s">
        <v>2665</v>
      </c>
      <c r="C117" s="162" t="s">
        <v>31</v>
      </c>
      <c r="D117" s="63"/>
      <c r="E117" s="145"/>
      <c r="F117" s="145"/>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4">
        <v>5</v>
      </c>
      <c r="B118" s="160" t="s">
        <v>2665</v>
      </c>
      <c r="C118" s="162" t="s">
        <v>31</v>
      </c>
      <c r="D118" s="63"/>
      <c r="E118" s="145"/>
      <c r="F118" s="145"/>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0.03</v>
      </c>
      <c r="G179" s="164">
        <f>IF(F179&gt;0,SUM(E179+F179),"")</f>
        <v>0.05</v>
      </c>
      <c r="H179" s="5"/>
      <c r="I179" s="191" t="s">
        <v>2671</v>
      </c>
      <c r="J179" s="191"/>
      <c r="K179" s="191"/>
      <c r="L179" s="191"/>
      <c r="M179" s="171">
        <v>0.05</v>
      </c>
      <c r="O179" s="8"/>
      <c r="Q179" s="19"/>
      <c r="R179" s="158">
        <f>IF(M179&gt;0,SUM(L179+M179),"")</f>
        <v>0.05</v>
      </c>
      <c r="T179" s="19"/>
      <c r="U179" s="237" t="s">
        <v>1166</v>
      </c>
      <c r="V179" s="237"/>
      <c r="W179" s="237"/>
      <c r="X179" s="24">
        <v>0.02</v>
      </c>
      <c r="Y179" s="163"/>
      <c r="Z179" s="164" t="str">
        <f>IF(Y179&gt;0,SUM(E181+Y179),"")</f>
        <v/>
      </c>
      <c r="AA179" s="19"/>
      <c r="AB179" s="19"/>
    </row>
    <row r="180" spans="1:28" ht="23.25" hidden="1" x14ac:dyDescent="0.25">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25" hidden="1" x14ac:dyDescent="0.25">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47557634.600000001</v>
      </c>
      <c r="F185" s="92"/>
      <c r="G185" s="93"/>
      <c r="H185" s="88"/>
      <c r="I185" s="90" t="s">
        <v>2627</v>
      </c>
      <c r="J185" s="165">
        <f>+SUM(M179:M183)</f>
        <v>0.05</v>
      </c>
      <c r="K185" s="236" t="s">
        <v>2628</v>
      </c>
      <c r="L185" s="236"/>
      <c r="M185" s="94">
        <f>+J185*(SUM(K20:K35))</f>
        <v>47557634.600000001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43346</v>
      </c>
      <c r="D193" s="5"/>
      <c r="E193" s="126">
        <v>2074</v>
      </c>
      <c r="F193" s="5"/>
      <c r="G193" s="5"/>
      <c r="H193" s="147" t="s">
        <v>2687</v>
      </c>
      <c r="J193" s="5"/>
      <c r="K193" s="127">
        <v>44055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2688</v>
      </c>
      <c r="J211" s="27" t="s">
        <v>2622</v>
      </c>
      <c r="K211" s="148" t="s">
        <v>2689</v>
      </c>
      <c r="L211" s="21"/>
      <c r="M211" s="21"/>
      <c r="N211" s="21"/>
      <c r="O211" s="8"/>
    </row>
    <row r="212" spans="1:15" x14ac:dyDescent="0.25">
      <c r="A212" s="9"/>
      <c r="B212" s="27" t="s">
        <v>2619</v>
      </c>
      <c r="C212" s="147" t="s">
        <v>2691</v>
      </c>
      <c r="D212" s="21"/>
      <c r="G212" s="27" t="s">
        <v>2621</v>
      </c>
      <c r="H212" s="148" t="s">
        <v>2692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0">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decimal" allowBlank="1" showInputMessage="1" showErrorMessage="1" sqref="M179 S180:S183" xr:uid="{B643B9F1-4CA5-4F1E-B812-E5FECE985FEE}">
      <formula1>0.02</formula1>
      <formula2>0.05</formula2>
    </dataValidation>
  </dataValidations>
  <printOptions horizontalCentered="1"/>
  <pageMargins left="0.01" right="0.01" top="0.35433070866141703" bottom="0.35433070866141703" header="0.31496062992126" footer="0.31496062992126"/>
  <pageSetup scale="25" fitToWidth="3" fitToHeight="3"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27"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27" x14ac:dyDescent="0.25">
      <c r="D83" s="3" t="s">
        <v>118</v>
      </c>
      <c r="I83" s="3" t="s">
        <v>335</v>
      </c>
      <c r="Q83" s="3" t="s">
        <v>593</v>
      </c>
      <c r="AD83" s="3" t="s">
        <v>956</v>
      </c>
    </row>
    <row r="84" spans="4:30" ht="27" x14ac:dyDescent="0.25">
      <c r="D84" s="3" t="s">
        <v>119</v>
      </c>
      <c r="I84" s="3" t="s">
        <v>336</v>
      </c>
      <c r="Q84" s="3" t="s">
        <v>594</v>
      </c>
      <c r="AD84" s="3" t="s">
        <v>957</v>
      </c>
    </row>
    <row r="85" spans="4:30" ht="27"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45"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45"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27"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81</vt:i4>
      </vt:variant>
    </vt:vector>
  </HeadingPairs>
  <TitlesOfParts>
    <vt:vector size="86"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MI_Oferente_Singular!Print_Area</vt:lpstr>
      <vt:lpstr>MI_Oferente_Singular!Print_Titles</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2020-12-28T00:44:38Z</cp:lastPrinted>
  <dcterms:created xsi:type="dcterms:W3CDTF">2020-10-14T21:57:42Z</dcterms:created>
  <dcterms:modified xsi:type="dcterms:W3CDTF">2021-01-02T23:48:27Z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