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olima\Desktop\CORPODESA\CORPODESA\invitaciones a ofertar\MAGDELANA\listo 3\"/>
    </mc:Choice>
  </mc:AlternateContent>
  <xr:revisionPtr revIDLastSave="0" documentId="13_ncr:1_{F8E22A69-3DDB-4C53-9732-C683E7D9DA00}"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<sst xmlns="http://schemas.openxmlformats.org/spreadsheetml/2006/main" count="3255" uniqueCount="2743">
  <si>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</si>
  <si>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</si>
  <si>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</si>
  <si>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</si>
  <si>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</si>
  <si>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</si>
  <si>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</si>
  <si>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</si>
  <si>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</si>
  <si>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</si>
  <si>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</si>
  <si>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</si>
  <si>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</si>
  <si>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</si>
  <si>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</si>
  <si>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</si>
  <si>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</si>
  <si>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</si>
  <si>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</si>
  <si>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</si>
  <si>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</si>
  <si>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</si>
  <si>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</si>
  <si>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</si>
  <si>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</si>
  <si>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</si>
  <si>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</si>
  <si>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</si>
  <si>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</si>
  <si>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</si>
  <si>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</si>
  <si>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</si>
  <si>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</si>
  <si>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</si>
  <si>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</si>
  <si>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</si>
  <si>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</si>
  <si>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</si>
  <si>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</si>
  <si>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</si>
  <si>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</si>
  <si>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</si>
  <si>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</si>
  <si>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</si>
  <si>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</si>
  <si>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</si>
  <si>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</si>
  <si>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</si>
  <si>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</si>
  <si>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</si>
  <si>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</si>
  <si>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</si>
  <si>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</si>
  <si>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</si>
  <si>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</si>
  <si>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</si>
  <si>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</si>
  <si>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</si>
  <si>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</si>
  <si>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</si>
  <si>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</si>
  <si>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</si>
  <si>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</si>
  <si>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</si>
  <si>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</si>
  <si>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</si>
  <si>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</si>
  <si>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</si>
  <si>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</si>
  <si>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</si>
  <si>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</si>
  <si>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</si>
  <si>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</si>
  <si>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</si>
  <si>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</si>
  <si>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</si>
  <si>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</si>
  <si>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</si>
  <si>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</si>
  <si>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</si>
  <si>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</si>
  <si>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</si>
  <si>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</si>
  <si>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</si>
  <si>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</si>
  <si>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</si>
  <si>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</si>
  <si>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</si>
  <si>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</si>
  <si>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</si>
  <si>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</si>
  <si>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</si>
  <si>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</si>
  <si>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</si>
  <si>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</si>
  <si>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</si>
  <si>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</si>
  <si>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</si>
  <si>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</si>
  <si>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</si>
  <si>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</si>
  <si>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</si>
  <si>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</si>
  <si>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</si>
  <si>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</si>
  <si>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</si>
  <si>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</si>
  <si>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</si>
  <si>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</si>
  <si>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</si>
  <si>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</si>
  <si>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</si>
  <si>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</si>
  <si>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</si>
  <si>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</si>
  <si>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</si>
  <si>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</si>
  <si>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</si>
  <si>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</si>
  <si>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</si>
  <si>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</si>
  <si>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</si>
  <si>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</si>
  <si>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</si>
  <si>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</si>
  <si>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</si>
  <si>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</si>
  <si>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</si>
  <si>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</si>
  <si>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</si>
  <si>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</si>
  <si>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</si>
  <si>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</si>
  <si>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</si>
  <si>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</si>
  <si>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</si>
  <si>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</si>
  <si>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</si>
  <si>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</si>
  <si>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</si>
  <si>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</si>
  <si>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</si>
  <si>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</si>
  <si>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</si>
  <si>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</si>
  <si>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</si>
  <si>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</si>
  <si>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</si>
  <si>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</si>
  <si>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</si>
  <si>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</si>
  <si>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</si>
  <si>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</si>
  <si>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</si>
  <si>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</si>
  <si>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</si>
  <si>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</si>
  <si>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</si>
  <si>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</si>
  <si>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</si>
  <si>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</si>
  <si>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</si>
  <si>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</si>
  <si>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</si>
  <si>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</si>
  <si>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</si>
  <si>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</si>
  <si>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</si>
  <si>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</si>
  <si>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</si>
  <si>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</si>
  <si>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</si>
  <si>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</si>
  <si>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</si>
  <si>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</si>
  <si>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</si>
  <si>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</si>
  <si>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</si>
  <si>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</si>
  <si>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</si>
  <si>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</si>
  <si>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</si>
  <si>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</si>
  <si>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</si>
  <si>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</si>
  <si>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</si>
  <si>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</si>
  <si>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</si>
  <si>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</si>
  <si>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</si>
  <si>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</si>
  <si>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</si>
  <si>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</si>
  <si>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</si>
  <si>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</si>
  <si>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</si>
  <si>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</si>
  <si>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</si>
  <si>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</si>
  <si>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</si>
  <si>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</si>
  <si>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</si>
  <si>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</si>
  <si>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</si>
  <si>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</si>
  <si>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</si>
  <si>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</si>
  <si>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</si>
  <si>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</si>
  <si>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</si>
  <si>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</si>
  <si>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</si>
  <si>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</si>
  <si>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</si>
  <si>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</si>
  <si>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</si>
  <si>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</si>
  <si>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</si>
  <si>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</si>
  <si>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</si>
  <si>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</si>
  <si>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</si>
  <si>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</si>
  <si>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</si>
  <si>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</si>
  <si>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</si>
  <si>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</si>
  <si>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</si>
  <si>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</si>
  <si>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</si>
  <si>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</si>
  <si>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</si>
  <si>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</si>
  <si>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</si>
  <si>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</si>
  <si>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</si>
  <si>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</si>
  <si>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</si>
  <si>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</si>
  <si>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</si>
  <si>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</si>
  <si>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</si>
  <si>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</si>
  <si>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</si>
  <si>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</si>
  <si>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</si>
  <si>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</si>
  <si>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</si>
  <si>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</si>
  <si>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</si>
  <si>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</si>
  <si>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</si>
  <si>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</si>
  <si>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</si>
  <si>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</si>
  <si>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</si>
  <si>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</si>
  <si>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</si>
  <si>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</si>
  <si>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</si>
  <si>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</si>
  <si>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</si>
  <si>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</si>
  <si>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</si>
  <si>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</si>
  <si>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</si>
  <si>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</si>
  <si>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</si>
  <si>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</si>
  <si>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</si>
  <si>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</si>
  <si>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</si>
  <si>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</si>
  <si>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</si>
  <si>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</si>
  <si>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</si>
  <si>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</si>
  <si>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</si>
  <si>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</si>
  <si>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</si>
  <si>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</si>
  <si>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</si>
  <si>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</si>
  <si>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</si>
  <si>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</si>
  <si>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</si>
  <si>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</si>
  <si>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</si>
  <si>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</si>
  <si>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</si>
  <si>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</si>
  <si>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</si>
  <si>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</si>
  <si>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</si>
  <si>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</si>
  <si>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</si>
  <si>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</si>
  <si>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</si>
  <si>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</si>
  <si>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</si>
  <si>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</si>
  <si>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</si>
  <si>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</si>
  <si>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</si>
  <si>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</si>
  <si>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</si>
  <si>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</si>
  <si>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</si>
  <si>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</si>
  <si>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</si>
  <si>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</si>
  <si>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</si>
  <si>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</si>
  <si>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</si>
  <si>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</si>
  <si>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</si>
  <si>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</si>
  <si>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</si>
  <si>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</si>
  <si>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</si>
  <si>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</si>
  <si>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</si>
  <si>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</si>
  <si>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</si>
  <si>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</si>
  <si>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</si>
  <si>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</si>
  <si>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</si>
  <si>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</si>
  <si>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</si>
  <si>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</si>
  <si>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</si>
  <si>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</si>
  <si>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</si>
  <si>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</si>
  <si>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</si>
  <si>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</si>
  <si>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</si>
  <si>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</si>
  <si>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</si>
  <si>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</si>
  <si>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</si>
  <si>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</si>
  <si>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</si>
  <si>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</si>
  <si>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</si>
  <si>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</si>
  <si>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</si>
  <si>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</si>
  <si>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</si>
  <si>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</si>
  <si>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</si>
  <si>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</si>
  <si>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</si>
  <si>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</si>
  <si>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</si>
  <si>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</si>
  <si>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</si>
  <si>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</si>
  <si>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</si>
  <si>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</si>
  <si>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</si>
  <si>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</si>
  <si>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</si>
  <si>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</si>
  <si>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</si>
  <si>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</si>
  <si>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</si>
  <si>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</si>
  <si>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</si>
  <si>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</si>
  <si>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</si>
  <si>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</si>
  <si>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</si>
  <si>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</si>
  <si>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</si>
  <si>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</si>
  <si>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</si>
  <si>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</si>
  <si>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</si>
  <si>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</si>
  <si>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</si>
  <si>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</si>
  <si>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</si>
  <si>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</si>
  <si>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</si>
  <si>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</si>
  <si>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</si>
  <si>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</si>
  <si>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</si>
  <si>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</si>
  <si>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</si>
  <si>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</si>
  <si>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</si>
  <si>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</si>
  <si>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</si>
  <si>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</si>
  <si>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</si>
  <si>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</si>
  <si>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</si>
  <si>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</si>
  <si>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</si>
  <si>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</si>
  <si>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</si>
  <si>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</si>
  <si>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</si>
  <si>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</si>
  <si>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</si>
  <si>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</si>
  <si>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</si>
  <si>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</si>
  <si>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</si>
  <si>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</si>
  <si>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</si>
  <si>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</si>
  <si>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</si>
  <si>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</si>
  <si>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</si>
  <si>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</si>
  <si>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</si>
  <si>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</si>
  <si>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</si>
  <si>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</si>
  <si>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</si>
  <si>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</si>
  <si>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</si>
  <si>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</si>
  <si>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</si>
  <si>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</si>
  <si>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</si>
  <si>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</si>
  <si>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</si>
  <si>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</si>
  <si>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</si>
  <si>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</si>
  <si>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</si>
  <si>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</si>
  <si>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</si>
  <si>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</si>
  <si>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</si>
  <si>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</si>
  <si>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</si>
  <si>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</si>
  <si>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</si>
  <si>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</si>
  <si>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</si>
  <si>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</si>
  <si>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</si>
  <si>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</si>
  <si>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</si>
  <si>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</si>
  <si>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</si>
  <si>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</si>
  <si>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</si>
  <si>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</si>
  <si>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</si>
  <si>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</si>
  <si>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</si>
  <si>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</si>
  <si>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</si>
  <si>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</si>
  <si>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</si>
  <si>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</si>
  <si>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</si>
  <si>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</si>
  <si>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</si>
  <si>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</si>
  <si>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</si>
  <si>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</si>
  <si>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</si>
  <si>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</si>
  <si>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</si>
  <si>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</si>
  <si>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</si>
  <si>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</si>
  <si>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</si>
  <si>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</si>
  <si>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</si>
  <si>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</si>
  <si>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</si>
  <si>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</si>
  <si>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</si>
  <si>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</si>
  <si>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</si>
  <si>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</si>
  <si>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</si>
  <si>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</si>
  <si>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</si>
  <si>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</si>
  <si>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</si>
  <si>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</si>
  <si>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</si>
  <si>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</si>
  <si>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</si>
  <si>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</si>
  <si>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</si>
  <si>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</si>
  <si>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</si>
  <si>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</si>
  <si>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</si>
  <si>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</si>
  <si>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</si>
  <si>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</si>
  <si>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</si>
  <si>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</si>
  <si>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</si>
  <si>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</si>
  <si>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</si>
  <si>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</si>
  <si>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</si>
  <si>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</si>
  <si>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</si>
  <si>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</si>
  <si>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</si>
  <si>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</si>
  <si>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</si>
  <si>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</si>
  <si>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</si>
  <si>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</si>
  <si>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</si>
  <si>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</si>
  <si>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</si>
  <si>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</si>
  <si>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</si>
  <si>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</si>
  <si>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</si>
  <si>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</si>
  <si>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</si>
  <si>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</si>
  <si>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</si>
  <si>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</si>
  <si>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</si>
  <si>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</si>
  <si>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</si>
  <si>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</si>
  <si>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</si>
  <si>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</si>
  <si>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</si>
  <si>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</si>
  <si>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</si>
  <si>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</si>
  <si>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</si>
  <si>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</si>
  <si>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</si>
  <si>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</si>
  <si>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</si>
  <si>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</si>
  <si>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</si>
  <si>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</si>
  <si>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</si>
  <si>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</si>
  <si>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</si>
  <si>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</si>
  <si>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</si>
  <si>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</si>
  <si>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</si>
  <si>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</si>
  <si>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</si>
  <si>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</si>
  <si>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</si>
  <si>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</si>
  <si>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</si>
  <si>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</si>
  <si>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</si>
  <si>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</si>
  <si>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</si>
  <si>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</si>
  <si>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</si>
  <si>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</si>
  <si>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</si>
  <si>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</si>
  <si>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</si>
  <si>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</si>
  <si>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</si>
  <si>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</si>
  <si>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</si>
  <si>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</si>
  <si>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</si>
  <si>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</si>
  <si>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</si>
  <si>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</si>
  <si>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</si>
  <si>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</si>
  <si>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</si>
  <si>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</si>
  <si>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</si>
  <si>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</si>
  <si>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</si>
  <si>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</si>
  <si>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</si>
  <si>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</si>
  <si>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</si>
  <si>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</si>
  <si>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</si>
  <si>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</si>
  <si>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</si>
  <si>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</si>
  <si>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</si>
  <si>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</si>
  <si>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</si>
  <si>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</si>
  <si>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</si>
  <si>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</si>
  <si>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</si>
  <si>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</si>
  <si>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</si>
  <si>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</si>
  <si>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</si>
  <si>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</si>
  <si>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</si>
  <si>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</si>
  <si>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</si>
  <si>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</si>
  <si>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</si>
  <si>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</si>
  <si>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</si>
  <si>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</si>
  <si>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</si>
  <si>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</si>
  <si>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</si>
  <si>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</si>
  <si>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</si>
  <si>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</si>
  <si>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</si>
  <si>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</si>
  <si>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</si>
  <si>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</si>
  <si>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</si>
  <si>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</si>
  <si>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</si>
  <si>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</si>
  <si>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</si>
  <si>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</si>
  <si>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</si>
  <si>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</si>
  <si>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</si>
  <si>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</si>
  <si>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</si>
  <si>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</si>
  <si>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</si>
  <si>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</si>
  <si>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</si>
  <si>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</si>
  <si>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</si>
  <si>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</si>
  <si>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</si>
  <si>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</si>
  <si>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</si>
  <si>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</si>
  <si>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</si>
  <si>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</si>
  <si>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</si>
  <si>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</si>
  <si>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</si>
  <si>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</si>
  <si>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</si>
  <si>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</si>
  <si>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</si>
  <si>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</si>
  <si>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</si>
  <si>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</si>
  <si>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</si>
  <si>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</si>
  <si>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</si>
  <si>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</si>
  <si>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</si>
  <si>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</si>
  <si>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</si>
  <si>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</si>
  <si>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</si>
  <si>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</si>
  <si>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</si>
  <si>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</si>
  <si>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</si>
  <si>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</si>
  <si>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</si>
  <si>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</si>
  <si>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</si>
  <si>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</si>
  <si>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</si>
  <si>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</si>
  <si>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</si>
  <si>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</si>
  <si>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</si>
  <si>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</si>
  <si>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</si>
  <si>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</si>
  <si>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</si>
  <si>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</si>
  <si>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</si>
  <si>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</si>
  <si>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</si>
  <si>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</si>
  <si>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</si>
  <si>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</si>
  <si>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</si>
  <si>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</si>
  <si>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</si>
  <si>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</si>
  <si>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</si>
  <si>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</si>
  <si>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</si>
  <si>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</si>
  <si>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</si>
  <si>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</si>
  <si>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</si>
  <si>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</si>
  <si>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</si>
  <si>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</si>
  <si>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</si>
  <si>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</si>
  <si>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</si>
  <si>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</si>
  <si>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</si>
  <si>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</si>
  <si>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</si>
  <si>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</si>
  <si>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</si>
  <si>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</si>
  <si>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</si>
  <si>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</si>
  <si>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</si>
  <si>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</si>
  <si>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</si>
  <si>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</si>
  <si>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</si>
  <si>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</si>
  <si>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</si>
  <si>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</si>
  <si>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</si>
  <si>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</si>
  <si>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</si>
  <si>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</si>
  <si>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</si>
  <si>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</si>
  <si>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</si>
  <si>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</si>
  <si>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</si>
  <si>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</si>
  <si>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</si>
  <si>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</si>
  <si>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</si>
  <si>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</si>
  <si>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</si>
  <si>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</si>
  <si>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</si>
  <si>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</si>
  <si>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</si>
  <si>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</si>
  <si>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</si>
  <si>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</si>
  <si>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</si>
  <si>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</si>
  <si>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</si>
  <si>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</si>
  <si>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</si>
  <si>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</si>
  <si>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</si>
  <si>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</si>
  <si>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</si>
  <si>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</si>
  <si>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</si>
  <si>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</si>
  <si>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</si>
  <si>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</si>
  <si>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</si>
  <si>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</si>
  <si>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</si>
  <si>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</si>
  <si>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</si>
  <si>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</si>
  <si>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</si>
  <si>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</si>
  <si>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</si>
  <si>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</si>
  <si>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</si>
  <si>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</si>
  <si>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</si>
  <si>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</si>
  <si>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</si>
  <si>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</si>
  <si>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</si>
  <si>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</si>
  <si>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</si>
  <si>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</si>
  <si>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</si>
  <si>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</si>
  <si>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</si>
  <si>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</si>
  <si>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</si>
  <si>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</si>
  <si>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</si>
  <si>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</si>
  <si>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</si>
  <si>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</si>
  <si>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</si>
  <si>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</si>
  <si>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</si>
  <si>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</si>
  <si>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</si>
  <si>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</si>
  <si>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</si>
  <si>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</si>
  <si>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</si>
  <si>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</si>
  <si>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</si>
  <si>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</si>
  <si>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</si>
  <si>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</si>
  <si>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</si>
  <si>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</si>
  <si>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</si>
  <si>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</si>
  <si>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</si>
  <si>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</si>
  <si>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</si>
  <si>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</si>
  <si>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</si>
  <si>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</si>
  <si>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</si>
  <si>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</si>
  <si>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</si>
  <si>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</si>
  <si>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</si>
  <si>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</si>
  <si>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</si>
  <si>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</si>
  <si>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</si>
  <si>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</si>
  <si>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</si>
  <si>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</si>
  <si>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</si>
  <si>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</si>
  <si>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</si>
  <si>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</si>
  <si>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</si>
  <si>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</si>
  <si>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</si>
  <si>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</si>
  <si>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</si>
  <si>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</si>
  <si>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</si>
  <si>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</si>
  <si>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</si>
  <si>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</si>
  <si>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</si>
  <si>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</si>
  <si>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</si>
  <si>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</si>
  <si>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</si>
  <si>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</si>
  <si>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</si>
  <si>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</si>
  <si>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</si>
  <si>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</si>
  <si>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</si>
  <si>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</si>
  <si>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</si>
  <si>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</si>
  <si>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</si>
  <si>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</si>
  <si>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</si>
  <si>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</si>
  <si>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</si>
  <si>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</si>
  <si>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</si>
  <si>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</si>
  <si>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</si>
  <si>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</si>
  <si>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</si>
  <si>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</si>
  <si>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</si>
  <si>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</si>
  <si>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</si>
  <si>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</si>
  <si>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</si>
  <si>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</si>
  <si>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</si>
  <si>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</si>
  <si>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</si>
  <si>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</si>
  <si>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</si>
  <si>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</si>
  <si>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</si>
  <si>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</si>
  <si>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</si>
  <si>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</si>
  <si>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</si>
  <si>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</si>
  <si>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</si>
  <si>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</si>
  <si>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</si>
  <si>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</si>
  <si>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</si>
  <si>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</si>
  <si>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</si>
  <si>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</si>
  <si>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</si>
  <si>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</si>
  <si>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</si>
  <si>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</si>
  <si>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</si>
  <si>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</si>
  <si>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</si>
  <si>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</si>
  <si>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</si>
  <si>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</si>
  <si>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</si>
  <si>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</si>
  <si>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</si>
  <si>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</si>
  <si>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</si>
  <si>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</si>
  <si>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</si>
  <si>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</si>
  <si>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</si>
  <si>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</si>
  <si>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</si>
  <si>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</si>
  <si>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</si>
  <si>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</si>
  <si>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</si>
  <si>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</si>
  <si>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</si>
  <si>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</si>
  <si>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</si>
  <si>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</si>
  <si>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</si>
  <si>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</si>
  <si>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</si>
  <si>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</si>
  <si>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</si>
  <si>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</si>
  <si>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</si>
  <si>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</si>
  <si>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</si>
  <si>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</si>
  <si>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</si>
  <si>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</si>
  <si>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</si>
  <si>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</si>
  <si>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</si>
  <si>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</si>
  <si>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</si>
  <si>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</si>
  <si>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</si>
  <si>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</si>
  <si>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</si>
  <si>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</si>
  <si>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</si>
  <si>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</si>
  <si>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</si>
  <si>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</si>
  <si>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</si>
  <si>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</si>
  <si>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</si>
  <si>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</si>
  <si>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</si>
  <si>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</si>
  <si>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</si>
  <si>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</si>
  <si>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</si>
  <si>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</si>
  <si>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</si>
  <si>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</si>
  <si>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</si>
  <si>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</si>
  <si>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</si>
  <si>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</si>
  <si>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</si>
  <si>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</si>
  <si>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</si>
  <si>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</si>
  <si>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</si>
  <si>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</si>
  <si>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</si>
  <si>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</si>
  <si>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</si>
  <si>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</si>
  <si>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</si>
  <si>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</si>
  <si>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</si>
  <si>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</si>
  <si>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</si>
  <si>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</si>
  <si>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</si>
  <si>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</si>
  <si>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</si>
  <si>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</si>
  <si>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</si>
  <si>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</si>
  <si>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</si>
  <si>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</si>
  <si>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</si>
  <si>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</si>
  <si>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</si>
  <si>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</si>
  <si>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</si>
  <si>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</si>
  <si>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</si>
  <si>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</si>
  <si>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</si>
  <si>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</si>
  <si>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</si>
  <si>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</si>
  <si>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</si>
  <si>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</si>
  <si>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</si>
  <si>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</si>
  <si>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</si>
  <si>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</si>
  <si>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</si>
  <si>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</si>
  <si>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</si>
  <si>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</si>
  <si>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</si>
  <si>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</si>
  <si>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</si>
  <si>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</si>
  <si>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</si>
  <si>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</si>
  <si>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</si>
  <si>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</si>
  <si>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</si>
  <si>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</si>
  <si>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</si>
  <si>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</si>
  <si>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</si>
  <si>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</si>
  <si>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</si>
  <si>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</si>
  <si>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</si>
  <si>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</si>
  <si>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</si>
  <si>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</si>
  <si>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</si>
  <si>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</si>
  <si>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</si>
  <si>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</si>
  <si>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</si>
  <si>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</si>
  <si>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</si>
  <si>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</si>
  <si>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</si>
  <si>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</si>
  <si>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</si>
  <si>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</si>
  <si>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</si>
  <si>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</si>
  <si>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</si>
  <si>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</si>
  <si>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</si>
  <si>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</si>
  <si>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</si>
  <si>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</si>
  <si>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</si>
  <si>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</si>
  <si>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</si>
  <si>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</si>
  <si>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</si>
  <si>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</si>
  <si>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</si>
  <si>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</si>
  <si>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</si>
  <si>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</si>
  <si>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</si>
  <si>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</si>
  <si>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</si>
  <si>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</si>
  <si>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</si>
  <si>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</si>
  <si>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</si>
  <si>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</si>
  <si>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</si>
  <si>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</si>
  <si>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</si>
  <si>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</si>
  <si>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</si>
  <si>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</si>
  <si>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</si>
  <si>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</si>
  <si>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</si>
  <si>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</si>
  <si>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</si>
  <si>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</si>
  <si>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</si>
  <si>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</si>
  <si>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</si>
  <si>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</si>
  <si>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</si>
  <si>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</si>
  <si>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</si>
  <si>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</si>
  <si>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</si>
  <si>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</si>
  <si>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</si>
  <si>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</si>
  <si>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</si>
  <si>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</si>
  <si>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</si>
  <si>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</si>
  <si>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</si>
  <si>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</si>
  <si>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</si>
  <si>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</si>
  <si>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</si>
  <si>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</si>
  <si>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</si>
  <si>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</si>
  <si>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</si>
  <si>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</si>
  <si>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</si>
  <si>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</si>
  <si>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</si>
  <si>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</si>
  <si>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</si>
  <si>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</si>
  <si>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</si>
  <si>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</si>
  <si>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</si>
  <si>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</si>
  <si>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</si>
  <si>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</si>
  <si>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</si>
  <si>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</si>
  <si>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</si>
  <si>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</si>
  <si>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</si>
  <si>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</si>
  <si>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</si>
  <si>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</si>
  <si>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</si>
  <si>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</si>
  <si>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</si>
  <si>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</si>
  <si>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</si>
  <si>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</si>
  <si>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</si>
  <si>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</si>
  <si>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</si>
  <si>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</si>
  <si>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</si>
  <si>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</si>
  <si>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</si>
  <si>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</si>
  <si>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</si>
  <si>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</si>
  <si>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</si>
  <si>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</si>
  <si>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</si>
  <si>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</si>
  <si>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</si>
  <si>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</si>
  <si>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</si>
  <si>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</si>
  <si>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</si>
  <si>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</si>
  <si>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</si>
  <si>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</si>
  <si>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</si>
  <si>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</si>
  <si>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</si>
  <si>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</si>
  <si>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</si>
  <si>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</si>
  <si>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</si>
  <si>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</si>
  <si>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</si>
  <si>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</si>
  <si>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</si>
  <si>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</si>
  <si>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</si>
  <si>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</si>
  <si>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</si>
  <si>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</si>
  <si>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</si>
  <si>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</si>
  <si>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</si>
  <si>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</si>
  <si>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</si>
  <si>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</si>
  <si>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</si>
  <si>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</si>
  <si>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</si>
  <si>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</si>
  <si>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</si>
  <si>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</si>
  <si>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</si>
  <si>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</si>
  <si>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</si>
  <si>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</si>
  <si>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</si>
  <si>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</si>
  <si>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</si>
  <si>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</si>
  <si>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</si>
  <si>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</si>
  <si>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</si>
  <si>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</si>
  <si>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</si>
  <si>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</si>
  <si>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</si>
  <si>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</si>
  <si>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</si>
  <si>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</si>
  <si>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</si>
  <si>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</si>
  <si>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</si>
  <si>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</si>
  <si>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</si>
  <si>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</si>
  <si>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</si>
  <si>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</si>
  <si>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</si>
  <si>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</si>
  <si>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</si>
  <si>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</si>
  <si>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</si>
  <si>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</si>
  <si>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</si>
  <si>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</si>
  <si>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</si>
  <si>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</si>
  <si>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</si>
  <si>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</si>
  <si>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</si>
  <si>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</si>
  <si>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</si>
  <si>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</si>
  <si>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</si>
  <si>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</si>
  <si>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</si>
  <si>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</si>
  <si>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</si>
  <si>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</si>
  <si>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</si>
  <si>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</si>
  <si>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</si>
  <si>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</si>
  <si>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</si>
  <si>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</si>
  <si>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</si>
  <si>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</si>
  <si>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</si>
  <si>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</si>
  <si>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</si>
  <si>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</si>
  <si>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</si>
  <si>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</si>
  <si>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</si>
  <si>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</si>
  <si>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</si>
  <si>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</si>
  <si>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</si>
  <si>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</si>
  <si>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</si>
  <si>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</si>
  <si>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</si>
  <si>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</si>
  <si>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</si>
  <si>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</si>
  <si>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</si>
  <si>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</si>
  <si>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</si>
  <si>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</si>
  <si>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</si>
  <si>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</si>
  <si>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</si>
  <si>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</si>
  <si>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</si>
  <si>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</si>
  <si>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</si>
  <si>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</si>
  <si>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</si>
  <si>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</si>
  <si>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</si>
  <si>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</si>
  <si>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</si>
  <si>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</si>
  <si>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</si>
  <si>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</si>
  <si>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</si>
  <si>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</si>
  <si>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</si>
  <si>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</si>
  <si>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</si>
  <si>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</si>
  <si>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</si>
  <si>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</si>
  <si>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</si>
  <si>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</si>
  <si>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</si>
  <si>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</si>
  <si>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</si>
  <si>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</si>
  <si>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</si>
  <si>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</si>
  <si>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</si>
  <si>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</si>
  <si>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</si>
  <si>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</si>
  <si>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</si>
  <si>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</si>
  <si>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</si>
  <si>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</si>
  <si>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</si>
  <si>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</si>
  <si>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</si>
  <si>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</si>
  <si>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</si>
  <si>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</si>
  <si>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</si>
  <si>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</si>
  <si>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</si>
  <si>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</si>
  <si>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</si>
  <si>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</si>
  <si>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</si>
  <si>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</si>
  <si>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</si>
  <si>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</si>
  <si>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</si>
  <si>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</si>
  <si>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</si>
  <si>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</si>
  <si>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</si>
  <si>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</si>
  <si>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</si>
  <si>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</si>
  <si>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</si>
  <si>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</si>
  <si>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</si>
  <si>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</si>
  <si>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</si>
  <si>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</si>
  <si>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</si>
  <si>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</si>
  <si>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</si>
  <si>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</si>
  <si>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</si>
  <si>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</si>
  <si>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</si>
  <si>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</si>
  <si>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</si>
  <si>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</si>
  <si>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</si>
  <si>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</si>
  <si>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</si>
  <si>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</si>
  <si>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</si>
  <si>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</si>
  <si>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</si>
  <si>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</si>
  <si>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</si>
  <si>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</si>
  <si>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</si>
  <si>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</si>
  <si>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</si>
  <si>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</si>
  <si>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</si>
  <si>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</si>
  <si>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</si>
  <si>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</si>
  <si>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</si>
  <si>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</si>
  <si>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</si>
  <si>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</si>
  <si>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</si>
  <si>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</si>
  <si>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</si>
  <si>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</si>
  <si>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</si>
  <si>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</si>
  <si>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</si>
  <si>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</si>
  <si>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</si>
  <si>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</si>
  <si>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</si>
  <si>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</si>
  <si>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</si>
  <si>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</si>
  <si>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</si>
  <si>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</si>
  <si>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</si>
  <si>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</si>
  <si>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</si>
  <si>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</si>
  <si>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</si>
  <si>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</si>
  <si>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</si>
  <si>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</si>
  <si>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</si>
  <si>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</si>
  <si>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</si>
  <si>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</si>
  <si>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</si>
  <si>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</si>
  <si>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</si>
  <si>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</si>
  <si>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</si>
  <si>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</si>
  <si>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</si>
  <si>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</si>
  <si>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</si>
  <si>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</si>
  <si>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</si>
  <si>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</si>
  <si>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</si>
  <si>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</si>
  <si>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</si>
  <si>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</si>
  <si>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</si>
  <si>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</si>
  <si>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</si>
  <si>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</si>
  <si>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</si>
  <si>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</si>
  <si>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</si>
  <si>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</si>
  <si>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</si>
  <si>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</si>
  <si>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</si>
  <si>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</si>
  <si>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</si>
  <si>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</si>
  <si>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</si>
  <si>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</si>
  <si>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</si>
  <si>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</si>
  <si>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</si>
  <si>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</si>
  <si>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</si>
  <si>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</si>
  <si>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</si>
  <si>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</si>
  <si>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</si>
  <si>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</si>
  <si>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</si>
  <si>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</si>
  <si>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</si>
  <si>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</si>
  <si>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</si>
  <si>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</si>
  <si>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</si>
  <si>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</si>
  <si>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</si>
  <si>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</si>
  <si>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</si>
  <si>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</si>
  <si>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</si>
  <si>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</si>
  <si>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</si>
  <si>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</si>
  <si>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</si>
  <si>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</si>
  <si>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</si>
  <si>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</si>
  <si>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</si>
  <si>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</si>
  <si>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</si>
  <si>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</si>
  <si>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</si>
  <si>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</si>
  <si>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</si>
  <si>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</si>
  <si>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</si>
  <si>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</si>
  <si>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</si>
  <si>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</si>
  <si>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</si>
  <si>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</si>
  <si>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</si>
  <si>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</si>
  <si>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</si>
  <si>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</si>
  <si>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</si>
  <si>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</si>
  <si>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</si>
  <si>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</si>
  <si>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</si>
  <si>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</si>
  <si>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</si>
  <si>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</si>
  <si>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</si>
  <si>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</si>
  <si>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</si>
  <si>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</si>
  <si>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</si>
  <si>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</si>
  <si>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</si>
  <si>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</si>
  <si>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</si>
  <si>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</si>
  <si>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</si>
  <si>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</si>
  <si>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</si>
  <si>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</si>
  <si>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</si>
  <si>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</si>
  <si>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</si>
  <si>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</si>
  <si>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</si>
  <si>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</si>
  <si>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</si>
  <si>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</si>
  <si>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</si>
  <si>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</si>
  <si>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</si>
  <si>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</si>
  <si>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</si>
  <si>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</si>
  <si>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</si>
  <si>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</si>
  <si>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</si>
  <si>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</si>
  <si>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</si>
  <si>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</si>
  <si>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</si>
  <si>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</si>
  <si>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</si>
  <si>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</si>
  <si>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</si>
  <si>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</si>
  <si>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</si>
  <si>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</si>
  <si>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</si>
  <si>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</si>
  <si>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</si>
  <si>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</si>
  <si>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</si>
  <si>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</si>
  <si>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</si>
  <si>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</si>
  <si>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</si>
  <si>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</si>
  <si>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</si>
  <si>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</si>
  <si>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</si>
  <si>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</si>
  <si>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</si>
  <si>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</si>
  <si>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</si>
  <si>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</si>
  <si>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</si>
  <si>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</si>
  <si>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</si>
  <si>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</si>
  <si>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</si>
  <si>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</si>
  <si>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</si>
  <si>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</si>
  <si>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</si>
  <si>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</si>
  <si>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</si>
  <si>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</si>
  <si>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</si>
  <si>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</si>
  <si>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</si>
  <si>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</si>
  <si>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</si>
  <si>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</si>
  <si>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</si>
  <si>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</si>
  <si>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</si>
  <si>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</si>
  <si>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</si>
  <si>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</si>
  <si>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</si>
  <si>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</si>
  <si>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</si>
  <si>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</si>
  <si>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</si>
  <si>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</si>
  <si>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</si>
  <si>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</si>
  <si>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</si>
  <si>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</si>
  <si>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</si>
  <si>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</si>
  <si>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</si>
  <si>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</si>
  <si>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</si>
  <si>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</si>
  <si>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</si>
  <si>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</si>
  <si>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</si>
  <si>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</si>
  <si>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</si>
  <si>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</si>
  <si>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</si>
  <si>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</si>
  <si>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</si>
  <si>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</si>
  <si>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</si>
  <si>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</si>
  <si>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</si>
  <si>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</si>
  <si>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</si>
  <si>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</si>
  <si>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</si>
  <si>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</si>
  <si>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</si>
  <si>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</si>
  <si>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</si>
  <si>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</si>
  <si>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</si>
  <si>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</si>
  <si>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</si>
  <si>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</si>
  <si>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</si>
  <si>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</si>
  <si>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</si>
  <si>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</si>
  <si>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</si>
  <si>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</si>
  <si>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</si>
  <si>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</si>
  <si>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</si>
  <si>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</si>
  <si>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</si>
  <si>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</si>
  <si>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</si>
  <si>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</si>
  <si>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</si>
  <si>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</si>
  <si>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</si>
  <si>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</si>
  <si>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</si>
  <si>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</si>
  <si>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</si>
  <si>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</si>
  <si>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</si>
  <si>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</si>
  <si>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</si>
  <si>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</si>
  <si>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</si>
  <si>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</si>
  <si>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</si>
  <si>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</si>
  <si>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</si>
  <si>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</si>
  <si>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</si>
  <si>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</si>
  <si>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</si>
  <si>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</si>
  <si>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</si>
  <si>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</si>
  <si>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</si>
  <si>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</si>
  <si>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</si>
  <si>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</si>
  <si>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</si>
  <si>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</si>
  <si>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</si>
  <si>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</si>
  <si>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</si>
  <si>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</si>
  <si>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</si>
  <si>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</si>
  <si>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</si>
  <si>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</si>
  <si>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</si>
  <si>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</si>
  <si>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</si>
  <si>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</si>
  <si>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</si>
  <si>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</si>
  <si>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</si>
  <si>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</si>
  <si>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</si>
  <si>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</si>
  <si>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</si>
  <si>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</si>
  <si>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</si>
  <si>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</si>
  <si>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</si>
  <si>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</si>
  <si>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</si>
  <si>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</si>
  <si>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</si>
  <si>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</si>
  <si>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</si>
  <si>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</si>
  <si>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</si>
  <si>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</si>
  <si>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</si>
  <si>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</si>
  <si>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</si>
  <si>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</si>
  <si>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</si>
  <si>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</si>
  <si>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</si>
  <si>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</si>
  <si>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</si>
  <si>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</si>
  <si>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</si>
  <si>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</si>
  <si>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</si>
  <si>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</si>
  <si>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</si>
  <si>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</si>
  <si>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</si>
  <si>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</si>
  <si>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</si>
  <si>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</si>
  <si>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</si>
  <si>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</si>
  <si>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</si>
  <si>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</si>
  <si>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</si>
  <si>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</si>
  <si>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</si>
  <si>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</si>
  <si>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</si>
  <si>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</si>
  <si>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</si>
  <si>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</si>
  <si>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</si>
  <si>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</si>
  <si>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</si>
  <si>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</si>
  <si>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</si>
  <si>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</si>
  <si>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</si>
  <si>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</si>
  <si>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</si>
  <si>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</si>
  <si>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</si>
  <si>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</si>
  <si>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</si>
  <si>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</si>
  <si>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</si>
  <si>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</si>
  <si>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</si>
  <si>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</si>
  <si>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</si>
  <si>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</si>
  <si>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</si>
  <si>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</si>
  <si>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</si>
  <si>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</si>
  <si>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</si>
  <si>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</si>
  <si>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</si>
  <si>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</si>
  <si>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</si>
  <si>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</si>
  <si>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</si>
  <si>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</si>
  <si>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</si>
  <si>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</si>
  <si>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</si>
  <si>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</si>
  <si>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</si>
  <si>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</si>
  <si>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</si>
  <si>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</si>
  <si>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</si>
  <si>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</si>
  <si>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</si>
  <si>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</si>
  <si>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</si>
  <si>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</si>
  <si>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</si>
  <si>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</si>
  <si>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</si>
  <si>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</si>
  <si>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</si>
  <si>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</si>
  <si>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</si>
  <si>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</si>
  <si>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</si>
  <si>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</si>
  <si>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</si>
  <si>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</si>
  <si>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</si>
  <si>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</si>
  <si>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</si>
  <si>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</si>
  <si>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</si>
  <si>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</si>
  <si>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</si>
  <si>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</si>
  <si>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</si>
  <si>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</si>
  <si>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</si>
  <si>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</si>
  <si>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</si>
  <si>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</si>
  <si>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</si>
  <si>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</si>
  <si>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</si>
  <si>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</si>
  <si>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</si>
  <si>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</si>
  <si>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</si>
  <si>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</si>
  <si>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</si>
  <si>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</si>
  <si>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</si>
  <si>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</si>
  <si>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</si>
  <si>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</si>
  <si>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</si>
  <si>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</si>
  <si>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</si>
  <si>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</si>
  <si>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</si>
  <si>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</si>
  <si>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</si>
  <si>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</si>
  <si>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</si>
  <si>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</si>
  <si>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</si>
  <si>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</si>
  <si>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</si>
  <si>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</si>
  <si>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</si>
  <si>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</si>
  <si>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</si>
  <si>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</si>
  <si>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</si>
  <si>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</si>
  <si>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</si>
  <si>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</si>
  <si>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</si>
  <si>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</si>
  <si>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</si>
  <si>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</si>
  <si>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</si>
  <si>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</si>
  <si>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</si>
  <si>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</si>
  <si>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</si>
  <si>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</si>
  <si>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</si>
  <si>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</si>
  <si>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</si>
  <si>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</si>
  <si>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</si>
  <si>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</si>
  <si>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</si>
  <si>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</si>
  <si>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</si>
  <si>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</si>
  <si>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</si>
  <si>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</si>
  <si>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</si>
  <si>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</si>
  <si>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</si>
  <si>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</si>
  <si>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</si>
  <si>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</si>
  <si>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</si>
  <si>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</si>
  <si>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</si>
  <si>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</si>
  <si>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</si>
  <si>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</si>
  <si>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</si>
  <si>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</si>
  <si>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</si>
  <si>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</si>
  <si>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</si>
  <si>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</si>
  <si>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</si>
  <si>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</si>
  <si>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</si>
  <si>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</si>
  <si>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</si>
  <si>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</si>
  <si>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</si>
  <si>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</si>
  <si>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</si>
  <si>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</si>
  <si>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</si>
  <si>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</si>
  <si>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</si>
  <si>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</si>
  <si>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</si>
  <si>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</si>
  <si>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</si>
  <si>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</si>
  <si>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</si>
  <si>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</si>
  <si>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</si>
  <si>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</si>
  <si>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</si>
  <si>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</si>
  <si>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</si>
  <si>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</si>
  <si>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</si>
  <si>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</si>
  <si>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</si>
  <si>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</si>
  <si>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</si>
  <si>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</si>
  <si>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</si>
  <si>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</si>
  <si>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</si>
  <si>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</si>
  <si>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</si>
  <si>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</si>
  <si>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</si>
  <si>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</si>
  <si>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</si>
  <si>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</si>
  <si>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</si>
  <si>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</si>
  <si>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</si>
  <si>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</si>
  <si>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</si>
  <si>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</si>
  <si>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</si>
  <si>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</si>
  <si>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</si>
  <si>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</si>
  <si>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</si>
  <si>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</si>
  <si>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</si>
  <si>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</si>
  <si>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</si>
  <si>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</si>
  <si>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</si>
  <si>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</si>
  <si>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</si>
  <si>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</si>
  <si>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</si>
  <si>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</si>
  <si>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</si>
  <si>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</si>
  <si>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</si>
  <si>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</si>
  <si>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</si>
  <si>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</si>
  <si>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</si>
  <si>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</si>
  <si>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</si>
  <si>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</si>
  <si>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</si>
  <si>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</si>
  <si>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</si>
  <si>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</si>
  <si>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</si>
  <si>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</si>
  <si>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</si>
  <si>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</si>
  <si>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</si>
  <si>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</si>
  <si>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</si>
  <si>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</si>
  <si>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</si>
  <si>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</si>
  <si>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</si>
  <si>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</si>
  <si>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</si>
  <si>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</si>
  <si>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</si>
  <si>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</si>
  <si>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</si>
  <si>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</si>
  <si>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</si>
  <si>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</si>
  <si>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</si>
  <si>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</si>
  <si>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</si>
  <si>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</si>
  <si>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</si>
  <si>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</si>
  <si>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</si>
  <si>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</si>
  <si>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</si>
  <si>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</si>
  <si>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</si>
  <si>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</si>
  <si>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</si>
  <si>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</si>
  <si>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</si>
  <si>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</si>
  <si>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</si>
  <si>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</si>
  <si>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</si>
  <si>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</si>
  <si>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</si>
  <si>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</si>
  <si>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</si>
  <si>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</si>
  <si>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</si>
  <si>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</si>
  <si>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</si>
  <si>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</si>
  <si>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</si>
  <si>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</si>
  <si>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</si>
  <si>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</si>
  <si>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</si>
  <si>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</si>
  <si>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</si>
  <si>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</si>
  <si>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</si>
  <si>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</si>
  <si>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</si>
  <si>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</si>
  <si>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</si>
  <si>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</si>
  <si>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</si>
  <si>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</si>
  <si>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</si>
  <si>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</si>
  <si>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</si>
  <si>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</si>
  <si>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</si>
  <si>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</si>
  <si>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</si>
  <si>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</si>
  <si>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</si>
  <si>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</si>
  <si>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</si>
  <si>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</si>
  <si>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</si>
  <si>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</si>
  <si>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</si>
  <si>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</si>
  <si>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</si>
  <si>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</si>
  <si>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</si>
  <si>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</si>
  <si>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</si>
  <si>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</si>
  <si>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</si>
  <si>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</si>
  <si>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</si>
  <si>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</si>
  <si>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</si>
  <si>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</si>
  <si>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</si>
  <si>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</si>
  <si>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</si>
  <si>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</si>
  <si>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</si>
  <si>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</si>
  <si>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</si>
  <si>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</si>
  <si>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</si>
  <si>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</si>
  <si>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</si>
  <si>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</si>
  <si>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</si>
  <si>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</si>
  <si>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</si>
  <si>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</si>
  <si>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</si>
  <si>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</si>
  <si>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</si>
  <si>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</si>
  <si>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</si>
  <si>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</si>
  <si>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</si>
  <si>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</si>
  <si>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</si>
  <si>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</si>
  <si>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</si>
  <si>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</si>
  <si>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</si>
  <si>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</si>
  <si>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</si>
  <si>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</si>
  <si>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</si>
  <si>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</si>
  <si>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</si>
  <si>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</si>
  <si>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</si>
  <si>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</si>
  <si>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</si>
  <si>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</si>
  <si>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</si>
  <si>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</si>
  <si>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</si>
  <si>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</si>
  <si>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</si>
  <si>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</si>
  <si>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</si>
  <si>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</si>
  <si>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</si>
  <si>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</si>
  <si>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</si>
  <si>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</si>
  <si>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</si>
  <si>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</si>
  <si>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</si>
  <si>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</si>
  <si>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</si>
  <si>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</si>
  <si>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</si>
  <si>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</si>
  <si>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</si>
  <si>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</si>
  <si>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</si>
  <si>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</si>
  <si>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</si>
  <si>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</si>
  <si>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</si>
  <si>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</si>
  <si>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</si>
  <si>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</si>
  <si>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</si>
  <si>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</si>
  <si>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</si>
  <si>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</si>
  <si>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</si>
  <si>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</si>
  <si>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</si>
  <si>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</si>
  <si>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</si>
  <si>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</si>
  <si>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</si>
  <si>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</si>
  <si>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</si>
  <si>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</si>
  <si>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</si>
  <si>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</si>
  <si>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</si>
  <si>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</si>
  <si>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</si>
  <si>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</si>
  <si>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</si>
  <si>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</si>
  <si>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</si>
  <si>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</si>
  <si>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</si>
  <si>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</si>
  <si>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</si>
  <si>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</si>
  <si>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</si>
  <si>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</si>
  <si>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</si>
  <si>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</si>
  <si>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</si>
  <si>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</si>
  <si>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</si>
  <si>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</si>
  <si>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</si>
  <si>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</si>
  <si>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</si>
  <si>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</si>
  <si>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</si>
  <si>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</si>
  <si>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</si>
  <si>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</si>
  <si>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</si>
  <si>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</si>
  <si>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</si>
  <si>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</si>
  <si>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</si>
  <si>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</si>
  <si>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</si>
  <si>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</si>
  <si>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</si>
  <si>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</si>
  <si>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</si>
  <si>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</si>
  <si>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</si>
  <si>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</si>
  <si>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</si>
  <si>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</si>
  <si>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</si>
  <si>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</si>
  <si>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</si>
  <si>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</si>
  <si>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</si>
  <si>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</si>
  <si>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</si>
  <si>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</si>
  <si>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</si>
  <si>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</si>
  <si>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</si>
  <si>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</si>
  <si>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</si>
  <si>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</si>
  <si>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</si>
  <si>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</si>
  <si>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</si>
  <si>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</si>
  <si>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</si>
  <si>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</si>
  <si>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</si>
  <si>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</si>
  <si>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</si>
  <si>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</si>
  <si>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</si>
  <si>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</si>
  <si>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</si>
  <si>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</si>
  <si>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</si>
  <si>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</si>
  <si>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</si>
  <si>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</si>
  <si>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</si>
  <si>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</si>
  <si>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</si>
  <si>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</si>
  <si>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</si>
  <si>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</si>
  <si>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</si>
  <si>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</si>
  <si>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</si>
  <si>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</si>
  <si>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</si>
  <si>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</si>
  <si>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</si>
  <si>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</si>
  <si>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</si>
  <si>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</si>
  <si>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</si>
  <si>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</si>
  <si>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</si>
  <si>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</si>
  <si>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</si>
  <si>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</si>
  <si>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</si>
  <si>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</si>
  <si>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</si>
  <si>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</si>
  <si>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</si>
  <si>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</si>
  <si>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</si>
  <si>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</si>
  <si>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</si>
  <si>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</si>
  <si>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</si>
  <si>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</si>
  <si>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</si>
  <si>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</si>
  <si>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</si>
  <si>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</si>
  <si>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</si>
  <si>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</si>
  <si>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</si>
  <si>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</si>
  <si>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</si>
  <si>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</si>
  <si>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</si>
  <si>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</si>
  <si>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</si>
  <si>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</si>
  <si>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</si>
  <si>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</si>
  <si>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</si>
  <si>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</si>
  <si>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</si>
  <si>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</si>
  <si>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</si>
  <si>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</si>
  <si>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</si>
  <si>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</si>
  <si>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</si>
  <si>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</si>
  <si>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</si>
  <si>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</si>
  <si>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</si>
  <si>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</si>
  <si>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</si>
  <si>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</si>
  <si>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</si>
  <si>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</si>
  <si>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</si>
  <si>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</si>
  <si>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</si>
  <si>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</si>
  <si>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</si>
  <si>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</si>
  <si>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</si>
  <si>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</si>
  <si>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</si>
  <si>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</si>
  <si>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</si>
  <si>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</si>
  <si>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</si>
  <si>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</si>
  <si>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</si>
  <si>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</si>
  <si>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</si>
  <si>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</si>
  <si>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</si>
  <si>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</si>
  <si>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</si>
  <si>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</si>
  <si>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</si>
  <si>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</si>
  <si>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</si>
  <si>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</si>
  <si>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</si>
  <si>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</si>
  <si>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</si>
  <si>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</si>
  <si>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</si>
  <si>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</si>
  <si>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</si>
  <si>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</si>
  <si>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</si>
  <si>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</si>
  <si>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</si>
  <si>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</si>
  <si>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</si>
  <si>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</si>
  <si>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</si>
  <si>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</si>
  <si>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</si>
  <si>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</si>
  <si>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</si>
  <si>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</si>
  <si>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</si>
  <si>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</si>
  <si>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</si>
  <si>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</si>
  <si>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</si>
  <si>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</si>
  <si>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</si>
  <si>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</si>
  <si>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</si>
  <si>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</si>
  <si>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</si>
  <si>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</si>
  <si>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</si>
  <si>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</si>
  <si>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</si>
  <si>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</si>
  <si>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</si>
  <si>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</si>
  <si>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</si>
  <si>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</si>
  <si>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</si>
  <si>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</si>
  <si>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</si>
  <si>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</si>
  <si>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</si>
  <si>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</si>
  <si>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</si>
  <si>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</si>
  <si>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</si>
  <si>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</si>
  <si>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</si>
  <si>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</si>
  <si>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</si>
  <si>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</si>
  <si>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</si>
  <si>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</si>
  <si>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</si>
  <si>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</si>
  <si>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</si>
  <si>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</si>
  <si>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</si>
  <si>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</si>
  <si>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</si>
  <si>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</si>
  <si>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</si>
  <si>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</si>
  <si>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</si>
  <si>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</si>
  <si>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</si>
  <si>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</si>
  <si>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</si>
  <si>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</si>
  <si>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</si>
  <si>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</si>
  <si>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</si>
  <si>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</si>
  <si>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</si>
  <si>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</si>
  <si>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</si>
  <si>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</si>
  <si>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</si>
  <si>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</si>
  <si>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</si>
  <si>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</si>
  <si>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</si>
  <si>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</si>
  <si>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</si>
  <si>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</si>
  <si>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</si>
  <si>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</si>
  <si>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</si>
  <si>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</si>
  <si>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</si>
  <si>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</si>
  <si>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</si>
  <si>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</si>
  <si>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</si>
  <si>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</si>
  <si>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</si>
  <si>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</si>
  <si>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</si>
  <si>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</si>
  <si>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</si>
  <si>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</si>
  <si>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</si>
  <si>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</si>
  <si>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</si>
  <si>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</si>
  <si>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</si>
  <si>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</si>
  <si>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</si>
  <si>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</si>
  <si>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</si>
  <si>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</si>
  <si>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</si>
  <si>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</si>
  <si>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</si>
  <si>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</si>
  <si>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</si>
  <si>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</si>
  <si>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</si>
  <si>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</si>
  <si>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</si>
  <si>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</si>
  <si>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</si>
  <si>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</si>
  <si>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</si>
  <si>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</si>
  <si>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</si>
  <si>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</si>
  <si>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</si>
  <si>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</si>
  <si>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</si>
  <si>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</si>
  <si>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</si>
  <si>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</si>
  <si>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</si>
  <si>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</si>
  <si>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</si>
  <si>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</si>
  <si>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</si>
  <si>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</si>
  <si>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</si>
  <si>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</si>
  <si>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</si>
  <si>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</si>
  <si>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</si>
  <si>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</si>
  <si>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</si>
  <si>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</si>
  <si>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</si>
  <si>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</si>
  <si>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</si>
  <si>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</si>
  <si>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</si>
  <si>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</si>
  <si>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</si>
  <si>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</si>
  <si>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</si>
  <si>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</si>
  <si>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</si>
  <si>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</si>
  <si>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</si>
  <si>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</si>
  <si>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</si>
  <si>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</si>
  <si>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</si>
  <si>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</si>
  <si>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</si>
  <si>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</si>
  <si>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</si>
  <si>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</si>
  <si>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</si>
  <si>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</si>
  <si>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</si>
  <si>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</si>
  <si>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</si>
  <si>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</si>
  <si>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</si>
  <si>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</si>
  <si>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</si>
  <si>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</si>
  <si>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</si>
  <si>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</si>
  <si>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</si>
  <si>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</si>
  <si>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</si>
  <si>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</si>
  <si>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</si>
  <si>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</si>
  <si>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</si>
  <si>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</si>
  <si>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</si>
  <si>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</si>
  <si>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</si>
  <si>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</si>
  <si>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</si>
  <si>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</si>
  <si>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</si>
  <si>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</si>
  <si>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</si>
  <si>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</si>
  <si>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</si>
  <si>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</si>
  <si>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</si>
  <si>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</si>
  <si>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</si>
  <si>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</si>
  <si>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</si>
  <si>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</si>
  <si>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</si>
  <si>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</si>
  <si>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</si>
  <si>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</si>
  <si>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</si>
  <si>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</si>
  <si>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</si>
  <si>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</si>
  <si>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</si>
  <si>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</si>
  <si>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</si>
  <si>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</si>
  <si>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</si>
  <si>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</si>
  <si>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</si>
  <si>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</si>
  <si>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</si>
  <si>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</si>
  <si>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</si>
  <si>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</si>
  <si>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</si>
  <si>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</si>
  <si>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</si>
  <si>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</si>
  <si>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</si>
  <si>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</si>
  <si>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</si>
  <si>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</si>
  <si>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</si>
  <si>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</si>
  <si>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</si>
  <si>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</si>
  <si>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</si>
  <si>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</si>
  <si>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</si>
  <si>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</si>
  <si>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</si>
  <si>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</si>
  <si>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</si>
  <si>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</si>
  <si>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</si>
  <si>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</si>
  <si>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</si>
  <si>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</si>
  <si>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</si>
  <si>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</si>
  <si>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</si>
  <si>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</si>
  <si>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</si>
  <si>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</si>
  <si>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</si>
  <si>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</si>
  <si>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</si>
  <si>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</si>
  <si>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</si>
  <si>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</si>
  <si>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</si>
  <si>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</si>
  <si>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</si>
  <si>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</si>
  <si>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</si>
  <si>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</si>
  <si>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</si>
  <si>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</si>
  <si>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</si>
  <si>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</si>
  <si>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</si>
  <si>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</si>
  <si>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</si>
  <si>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</si>
  <si>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</si>
  <si>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</si>
  <si>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</si>
  <si>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</si>
  <si>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</si>
  <si>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</si>
  <si>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</si>
  <si>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</si>
  <si>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</si>
  <si>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</si>
  <si>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</si>
  <si>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</si>
  <si>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</si>
  <si>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</si>
  <si>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</si>
  <si>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</si>
  <si>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</si>
  <si>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</si>
  <si>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</si>
  <si>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</si>
  <si>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</si>
  <si>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</si>
  <si>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</si>
  <si>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</si>
  <si>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</si>
  <si>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</si>
  <si>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</si>
  <si>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</si>
  <si>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</si>
  <si>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</si>
  <si>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</si>
  <si>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</si>
  <si>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</si>
  <si>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</si>
  <si>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</si>
  <si>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</si>
  <si>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</si>
  <si>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</si>
  <si>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</si>
  <si>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</si>
  <si>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</si>
  <si>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</si>
  <si>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</si>
  <si>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</si>
  <si>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</si>
  <si>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</si>
  <si>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</si>
  <si>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</si>
  <si>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</si>
  <si>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</si>
  <si>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</si>
  <si>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</si>
  <si>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</si>
  <si>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</si>
  <si>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</si>
  <si>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</si>
  <si>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</si>
  <si>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</si>
  <si>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</si>
  <si>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</si>
  <si>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</si>
  <si>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</si>
  <si>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</si>
  <si>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</si>
  <si>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</si>
  <si>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</si>
  <si>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</si>
  <si>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</si>
  <si>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</si>
  <si>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</si>
  <si>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</si>
  <si>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</si>
  <si>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</si>
  <si>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</si>
  <si>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</si>
  <si>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</si>
  <si>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</si>
  <si>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</si>
  <si>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</si>
  <si>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</si>
  <si>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</si>
  <si>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</si>
  <si>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</si>
  <si>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</si>
  <si>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</si>
  <si>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</si>
  <si>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</si>
  <si>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</si>
  <si>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</si>
  <si>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</si>
  <si>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</si>
  <si>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</si>
  <si>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</si>
  <si>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</si>
  <si>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</si>
  <si>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</si>
  <si>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</si>
  <si>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</si>
  <si>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</si>
  <si>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</si>
  <si>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</si>
  <si>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</si>
  <si>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</si>
  <si>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</si>
  <si>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</si>
  <si>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</si>
  <si>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</si>
  <si>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</si>
  <si>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</si>
  <si>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</si>
  <si>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</si>
  <si>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</si>
  <si>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</si>
  <si>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</si>
  <si>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</si>
  <si>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</si>
  <si>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</si>
  <si>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</si>
  <si>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</si>
  <si>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</si>
  <si>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</si>
  <si>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</si>
  <si>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</si>
  <si>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</si>
  <si>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</si>
  <si>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</si>
  <si>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</si>
  <si>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</si>
  <si>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</si>
  <si>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</si>
  <si>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</si>
  <si>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</si>
  <si>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</si>
  <si>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</si>
  <si>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</si>
  <si>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</si>
  <si>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</si>
  <si>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</si>
  <si>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</si>
  <si>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</si>
  <si>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</si>
  <si>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</si>
  <si>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</si>
  <si>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</si>
  <si>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</si>
  <si>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</si>
  <si>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</si>
  <si>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</si>
  <si>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</si>
  <si>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</si>
  <si>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</si>
  <si>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</si>
  <si>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</si>
  <si>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</si>
  <si>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</si>
  <si>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</si>
  <si>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</si>
  <si>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</si>
  <si>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</si>
  <si>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</si>
  <si>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</si>
  <si>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</si>
  <si>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</si>
  <si>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</si>
  <si>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</si>
  <si>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</si>
  <si>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</si>
  <si>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</si>
  <si>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</si>
  <si>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31 de diciembre de 2021</t>
  </si>
  <si>
    <t>2021-47-10001239</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</si>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</sst>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F11" zoomScale="85" zoomScaleNormal="85" zoomScaleSheetLayoutView="40" zoomScalePageLayoutView="40" workbookViewId="0">
      <selection activeCell="M22" sqref="M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2741</v>
      </c>
      <c r="D15" s="35"/>
      <c r="E15" s="35"/>
      <c r="F15" s="5"/>
      <c r="G15" s="32" t="s">
        <v>1168</v>
      </c>
      <c r="H15" s="102" t="s">
        <v>711</v>
      </c>
      <c r="I15" s="32" t="s">
        <v>2624</v>
      </c>
      <c r="J15" s="107" t="s">
        <v>2626</v>
      </c>
      <c r="L15" s="222" t="s">
        <v>8</v>
      </c>
      <c r="M15" s="22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241"/>
      <c r="I20" s="147" t="s">
        <v>711</v>
      </c>
      <c r="J20" s="148" t="s">
        <v>723</v>
      </c>
      <c r="K20" s="149">
        <v>3215127601</v>
      </c>
      <c r="L20" s="150"/>
      <c r="M20" s="150" t="s">
        <v>2740</v>
      </c>
      <c r="N20" s="133" t="e">
        <f>+(M20-L20)/30</f>
        <v>#VALUE!</v>
      </c>
      <c r="O20" s="136"/>
      <c r="U20" s="132"/>
      <c r="V20" s="104">
        <f ca="1">NOW()</f>
        <v>44202.023615046295</v>
      </c>
      <c r="W20" s="104">
        <f ca="1">NOW()</f>
        <v>44202.023615046295</v>
      </c>
    </row>
    <row r="21" spans="1:23" ht="30" customHeight="1" outlineLevel="1" x14ac:dyDescent="0.25">
      <c r="A21" s="9"/>
      <c r="B21" s="70"/>
      <c r="C21" s="5"/>
      <c r="D21" s="5"/>
      <c r="E21" s="5"/>
      <c r="F21" s="5"/>
      <c r="G21" s="5"/>
      <c r="H21" s="69"/>
      <c r="I21" s="147"/>
      <c r="J21" s="148"/>
      <c r="K21" s="149"/>
      <c r="L21" s="150"/>
      <c r="M21" s="150"/>
      <c r="N21" s="133">
        <f t="shared" ref="N21:N35" si="0">+(M21-L21)/30</f>
        <v>0</v>
      </c>
      <c r="O21" s="137"/>
    </row>
    <row r="22" spans="1:23" ht="30" customHeight="1" outlineLevel="1" x14ac:dyDescent="0.25">
      <c r="A22" s="9"/>
      <c r="B22" s="70"/>
      <c r="C22" s="5"/>
      <c r="D22" s="5"/>
      <c r="E22" s="5"/>
      <c r="F22" s="5"/>
      <c r="G22" s="5"/>
      <c r="H22" s="69"/>
      <c r="I22" s="147"/>
      <c r="J22" s="148"/>
      <c r="K22" s="149"/>
      <c r="L22" s="150"/>
      <c r="M22" s="150"/>
      <c r="N22" s="134">
        <f t="shared" ref="N22:N33" si="1">+(M22-L22)/30</f>
        <v>0</v>
      </c>
      <c r="O22" s="137"/>
    </row>
    <row r="23" spans="1:23" ht="30" customHeight="1" outlineLevel="1" x14ac:dyDescent="0.25">
      <c r="A23" s="9"/>
      <c r="B23" s="100"/>
      <c r="C23" s="21"/>
      <c r="D23" s="21"/>
      <c r="E23" s="21"/>
      <c r="F23" s="5"/>
      <c r="G23" s="5"/>
      <c r="H23" s="69"/>
      <c r="I23" s="147"/>
      <c r="J23" s="148"/>
      <c r="K23" s="149"/>
      <c r="L23" s="150"/>
      <c r="M23" s="150"/>
      <c r="N23" s="134">
        <f t="shared" si="1"/>
        <v>0</v>
      </c>
      <c r="O23" s="137"/>
      <c r="Q23" s="103"/>
      <c r="R23" s="55"/>
      <c r="S23" s="104"/>
      <c r="T23" s="104"/>
    </row>
    <row r="24" spans="1:23" ht="30" customHeight="1" outlineLevel="1" x14ac:dyDescent="0.25">
      <c r="A24" s="9"/>
      <c r="B24" s="100"/>
      <c r="C24" s="21"/>
      <c r="D24" s="21"/>
      <c r="E24" s="21"/>
      <c r="F24" s="5"/>
      <c r="G24" s="5"/>
      <c r="H24" s="69"/>
      <c r="I24" s="147"/>
      <c r="J24" s="148"/>
      <c r="K24" s="149"/>
      <c r="L24" s="150"/>
      <c r="M24" s="150"/>
      <c r="N24" s="134">
        <f t="shared" si="1"/>
        <v>0</v>
      </c>
      <c r="O24" s="137"/>
    </row>
    <row r="25" spans="1:23" ht="30" customHeight="1" outlineLevel="1" x14ac:dyDescent="0.25">
      <c r="A25" s="9"/>
      <c r="B25" s="100"/>
      <c r="C25" s="21"/>
      <c r="D25" s="21"/>
      <c r="E25" s="21"/>
      <c r="F25" s="5"/>
      <c r="G25" s="5"/>
      <c r="H25" s="69"/>
      <c r="I25" s="147"/>
      <c r="J25" s="148"/>
      <c r="K25" s="149"/>
      <c r="L25" s="150"/>
      <c r="M25" s="150"/>
      <c r="N25" s="134">
        <f t="shared" si="1"/>
        <v>0</v>
      </c>
      <c r="O25" s="137"/>
    </row>
    <row r="26" spans="1:23" ht="30" customHeight="1" outlineLevel="1" x14ac:dyDescent="0.25">
      <c r="A26" s="9"/>
      <c r="B26" s="100"/>
      <c r="C26" s="21"/>
      <c r="D26" s="21"/>
      <c r="E26" s="21"/>
      <c r="F26" s="5"/>
      <c r="G26" s="5"/>
      <c r="H26" s="69"/>
      <c r="I26" s="147"/>
      <c r="J26" s="148"/>
      <c r="K26" s="149"/>
      <c r="L26" s="150"/>
      <c r="M26" s="150"/>
      <c r="N26" s="134">
        <f t="shared" si="1"/>
        <v>0</v>
      </c>
      <c r="O26" s="137"/>
    </row>
    <row r="27" spans="1:23" ht="30" customHeight="1" outlineLevel="1" x14ac:dyDescent="0.25">
      <c r="A27" s="9"/>
      <c r="B27" s="100"/>
      <c r="C27" s="21"/>
      <c r="D27" s="21"/>
      <c r="E27" s="21"/>
      <c r="F27" s="5"/>
      <c r="G27" s="5"/>
      <c r="H27" s="69"/>
      <c r="I27" s="147"/>
      <c r="J27" s="148"/>
      <c r="K27" s="149"/>
      <c r="L27" s="150"/>
      <c r="M27" s="150"/>
      <c r="N27" s="134">
        <f t="shared" si="1"/>
        <v>0</v>
      </c>
      <c r="O27" s="137"/>
    </row>
    <row r="28" spans="1:23" ht="30" customHeight="1" outlineLevel="1" x14ac:dyDescent="0.25">
      <c r="A28" s="9"/>
      <c r="B28" s="100"/>
      <c r="C28" s="21"/>
      <c r="D28" s="21"/>
      <c r="E28" s="21"/>
      <c r="F28" s="5"/>
      <c r="G28" s="5"/>
      <c r="H28" s="69"/>
      <c r="I28" s="147"/>
      <c r="J28" s="148"/>
      <c r="K28" s="149"/>
      <c r="L28" s="150"/>
      <c r="M28" s="150"/>
      <c r="N28" s="134">
        <f t="shared" si="1"/>
        <v>0</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CORPORACIÓN POPULAR PARA EL DESARROLLO SOCIAL DEL ATLANTICO CORPODESA</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2742</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5"/>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5"/>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5"/>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5"/>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13" t="s">
        <v>2643</v>
      </c>
      <c r="J167" s="214"/>
      <c r="K167" s="214"/>
      <c r="L167" s="214"/>
      <c r="M167" s="214"/>
      <c r="N167" s="214"/>
      <c r="O167" s="215"/>
      <c r="U167" s="51"/>
    </row>
    <row r="168" spans="1:28" x14ac:dyDescent="0.25">
      <c r="A168" s="9"/>
      <c r="B168" s="232" t="s">
        <v>2658</v>
      </c>
      <c r="C168" s="232"/>
      <c r="D168" s="232"/>
      <c r="E168" s="8"/>
      <c r="F168" s="5"/>
      <c r="H168" s="80" t="s">
        <v>2657</v>
      </c>
      <c r="I168" s="213"/>
      <c r="J168" s="214"/>
      <c r="K168" s="214"/>
      <c r="L168" s="214"/>
      <c r="M168" s="214"/>
      <c r="N168" s="214"/>
      <c r="O168" s="215"/>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5"/>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2669</v>
      </c>
      <c r="C179" s="189"/>
      <c r="D179" s="189"/>
      <c r="E179" s="169">
        <v>0.02</v>
      </c>
      <c r="F179" s="168">
        <v>0.01</v>
      </c>
      <c r="G179" s="163">
        <f>IF(F179&gt;0,SUM(E179+F179),"")</f>
        <v>0.03</v>
      </c>
      <c r="H179" s="5"/>
      <c r="I179" s="189" t="s">
        <v>2671</v>
      </c>
      <c r="J179" s="189"/>
      <c r="K179" s="189"/>
      <c r="L179" s="189"/>
      <c r="M179" s="170">
        <v>0.02</v>
      </c>
      <c r="O179" s="8"/>
      <c r="Q179" s="19"/>
      <c r="R179" s="157">
        <f>IF(M179&gt;0,SUM(L179+M179),"")</f>
        <v>0.02</v>
      </c>
      <c r="T179" s="19"/>
      <c r="U179" s="235" t="s">
        <v>1166</v>
      </c>
      <c r="V179" s="235"/>
      <c r="W179" s="235"/>
      <c r="X179" s="24">
        <v>0.02</v>
      </c>
      <c r="Y179" s="162"/>
      <c r="Z179" s="163" t="str">
        <f>IF(Y179&gt;0,SUM(E181+Y179),"")</f>
        <v/>
      </c>
      <c r="AA179" s="19"/>
      <c r="AB179" s="19"/>
    </row>
    <row r="180" spans="1:28" ht="23.25" hidden="1" x14ac:dyDescent="0.25">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25" hidden="1" x14ac:dyDescent="0.25">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96453828.030000001</v>
      </c>
      <c r="F185" s="91"/>
      <c r="G185" s="92"/>
      <c r="H185" s="87"/>
      <c r="I185" s="89" t="s">
        <v>2627</v>
      </c>
      <c r="J185" s="164">
        <f>+SUM(M179:M183)</f>
        <v>0.02</v>
      </c>
      <c r="K185" s="234" t="s">
        <v>2628</v>
      </c>
      <c r="L185" s="234"/>
      <c r="M185" s="93">
        <f>+J185*(SUM(K20:K35))</f>
        <v>64302552.020000003</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5"/>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3" t="s">
        <v>2636</v>
      </c>
      <c r="C192" s="193"/>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Abuabara</cp:lastModifiedBy>
  <cp:lastPrinted>2020-11-20T15:12:35Z</cp:lastPrinted>
  <dcterms:created xsi:type="dcterms:W3CDTF">2020-10-14T21:57:42Z</dcterms:created>
  <dcterms:modified xsi:type="dcterms:W3CDTF">2021-01-06T05:34:06Z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