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E:\datos\document\Zoom\MANIFESTACION DE INTERES OFERENTE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7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<sst xmlns="http://schemas.openxmlformats.org/spreadsheetml/2006/main" count="3101" uniqueCount="2694">
  <si>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</si>
  <si>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</si>
  <si>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</si>
  <si>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</si>
  <si>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</si>
  <si>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</si>
  <si>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</si>
  <si>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</si>
  <si>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</si>
  <si>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</si>
  <si>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</si>
  <si>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</si>
  <si>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</si>
  <si>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</si>
  <si>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</si>
  <si>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</si>
  <si>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</si>
  <si>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</si>
  <si>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</si>
  <si>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</si>
  <si>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</si>
  <si>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</si>
  <si>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</si>
  <si>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</si>
  <si>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</si>
  <si>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</si>
  <si>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</si>
  <si>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</si>
  <si>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</si>
  <si>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</si>
  <si>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</si>
  <si>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</si>
  <si>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</si>
  <si>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</si>
  <si>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</si>
  <si>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</si>
  <si>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</si>
  <si>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</si>
  <si>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</si>
  <si>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</si>
  <si>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</si>
  <si>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</si>
  <si>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</si>
  <si>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</si>
  <si>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</si>
  <si>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</si>
  <si>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</si>
  <si>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</si>
  <si>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</si>
  <si>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</si>
  <si>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</si>
  <si>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</si>
  <si>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</si>
  <si>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</si>
  <si>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</si>
  <si>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</si>
  <si>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</si>
  <si>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</si>
  <si>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</si>
  <si>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</si>
  <si>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</si>
  <si>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</si>
  <si>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</si>
  <si>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</si>
  <si>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</si>
  <si>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</si>
  <si>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</si>
  <si>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</si>
  <si>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</si>
  <si>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</si>
  <si>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</si>
  <si>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</si>
  <si>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</si>
  <si>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</si>
  <si>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</si>
  <si>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</si>
  <si>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</si>
  <si>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</si>
  <si>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</si>
  <si>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</si>
  <si>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</si>
  <si>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</si>
  <si>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</si>
  <si>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</si>
  <si>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</si>
  <si>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</si>
  <si>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</si>
  <si>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</si>
  <si>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</si>
  <si>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</si>
  <si>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</si>
  <si>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</si>
  <si>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</si>
  <si>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</si>
  <si>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</si>
  <si>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</si>
  <si>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</si>
  <si>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</si>
  <si>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</si>
  <si>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</si>
  <si>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</si>
  <si>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</si>
  <si>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</si>
  <si>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</si>
  <si>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</si>
  <si>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</si>
  <si>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</si>
  <si>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</si>
  <si>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</si>
  <si>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</si>
  <si>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</si>
  <si>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</si>
  <si>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</si>
  <si>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</si>
  <si>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</si>
  <si>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</si>
  <si>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</si>
  <si>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</si>
  <si>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</si>
  <si>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</si>
  <si>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</si>
  <si>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</si>
  <si>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</si>
  <si>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</si>
  <si>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</si>
  <si>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</si>
  <si>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</si>
  <si>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</si>
  <si>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</si>
  <si>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</si>
  <si>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</si>
  <si>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</si>
  <si>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</si>
  <si>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</si>
  <si>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</si>
  <si>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</si>
  <si>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</si>
  <si>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</si>
  <si>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</si>
  <si>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</si>
  <si>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</si>
  <si>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</si>
  <si>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</si>
  <si>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</si>
  <si>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</si>
  <si>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</si>
  <si>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</si>
  <si>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</si>
  <si>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</si>
  <si>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</si>
  <si>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</si>
  <si>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</si>
  <si>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</si>
  <si>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</si>
  <si>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</si>
  <si>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</si>
  <si>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</si>
  <si>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</si>
  <si>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</si>
  <si>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</si>
  <si>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</si>
  <si>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</si>
  <si>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</si>
  <si>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</si>
  <si>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</si>
  <si>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</si>
  <si>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</si>
  <si>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</si>
  <si>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</si>
  <si>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</si>
  <si>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</si>
  <si>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</si>
  <si>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</si>
  <si>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</si>
  <si>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</si>
  <si>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</si>
  <si>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</si>
  <si>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</si>
  <si>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</si>
  <si>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</si>
  <si>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</si>
  <si>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</si>
  <si>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</si>
  <si>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</si>
  <si>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</si>
  <si>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</si>
  <si>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</si>
  <si>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</si>
  <si>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</si>
  <si>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</si>
  <si>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</si>
  <si>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</si>
  <si>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</si>
  <si>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</si>
  <si>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</si>
  <si>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</si>
  <si>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</si>
  <si>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</si>
  <si>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</si>
  <si>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</si>
  <si>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</si>
  <si>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</si>
  <si>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</si>
  <si>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</si>
  <si>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</si>
  <si>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</si>
  <si>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</si>
  <si>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</si>
  <si>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</si>
  <si>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</si>
  <si>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</si>
  <si>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</si>
  <si>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</si>
  <si>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</si>
  <si>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</si>
  <si>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</si>
  <si>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</si>
  <si>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</si>
  <si>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</si>
  <si>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</si>
  <si>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</si>
  <si>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</si>
  <si>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</si>
  <si>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</si>
  <si>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</si>
  <si>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</si>
  <si>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</si>
  <si>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</si>
  <si>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</si>
  <si>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</si>
  <si>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</si>
  <si>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</si>
  <si>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</si>
  <si>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</si>
  <si>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</si>
  <si>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</si>
  <si>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</si>
  <si>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</si>
  <si>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</si>
  <si>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</si>
  <si>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</si>
  <si>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</si>
  <si>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</si>
  <si>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</si>
  <si>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</si>
  <si>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</si>
  <si>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</si>
  <si>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</si>
  <si>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</si>
  <si>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</si>
  <si>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</si>
  <si>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</si>
  <si>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</si>
  <si>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</si>
  <si>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</si>
  <si>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</si>
  <si>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</si>
  <si>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</si>
  <si>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</si>
  <si>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</si>
  <si>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</si>
  <si>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</si>
  <si>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</si>
  <si>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</si>
  <si>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</si>
  <si>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</si>
  <si>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</si>
  <si>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</si>
  <si>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</si>
  <si>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</si>
  <si>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</si>
  <si>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</si>
  <si>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</si>
  <si>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</si>
  <si>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</si>
  <si>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</si>
  <si>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</si>
  <si>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</si>
  <si>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</si>
  <si>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</si>
  <si>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</si>
  <si>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</si>
  <si>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</si>
  <si>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</si>
  <si>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</si>
  <si>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</si>
  <si>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</si>
  <si>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</si>
  <si>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</si>
  <si>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</si>
  <si>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</si>
  <si>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</si>
  <si>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</si>
  <si>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</si>
  <si>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</si>
  <si>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</si>
  <si>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</si>
  <si>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</si>
  <si>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</si>
  <si>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</si>
  <si>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</si>
  <si>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</si>
  <si>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</si>
  <si>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</si>
  <si>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</si>
  <si>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</si>
  <si>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</si>
  <si>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</si>
  <si>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</si>
  <si>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</si>
  <si>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</si>
  <si>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</si>
  <si>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</si>
  <si>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</si>
  <si>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</si>
  <si>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</si>
  <si>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</si>
  <si>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</si>
  <si>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</si>
  <si>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</si>
  <si>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</si>
  <si>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</si>
  <si>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</si>
  <si>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</si>
  <si>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</si>
  <si>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</si>
  <si>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</si>
  <si>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</si>
  <si>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</si>
  <si>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</si>
  <si>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</si>
  <si>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</si>
  <si>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</si>
  <si>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</si>
  <si>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</si>
  <si>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</si>
  <si>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</si>
  <si>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</si>
  <si>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</si>
  <si>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</si>
  <si>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</si>
  <si>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</si>
  <si>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</si>
  <si>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</si>
  <si>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</si>
  <si>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</si>
  <si>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</si>
  <si>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</si>
  <si>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</si>
  <si>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</si>
  <si>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</si>
  <si>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</si>
  <si>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</si>
  <si>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</si>
  <si>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</si>
  <si>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</si>
  <si>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</si>
  <si>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</si>
  <si>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</si>
  <si>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</si>
  <si>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</si>
  <si>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</si>
  <si>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</si>
  <si>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</si>
  <si>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</si>
  <si>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</si>
  <si>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</si>
  <si>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</si>
  <si>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</si>
  <si>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</si>
  <si>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</si>
  <si>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</si>
  <si>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</si>
  <si>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</si>
  <si>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</si>
  <si>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</si>
  <si>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</si>
  <si>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</si>
  <si>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</si>
  <si>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</si>
  <si>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</si>
  <si>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</si>
  <si>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</si>
  <si>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</si>
  <si>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</si>
  <si>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</si>
  <si>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</si>
  <si>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</si>
  <si>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</si>
  <si>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</si>
  <si>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</si>
  <si>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</si>
  <si>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</si>
  <si>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</si>
  <si>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</si>
  <si>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</si>
  <si>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</si>
  <si>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</si>
  <si>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</si>
  <si>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</si>
  <si>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</si>
  <si>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</si>
  <si>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</si>
  <si>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</si>
  <si>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</si>
  <si>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</si>
  <si>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</si>
  <si>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</si>
  <si>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</si>
  <si>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</si>
  <si>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</si>
  <si>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</si>
  <si>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</si>
  <si>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</si>
  <si>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</si>
  <si>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</si>
  <si>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</si>
  <si>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</si>
  <si>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</si>
  <si>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</si>
  <si>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</si>
  <si>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</si>
  <si>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</si>
  <si>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</si>
  <si>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</si>
  <si>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</si>
  <si>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</si>
  <si>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</si>
  <si>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</si>
  <si>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</si>
  <si>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</si>
  <si>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</si>
  <si>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</si>
  <si>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</si>
  <si>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</si>
  <si>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</si>
  <si>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</si>
  <si>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</si>
  <si>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</si>
  <si>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</si>
  <si>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</si>
  <si>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</si>
  <si>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</si>
  <si>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</si>
  <si>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</si>
  <si>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</si>
  <si>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</si>
  <si>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</si>
  <si>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</si>
  <si>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</si>
  <si>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</si>
  <si>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</si>
  <si>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</si>
  <si>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</si>
  <si>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</si>
  <si>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</si>
  <si>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</si>
  <si>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</si>
  <si>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</si>
  <si>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</si>
  <si>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</si>
  <si>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</si>
  <si>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</si>
  <si>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</si>
  <si>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</si>
  <si>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</si>
  <si>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</si>
  <si>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</si>
  <si>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</si>
  <si>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</si>
  <si>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</si>
  <si>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</si>
  <si>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</si>
  <si>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</si>
  <si>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</si>
  <si>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</si>
  <si>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</si>
  <si>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</si>
  <si>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</si>
  <si>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</si>
  <si>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</si>
  <si>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</si>
  <si>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</si>
  <si>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</si>
  <si>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</si>
  <si>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</si>
  <si>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</si>
  <si>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</si>
  <si>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</si>
  <si>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</si>
  <si>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</si>
  <si>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</si>
  <si>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</si>
  <si>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</si>
  <si>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</si>
  <si>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</si>
  <si>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</si>
  <si>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</si>
  <si>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</si>
  <si>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</si>
  <si>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</si>
  <si>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</si>
  <si>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</si>
  <si>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</si>
  <si>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</si>
  <si>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</si>
  <si>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</si>
  <si>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</si>
  <si>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</si>
  <si>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</si>
  <si>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</si>
  <si>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</si>
  <si>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</si>
  <si>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</si>
  <si>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</si>
  <si>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</si>
  <si>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</si>
  <si>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</si>
  <si>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</si>
  <si>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</si>
  <si>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</si>
  <si>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</si>
  <si>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</si>
  <si>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</si>
  <si>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</si>
  <si>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</si>
  <si>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</si>
  <si>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</si>
  <si>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</si>
  <si>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</si>
  <si>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</si>
  <si>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</si>
  <si>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</si>
  <si>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</si>
  <si>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</si>
  <si>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</si>
  <si>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</si>
  <si>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</si>
  <si>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</si>
  <si>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</si>
  <si>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</si>
  <si>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</si>
  <si>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</si>
  <si>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</si>
  <si>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</si>
  <si>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</si>
  <si>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</si>
  <si>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</si>
  <si>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</si>
  <si>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</si>
  <si>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</si>
  <si>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</si>
  <si>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</si>
  <si>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</si>
  <si>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</si>
  <si>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</si>
  <si>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</si>
  <si>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</si>
  <si>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</si>
  <si>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</si>
  <si>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</si>
  <si>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</si>
  <si>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</si>
  <si>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</si>
  <si>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</si>
  <si>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</si>
  <si>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</si>
  <si>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</si>
  <si>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</si>
  <si>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</si>
  <si>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</si>
  <si>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</si>
  <si>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</si>
  <si>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</si>
  <si>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</si>
  <si>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</si>
  <si>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</si>
  <si>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</si>
  <si>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</si>
  <si>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</si>
  <si>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</si>
  <si>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</si>
  <si>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</si>
  <si>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</si>
  <si>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</si>
  <si>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</si>
  <si>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</si>
  <si>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</si>
  <si>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</si>
  <si>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</si>
  <si>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</si>
  <si>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</si>
  <si>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</si>
  <si>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</si>
  <si>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</si>
  <si>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</si>
  <si>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</si>
  <si>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</si>
  <si>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</si>
  <si>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</si>
  <si>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</si>
  <si>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</si>
  <si>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</si>
  <si>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</si>
  <si>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</si>
  <si>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</si>
  <si>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</si>
  <si>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</si>
  <si>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</si>
  <si>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</si>
  <si>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</si>
  <si>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</si>
  <si>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</si>
  <si>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</si>
  <si>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</si>
  <si>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</si>
  <si>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</si>
  <si>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</si>
  <si>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</si>
  <si>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</si>
  <si>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</si>
  <si>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</si>
  <si>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</si>
  <si>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</si>
  <si>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</si>
  <si>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</si>
  <si>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</si>
  <si>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</si>
  <si>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</si>
  <si>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</si>
  <si>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</si>
  <si>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</si>
  <si>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</si>
  <si>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</si>
  <si>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</si>
  <si>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</si>
  <si>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</si>
  <si>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</si>
  <si>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</si>
  <si>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</si>
  <si>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</si>
  <si>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</si>
  <si>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</si>
  <si>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</si>
  <si>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</si>
  <si>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</si>
  <si>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</si>
  <si>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</si>
  <si>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</si>
  <si>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</si>
  <si>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</si>
  <si>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</si>
  <si>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</si>
  <si>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</si>
  <si>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</si>
  <si>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</si>
  <si>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</si>
  <si>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</si>
  <si>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</si>
  <si>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</si>
  <si>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</si>
  <si>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</si>
  <si>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</si>
  <si>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</si>
  <si>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</si>
  <si>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</si>
  <si>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</si>
  <si>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</si>
  <si>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</si>
  <si>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</si>
  <si>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</si>
  <si>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</si>
  <si>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</si>
  <si>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</si>
  <si>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</si>
  <si>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</si>
  <si>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</si>
  <si>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</si>
  <si>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</si>
  <si>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</si>
  <si>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</si>
  <si>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</si>
  <si>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</si>
  <si>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</si>
  <si>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</si>
  <si>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</si>
  <si>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</si>
  <si>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</si>
  <si>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</si>
  <si>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</si>
  <si>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</si>
  <si>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</si>
  <si>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</si>
  <si>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</si>
  <si>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</si>
  <si>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</si>
  <si>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</si>
  <si>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</si>
  <si>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</si>
  <si>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</si>
  <si>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</si>
  <si>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</si>
  <si>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</si>
  <si>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</si>
  <si>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</si>
  <si>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</si>
  <si>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</si>
  <si>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</si>
  <si>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</si>
  <si>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</si>
  <si>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</si>
  <si>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</si>
  <si>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</si>
  <si>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</si>
  <si>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</si>
  <si>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</si>
  <si>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</si>
  <si>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</si>
  <si>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</si>
  <si>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</si>
  <si>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</si>
  <si>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</si>
  <si>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</si>
  <si>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</si>
  <si>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</si>
  <si>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</si>
  <si>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</si>
  <si>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</si>
  <si>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</si>
  <si>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</si>
  <si>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</si>
  <si>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</si>
  <si>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</si>
  <si>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</si>
  <si>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</si>
  <si>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</si>
  <si>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</si>
  <si>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</si>
  <si>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</si>
  <si>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</si>
  <si>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</si>
  <si>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</si>
  <si>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</si>
  <si>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</si>
  <si>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</si>
  <si>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</si>
  <si>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</si>
  <si>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</si>
  <si>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</si>
  <si>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</si>
  <si>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</si>
  <si>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</si>
  <si>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</si>
  <si>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</si>
  <si>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</si>
  <si>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</si>
  <si>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</si>
  <si>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</si>
  <si>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</si>
  <si>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</si>
  <si>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</si>
  <si>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</si>
  <si>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</si>
  <si>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</si>
  <si>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</si>
  <si>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</si>
  <si>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</si>
  <si>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</si>
  <si>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</si>
  <si>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</si>
  <si>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</si>
  <si>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</si>
  <si>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</si>
  <si>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</si>
  <si>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</si>
  <si>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</si>
  <si>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</si>
  <si>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</si>
  <si>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</si>
  <si>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</si>
  <si>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</si>
  <si>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</si>
  <si>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</si>
  <si>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</si>
  <si>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</si>
  <si>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</si>
  <si>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</si>
  <si>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</si>
  <si>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</si>
  <si>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</si>
  <si>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</si>
  <si>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</si>
  <si>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</si>
  <si>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</si>
  <si>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</si>
  <si>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</si>
  <si>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</si>
  <si>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</si>
  <si>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</si>
  <si>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</si>
  <si>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</si>
  <si>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</si>
  <si>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</si>
  <si>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</si>
  <si>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</si>
  <si>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</si>
  <si>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</si>
  <si>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</si>
  <si>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</si>
  <si>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</si>
  <si>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</si>
  <si>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</si>
  <si>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</si>
  <si>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</si>
  <si>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</si>
  <si>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</si>
  <si>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</si>
  <si>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</si>
  <si>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</si>
  <si>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</si>
  <si>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</si>
  <si>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</si>
  <si>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</si>
  <si>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</si>
  <si>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</si>
  <si>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</si>
  <si>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</si>
  <si>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</si>
  <si>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</si>
  <si>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</si>
  <si>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</si>
  <si>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</si>
  <si>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</si>
  <si>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</si>
  <si>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</si>
  <si>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</si>
  <si>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</si>
  <si>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</si>
  <si>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</si>
  <si>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</si>
  <si>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</si>
  <si>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</si>
  <si>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</si>
  <si>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</si>
  <si>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</si>
  <si>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</si>
  <si>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</si>
  <si>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</si>
  <si>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</si>
  <si>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</si>
  <si>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</si>
  <si>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</si>
  <si>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</si>
  <si>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</si>
  <si>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</si>
  <si>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</si>
  <si>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</si>
  <si>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</si>
  <si>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</si>
  <si>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</si>
  <si>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</si>
  <si>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</si>
  <si>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</si>
  <si>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</si>
  <si>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</si>
  <si>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</si>
  <si>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</si>
  <si>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</si>
  <si>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</si>
  <si>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</si>
  <si>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</si>
  <si>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</si>
  <si>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</si>
  <si>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</si>
  <si>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</si>
  <si>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</si>
  <si>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</si>
  <si>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</si>
  <si>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</si>
  <si>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</si>
  <si>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</si>
  <si>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</si>
  <si>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</si>
  <si>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</si>
  <si>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</si>
  <si>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</si>
  <si>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</si>
  <si>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</si>
  <si>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</si>
  <si>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</si>
  <si>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</si>
  <si>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</si>
  <si>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</si>
  <si>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</si>
  <si>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</si>
  <si>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</si>
  <si>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</si>
  <si>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</si>
  <si>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</si>
  <si>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</si>
  <si>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</si>
  <si>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</si>
  <si>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</si>
  <si>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</si>
  <si>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</si>
  <si>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</si>
  <si>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</si>
  <si>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</si>
  <si>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</si>
  <si>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</si>
  <si>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</si>
  <si>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</si>
  <si>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</si>
  <si>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</si>
  <si>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</si>
  <si>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</si>
  <si>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</si>
  <si>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</si>
  <si>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</si>
  <si>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</si>
  <si>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</si>
  <si>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</si>
  <si>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</si>
  <si>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</si>
  <si>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</si>
  <si>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</si>
  <si>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</si>
  <si>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</si>
  <si>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</si>
  <si>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</si>
  <si>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</si>
  <si>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</si>
  <si>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</si>
  <si>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</si>
  <si>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</si>
  <si>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</si>
  <si>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</si>
  <si>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</si>
  <si>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</si>
  <si>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</si>
  <si>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</si>
  <si>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</si>
  <si>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</si>
  <si>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</si>
  <si>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</si>
  <si>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</si>
  <si>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</si>
  <si>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</si>
  <si>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</si>
  <si>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</si>
  <si>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</si>
  <si>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</si>
  <si>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</si>
  <si>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</si>
  <si>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</si>
  <si>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</si>
  <si>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</si>
  <si>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</si>
  <si>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</si>
  <si>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</si>
  <si>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</si>
  <si>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</si>
  <si>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</si>
  <si>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</si>
  <si>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</si>
  <si>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</si>
  <si>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</si>
  <si>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</si>
  <si>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</si>
  <si>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</si>
  <si>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</si>
  <si>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</si>
  <si>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</si>
  <si>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</si>
  <si>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</si>
  <si>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</si>
  <si>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</si>
  <si>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</si>
  <si>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</si>
  <si>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</si>
  <si>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</si>
  <si>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</si>
  <si>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</si>
  <si>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</si>
  <si>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</si>
  <si>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</si>
  <si>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</si>
  <si>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</si>
  <si>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</si>
  <si>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</si>
  <si>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</si>
  <si>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</si>
  <si>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</si>
  <si>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</si>
  <si>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</si>
  <si>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</si>
  <si>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</si>
  <si>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</si>
  <si>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</si>
  <si>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</si>
  <si>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</si>
  <si>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</si>
  <si>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</si>
  <si>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</si>
  <si>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</si>
  <si>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</si>
  <si>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</si>
  <si>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</si>
  <si>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</si>
  <si>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</si>
  <si>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</si>
  <si>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</si>
  <si>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</si>
  <si>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</si>
  <si>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</si>
  <si>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</si>
  <si>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</si>
  <si>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</si>
  <si>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</si>
  <si>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</si>
  <si>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</si>
  <si>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</si>
  <si>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</si>
  <si>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</si>
  <si>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</si>
  <si>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</si>
  <si>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</si>
  <si>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</si>
  <si>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</si>
  <si>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</si>
  <si>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</si>
  <si>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</si>
  <si>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</si>
  <si>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</si>
  <si>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</si>
  <si>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</si>
  <si>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</si>
  <si>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</si>
  <si>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</si>
  <si>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</si>
  <si>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</si>
  <si>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</si>
  <si>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</si>
  <si>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</si>
  <si>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</si>
  <si>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</si>
  <si>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</si>
  <si>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</si>
  <si>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</si>
  <si>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</si>
  <si>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</si>
  <si>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</si>
  <si>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</si>
  <si>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</si>
  <si>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</si>
  <si>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</si>
  <si>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</si>
  <si>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</si>
  <si>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</si>
  <si>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</si>
  <si>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</si>
  <si>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</si>
  <si>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</si>
  <si>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</si>
  <si>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</si>
  <si>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</si>
  <si>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</si>
  <si>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</si>
  <si>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</si>
  <si>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</si>
  <si>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</si>
  <si>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</si>
  <si>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</si>
  <si>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</si>
  <si>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</si>
  <si>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</si>
  <si>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</si>
  <si>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</si>
  <si>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</si>
  <si>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</si>
  <si>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</si>
  <si>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</si>
  <si>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</si>
  <si>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</si>
  <si>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</si>
  <si>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</si>
  <si>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</si>
  <si>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</si>
  <si>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</si>
  <si>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</si>
  <si>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</si>
  <si>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</si>
  <si>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</si>
  <si>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</si>
  <si>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</si>
  <si>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</si>
  <si>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</si>
  <si>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</si>
  <si>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</si>
  <si>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</si>
  <si>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</si>
  <si>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</si>
  <si>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</si>
  <si>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</si>
  <si>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</si>
  <si>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</si>
  <si>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</si>
  <si>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</si>
  <si>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</si>
  <si>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</si>
  <si>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</si>
  <si>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</si>
  <si>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</si>
  <si>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</si>
  <si>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</si>
  <si>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</si>
  <si>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</si>
  <si>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</si>
  <si>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</si>
  <si>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</si>
  <si>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</si>
  <si>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</si>
  <si>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</si>
  <si>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</si>
  <si>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</si>
  <si>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</si>
  <si>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</si>
  <si>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</si>
  <si>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</si>
  <si>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</si>
  <si>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</si>
  <si>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</si>
  <si>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</si>
  <si>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</si>
  <si>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</si>
  <si>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</si>
  <si>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</si>
  <si>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</si>
  <si>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</si>
  <si>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</si>
  <si>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</si>
  <si>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</si>
  <si>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</si>
  <si>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</si>
  <si>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</si>
  <si>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</si>
  <si>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</si>
  <si>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</si>
  <si>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</si>
  <si>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</si>
  <si>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</si>
  <si>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</si>
  <si>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</si>
  <si>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</si>
  <si>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</si>
  <si>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</si>
  <si>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</si>
  <si>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</si>
  <si>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</si>
  <si>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</si>
  <si>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</si>
  <si>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</si>
  <si>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</si>
  <si>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</si>
  <si>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</si>
  <si>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</si>
  <si>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</si>
  <si>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</si>
  <si>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</si>
  <si>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</si>
  <si>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</si>
  <si>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</si>
  <si>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</si>
  <si>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</si>
  <si>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</si>
  <si>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</si>
  <si>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</si>
  <si>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</si>
  <si>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</si>
  <si>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</si>
  <si>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</si>
  <si>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</si>
  <si>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</si>
  <si>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</si>
  <si>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</si>
  <si>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</si>
  <si>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</si>
  <si>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</si>
  <si>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</si>
  <si>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</si>
  <si>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</si>
  <si>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</si>
  <si>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</si>
  <si>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</si>
  <si>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</si>
  <si>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</si>
  <si>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</si>
  <si>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</si>
  <si>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</si>
  <si>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</si>
  <si>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</si>
  <si>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</si>
  <si>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</si>
  <si>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</si>
  <si>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</si>
  <si>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</si>
  <si>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</si>
  <si>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</si>
  <si>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</si>
  <si>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</si>
  <si>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</si>
  <si>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</si>
  <si>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</si>
  <si>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</si>
  <si>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</si>
  <si>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</si>
  <si>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</si>
  <si>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</si>
  <si>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</si>
  <si>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</si>
  <si>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</si>
  <si>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</si>
  <si>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</si>
  <si>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</si>
  <si>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</si>
  <si>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</si>
  <si>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</si>
  <si>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</si>
  <si>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</si>
  <si>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</si>
  <si>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</si>
  <si>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</si>
  <si>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</si>
  <si>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</si>
  <si>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</si>
  <si>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</si>
  <si>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</si>
  <si>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</si>
  <si>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</si>
  <si>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</si>
  <si>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</si>
  <si>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</si>
  <si>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</si>
  <si>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</si>
  <si>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</si>
  <si>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</si>
  <si>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</si>
  <si>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</si>
  <si>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</si>
  <si>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</si>
  <si>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</si>
  <si>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</si>
  <si>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</si>
  <si>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</si>
  <si>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</si>
  <si>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</si>
  <si>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</si>
  <si>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</si>
  <si>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</si>
  <si>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</si>
  <si>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</si>
  <si>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</si>
  <si>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</si>
  <si>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</si>
  <si>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</si>
  <si>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</si>
  <si>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</si>
  <si>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</si>
  <si>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</si>
  <si>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</si>
  <si>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</si>
  <si>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</si>
  <si>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</si>
  <si>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</si>
  <si>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</si>
  <si>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</si>
  <si>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</si>
  <si>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</si>
  <si>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</si>
  <si>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</si>
  <si>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</si>
  <si>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</si>
  <si>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</si>
  <si>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</si>
  <si>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</si>
  <si>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</si>
  <si>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</si>
  <si>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</si>
  <si>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</si>
  <si>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</si>
  <si>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</si>
  <si>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</si>
  <si>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</si>
  <si>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</si>
  <si>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</si>
  <si>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</si>
  <si>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</si>
  <si>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</si>
  <si>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</si>
  <si>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</si>
  <si>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</si>
  <si>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</si>
  <si>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</si>
  <si>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</si>
  <si>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</si>
  <si>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</si>
  <si>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</si>
  <si>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</si>
  <si>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</si>
  <si>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</si>
  <si>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</si>
  <si>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</si>
  <si>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</si>
  <si>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</si>
  <si>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</si>
  <si>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</si>
  <si>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</si>
  <si>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</si>
  <si>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</si>
  <si>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</si>
  <si>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</si>
  <si>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</si>
  <si>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</si>
  <si>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</si>
  <si>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</si>
  <si>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</si>
  <si>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</si>
  <si>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</si>
  <si>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</si>
  <si>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</si>
  <si>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</si>
  <si>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</si>
  <si>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</si>
  <si>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</si>
  <si>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</si>
  <si>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</si>
  <si>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</si>
  <si>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</si>
  <si>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</si>
  <si>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</si>
  <si>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</si>
  <si>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</si>
  <si>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</si>
  <si>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</si>
  <si>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</si>
  <si>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</si>
  <si>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</si>
  <si>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</si>
  <si>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</si>
  <si>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</si>
  <si>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</si>
  <si>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</si>
  <si>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</si>
  <si>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</si>
  <si>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</si>
  <si>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</si>
  <si>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</si>
  <si>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</si>
  <si>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</si>
  <si>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</si>
  <si>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</si>
  <si>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</si>
  <si>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</si>
  <si>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</si>
  <si>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</si>
  <si>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</si>
  <si>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</si>
  <si>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</si>
  <si>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</si>
  <si>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</si>
  <si>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</si>
  <si>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</si>
  <si>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</si>
  <si>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</si>
  <si>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</si>
  <si>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</si>
  <si>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</si>
  <si>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</si>
  <si>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</si>
  <si>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</si>
  <si>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</si>
  <si>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</si>
  <si>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</si>
  <si>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</si>
  <si>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</si>
  <si>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</si>
  <si>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</si>
  <si>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</si>
  <si>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</si>
  <si>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</si>
  <si>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</si>
  <si>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</si>
  <si>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</si>
  <si>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</si>
  <si>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</si>
  <si>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</si>
  <si>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</si>
  <si>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</si>
  <si>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</si>
  <si>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</si>
  <si>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</si>
  <si>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</si>
  <si>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</si>
  <si>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</si>
  <si>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</si>
  <si>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</si>
  <si>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</si>
  <si>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</si>
  <si>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</si>
  <si>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</si>
  <si>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</si>
  <si>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</si>
  <si>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</si>
  <si>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</si>
  <si>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</si>
  <si>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</si>
  <si>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</si>
  <si>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</si>
  <si>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</si>
  <si>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</si>
  <si>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</si>
  <si>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</si>
  <si>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</si>
  <si>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</si>
  <si>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</si>
  <si>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</si>
  <si>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</si>
  <si>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</si>
  <si>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</si>
  <si>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</si>
  <si>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</si>
  <si>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</si>
  <si>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</si>
  <si>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</si>
  <si>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</si>
  <si>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</si>
  <si>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</si>
  <si>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</si>
  <si>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</si>
  <si>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</si>
  <si>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</si>
  <si>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</si>
  <si>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</si>
  <si>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</si>
  <si>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</si>
  <si>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</si>
  <si>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</si>
  <si>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</si>
  <si>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</si>
  <si>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</si>
  <si>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</si>
  <si>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</si>
  <si>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</si>
  <si>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</si>
  <si>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</si>
  <si>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</si>
  <si>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</si>
  <si>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</si>
  <si>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</si>
  <si>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</si>
  <si>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</si>
  <si>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</si>
  <si>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</si>
  <si>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</si>
  <si>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</si>
  <si>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</si>
  <si>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</si>
  <si>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</si>
  <si>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</si>
  <si>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</si>
  <si>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</si>
  <si>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</si>
  <si>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</si>
  <si>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</si>
  <si>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</si>
  <si>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</si>
  <si>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</si>
  <si>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</si>
  <si>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</si>
  <si>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</si>
  <si>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</si>
  <si>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</si>
  <si>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</si>
  <si>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</si>
  <si>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</si>
  <si>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</si>
  <si>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</si>
  <si>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</si>
  <si>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</si>
  <si>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</si>
  <si>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</si>
  <si>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</si>
  <si>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</si>
  <si>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</si>
  <si>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</si>
  <si>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</si>
  <si>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</si>
  <si>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</si>
  <si>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</si>
  <si>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</si>
  <si>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</si>
  <si>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</si>
  <si>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</si>
  <si>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</si>
  <si>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</si>
  <si>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</si>
  <si>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</si>
  <si>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</si>
  <si>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</si>
  <si>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</si>
  <si>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</si>
  <si>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</si>
  <si>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</si>
  <si>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</si>
  <si>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</si>
  <si>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</si>
  <si>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</si>
  <si>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</si>
  <si>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</si>
  <si>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</si>
  <si>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</si>
  <si>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</si>
  <si>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</si>
  <si>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</si>
  <si>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</si>
  <si>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</si>
  <si>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</si>
  <si>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</si>
  <si>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</si>
  <si>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</si>
  <si>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</si>
  <si>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</si>
  <si>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</si>
  <si>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</si>
  <si>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</si>
  <si>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</si>
  <si>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</si>
  <si>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</si>
  <si>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</si>
  <si>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</si>
  <si>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</si>
  <si>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</si>
  <si>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</si>
  <si>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</si>
  <si>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</si>
  <si>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</si>
  <si>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</si>
  <si>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</si>
  <si>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</si>
  <si>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</si>
  <si>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</si>
  <si>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</si>
  <si>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</si>
  <si>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</si>
  <si>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</si>
  <si>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</si>
  <si>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</si>
  <si>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</si>
  <si>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</si>
  <si>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</si>
  <si>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</si>
  <si>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</si>
  <si>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</si>
  <si>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</si>
  <si>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</si>
  <si>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</si>
  <si>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</si>
  <si>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</si>
  <si>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</si>
  <si>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</si>
  <si>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</si>
  <si>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</si>
  <si>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</si>
  <si>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</si>
  <si>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</si>
  <si>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</si>
  <si>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</si>
  <si>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</si>
  <si>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</si>
  <si>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</si>
  <si>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</si>
  <si>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</si>
  <si>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</si>
  <si>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</si>
  <si>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</si>
  <si>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</si>
  <si>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</si>
  <si>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</si>
  <si>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</si>
  <si>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</si>
  <si>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</si>
  <si>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</si>
  <si>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</si>
  <si>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</si>
  <si>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</si>
  <si>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</si>
  <si>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</si>
  <si>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</si>
  <si>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</si>
  <si>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</si>
  <si>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</si>
  <si>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</si>
  <si>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</si>
  <si>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</si>
  <si>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</si>
  <si>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</si>
  <si>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</si>
  <si>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</si>
  <si>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</si>
  <si>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</si>
  <si>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</si>
  <si>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</si>
  <si>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</si>
  <si>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</si>
  <si>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</si>
  <si>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</si>
  <si>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</si>
  <si>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</si>
  <si>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</si>
  <si>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</si>
  <si>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</si>
  <si>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</si>
  <si>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</si>
  <si>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</si>
  <si>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</si>
  <si>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</si>
  <si>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</si>
  <si>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</si>
  <si>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</si>
  <si>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</si>
  <si>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</si>
  <si>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</si>
  <si>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</si>
  <si>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</si>
  <si>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</si>
  <si>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</si>
  <si>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</si>
  <si>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</si>
  <si>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</si>
  <si>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</si>
  <si>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</si>
  <si>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</si>
  <si>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</si>
  <si>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</si>
  <si>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</si>
  <si>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</si>
  <si>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</si>
  <si>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</si>
  <si>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</si>
  <si>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</si>
  <si>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</si>
  <si>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</si>
  <si>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</si>
  <si>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</si>
  <si>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</si>
  <si>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</si>
  <si>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</si>
  <si>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</si>
  <si>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</si>
  <si>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</si>
  <si>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</si>
  <si>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</si>
  <si>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</si>
  <si>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</si>
  <si>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</si>
  <si>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</si>
  <si>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</si>
  <si>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</si>
  <si>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</si>
  <si>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</si>
  <si>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</si>
  <si>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</si>
  <si>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</si>
  <si>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</si>
  <si>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</si>
  <si>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</si>
  <si>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</si>
  <si>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</si>
  <si>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</si>
  <si>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</si>
  <si>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</si>
  <si>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</si>
  <si>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</si>
  <si>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</si>
  <si>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</si>
  <si>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</si>
  <si>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</si>
  <si>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</si>
  <si>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</si>
  <si>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</si>
  <si>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</si>
  <si>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</si>
  <si>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</si>
  <si>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</si>
  <si>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</si>
  <si>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</si>
  <si>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</si>
  <si>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</si>
  <si>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</si>
  <si>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</si>
  <si>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</si>
  <si>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</si>
  <si>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</si>
  <si>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</si>
  <si>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</si>
  <si>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</si>
  <si>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</si>
  <si>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</si>
  <si>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</si>
  <si>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</si>
  <si>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</si>
  <si>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</si>
  <si>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</si>
  <si>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</si>
  <si>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</si>
  <si>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</si>
  <si>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</si>
  <si>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</si>
  <si>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</si>
  <si>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</si>
  <si>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</si>
  <si>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</si>
  <si>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</si>
  <si>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</si>
  <si>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</si>
  <si>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</si>
  <si>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</si>
  <si>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</si>
  <si>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</si>
  <si>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</si>
  <si>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</si>
  <si>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</si>
  <si>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</si>
  <si>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</si>
  <si>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</si>
  <si>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</si>
  <si>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</si>
  <si>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</si>
  <si>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</si>
  <si>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</si>
  <si>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</si>
  <si>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</si>
  <si>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</si>
  <si>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</si>
  <si>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</si>
  <si>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</si>
  <si>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</si>
  <si>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</si>
  <si>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</si>
  <si>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</si>
  <si>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</si>
  <si>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</si>
  <si>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</si>
  <si>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</si>
  <si>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</si>
  <si>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</si>
  <si>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</si>
  <si>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</si>
  <si>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</si>
  <si>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</si>
  <si>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</si>
  <si>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</si>
  <si>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</si>
  <si>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</si>
  <si>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</si>
  <si>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</si>
  <si>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</si>
  <si>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</si>
  <si>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</si>
  <si>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</si>
  <si>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</si>
  <si>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</si>
  <si>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</si>
  <si>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</si>
  <si>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</si>
  <si>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</si>
  <si>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</si>
  <si>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</si>
  <si>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</si>
  <si>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</si>
  <si>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</si>
  <si>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</si>
  <si>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</si>
  <si>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</si>
  <si>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</si>
  <si>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</si>
  <si>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</si>
  <si>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</si>
  <si>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</si>
  <si>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</si>
  <si>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</si>
  <si>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</si>
  <si>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</si>
  <si>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</si>
  <si>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</si>
  <si>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</si>
  <si>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</si>
  <si>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</si>
  <si>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</si>
  <si>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</si>
  <si>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</si>
  <si>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</si>
  <si>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</si>
  <si>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</si>
  <si>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</si>
  <si>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</si>
  <si>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</si>
  <si>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</si>
  <si>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</si>
  <si>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</si>
  <si>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</si>
  <si>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</si>
  <si>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</si>
  <si>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</si>
  <si>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</si>
  <si>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</si>
  <si>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</si>
  <si>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</si>
  <si>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</si>
  <si>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</si>
  <si>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</si>
  <si>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</si>
  <si>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</si>
  <si>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</si>
  <si>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</si>
  <si>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</si>
  <si>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</si>
  <si>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</si>
  <si>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</si>
  <si>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</si>
  <si>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</si>
  <si>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</si>
  <si>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</si>
  <si>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</si>
  <si>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</si>
  <si>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</si>
  <si>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</si>
  <si>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</si>
  <si>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</si>
  <si>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</si>
  <si>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</si>
  <si>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</si>
  <si>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</si>
  <si>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</si>
  <si>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</si>
  <si>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</si>
  <si>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</si>
  <si>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</si>
  <si>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</si>
  <si>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</si>
  <si>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</si>
  <si>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</si>
  <si>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</si>
  <si>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</si>
  <si>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</si>
  <si>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</si>
  <si>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</si>
  <si>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</si>
  <si>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</si>
  <si>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</si>
  <si>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</si>
  <si>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</si>
  <si>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</si>
  <si>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</si>
  <si>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</si>
  <si>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</si>
  <si>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</si>
  <si>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</si>
  <si>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</si>
  <si>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</si>
  <si>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</si>
  <si>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</si>
  <si>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</si>
  <si>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</si>
  <si>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</si>
  <si>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</si>
  <si>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</si>
  <si>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</si>
  <si>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</si>
  <si>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</si>
  <si>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</si>
  <si>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</si>
  <si>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</si>
  <si>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</si>
  <si>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</si>
  <si>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</si>
  <si>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</si>
  <si>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</si>
  <si>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</si>
  <si>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</si>
  <si>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</si>
  <si>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</si>
  <si>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</si>
  <si>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</si>
  <si>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</si>
  <si>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</si>
  <si>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</si>
  <si>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</si>
  <si>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</si>
  <si>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</si>
  <si>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</si>
  <si>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</si>
  <si>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</si>
  <si>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</si>
  <si>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</si>
  <si>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</si>
  <si>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</si>
  <si>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</si>
  <si>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</si>
  <si>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</si>
  <si>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</si>
  <si>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</si>
  <si>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</si>
  <si>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</si>
  <si>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</si>
  <si>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</si>
  <si>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</si>
  <si>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</si>
  <si>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</si>
  <si>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</si>
  <si>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</si>
  <si>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</si>
  <si>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</si>
  <si>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</si>
  <si>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</si>
  <si>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</si>
  <si>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</si>
  <si>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</si>
  <si>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</si>
  <si>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</si>
  <si>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</si>
  <si>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</si>
  <si>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</si>
  <si>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</si>
  <si>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</si>
  <si>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</si>
  <si>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</si>
  <si>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</si>
  <si>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</si>
  <si>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</si>
  <si>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</si>
  <si>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</si>
  <si>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</si>
  <si>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</si>
  <si>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</si>
  <si>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</si>
  <si>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</si>
  <si>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</si>
  <si>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</si>
  <si>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</si>
  <si>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</si>
  <si>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</si>
  <si>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</si>
  <si>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</si>
  <si>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</si>
  <si>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</si>
  <si>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</si>
  <si>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</si>
  <si>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</si>
  <si>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</si>
  <si>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</si>
  <si>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</si>
  <si>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</si>
  <si>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</si>
  <si>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</si>
  <si>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</si>
  <si>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</si>
  <si>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</si>
  <si>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</si>
  <si>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</si>
  <si>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</si>
  <si>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</si>
  <si>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</si>
  <si>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</si>
  <si>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</si>
  <si>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</si>
  <si>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</si>
  <si>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</si>
  <si>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</si>
  <si>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</si>
  <si>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</si>
  <si>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</si>
  <si>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</si>
  <si>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</si>
  <si>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</si>
  <si>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</si>
  <si>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</si>
  <si>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</si>
  <si>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</si>
  <si>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</si>
  <si>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</si>
  <si>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</si>
  <si>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</si>
  <si>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</si>
  <si>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</si>
  <si>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</si>
  <si>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</si>
  <si>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</si>
  <si>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</si>
  <si>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</si>
  <si>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</si>
  <si>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</si>
  <si>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</si>
  <si>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</si>
  <si>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</si>
  <si>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</si>
  <si>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</si>
  <si>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</si>
  <si>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</si>
  <si>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</si>
  <si>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</si>
  <si>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</si>
  <si>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</si>
  <si>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</si>
  <si>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</si>
  <si>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</si>
  <si>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</si>
  <si>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</si>
  <si>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</si>
  <si>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</si>
  <si>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</si>
  <si>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</si>
  <si>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</si>
  <si>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</si>
  <si>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</si>
  <si>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</si>
  <si>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</si>
  <si>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</si>
  <si>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</si>
  <si>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</si>
  <si>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</si>
  <si>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</si>
  <si>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</si>
  <si>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</si>
  <si>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</si>
  <si>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</si>
  <si>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</si>
  <si>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</si>
  <si>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</si>
  <si>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</si>
  <si>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</si>
  <si>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</si>
  <si>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</si>
  <si>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</si>
  <si>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</si>
  <si>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</si>
  <si>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</si>
  <si>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</si>
  <si>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</si>
  <si>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</si>
  <si>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</si>
  <si>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</si>
  <si>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</si>
  <si>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</si>
  <si>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</si>
  <si>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</si>
  <si>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</si>
  <si>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</si>
  <si>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</si>
  <si>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</si>
  <si>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</si>
  <si>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</si>
  <si>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</si>
  <si>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</si>
  <si>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</si>
  <si>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</si>
  <si>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</si>
  <si>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</si>
  <si>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</si>
  <si>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</si>
  <si>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</si>
  <si>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</si>
  <si>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</si>
  <si>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</si>
  <si>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</si>
  <si>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</si>
  <si>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</si>
  <si>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</si>
  <si>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</si>
  <si>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</si>
  <si>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</si>
  <si>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</si>
  <si>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</si>
  <si>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</si>
  <si>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</si>
  <si>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</si>
  <si>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</si>
  <si>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</si>
  <si>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</si>
  <si>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</si>
  <si>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</si>
  <si>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</si>
  <si>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</si>
  <si>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</si>
  <si>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</si>
  <si>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</si>
  <si>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</si>
  <si>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</si>
  <si>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</si>
  <si>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</si>
  <si>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</si>
  <si>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</si>
  <si>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</si>
  <si>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</si>
  <si>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</si>
  <si>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</si>
  <si>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</si>
  <si>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</si>
  <si>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</si>
  <si>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</si>
  <si>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</si>
  <si>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</si>
  <si>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</si>
  <si>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</si>
  <si>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</si>
  <si>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</si>
  <si>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</si>
  <si>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</si>
  <si>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</si>
  <si>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</si>
  <si>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</si>
  <si>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</si>
  <si>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</si>
  <si>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</si>
  <si>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</si>
  <si>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</si>
  <si>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</si>
  <si>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</si>
  <si>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</si>
  <si>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</si>
  <si>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</si>
  <si>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</si>
  <si>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</si>
  <si>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</si>
  <si>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</si>
  <si>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</si>
  <si>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</si>
  <si>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</si>
  <si>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</si>
  <si>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</si>
  <si>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</si>
  <si>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</si>
  <si>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</si>
  <si>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</si>
  <si>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</si>
  <si>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</si>
  <si>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</si>
  <si>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</si>
  <si>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</si>
  <si>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</si>
  <si>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</si>
  <si>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</si>
  <si>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</si>
  <si>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</si>
  <si>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</si>
  <si>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</si>
  <si>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</si>
  <si>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</si>
  <si>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</si>
  <si>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</si>
  <si>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</si>
  <si>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</si>
  <si>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</si>
  <si>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</si>
  <si>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</si>
  <si>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</si>
  <si>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</si>
  <si>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</si>
  <si>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</si>
  <si>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</si>
  <si>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</si>
  <si>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</si>
  <si>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</si>
  <si>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</si>
  <si>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</si>
  <si>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</si>
  <si>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</si>
  <si>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</si>
  <si>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</si>
  <si>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</si>
  <si>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</si>
  <si>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</si>
  <si>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</si>
  <si>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</si>
  <si>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</si>
  <si>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</si>
  <si>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</si>
  <si>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</si>
  <si>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</si>
  <si>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</si>
  <si>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</si>
  <si>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</si>
  <si>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</si>
  <si>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</si>
  <si>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</si>
  <si>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</si>
  <si>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</si>
  <si>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</si>
  <si>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</si>
  <si>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</si>
  <si>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</si>
  <si>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</si>
  <si>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</si>
  <si>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</si>
  <si>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</si>
  <si>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</si>
  <si>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</si>
  <si>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</si>
  <si>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</si>
  <si>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</si>
  <si>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</si>
  <si>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</si>
  <si>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</si>
  <si>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</si>
  <si>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</si>
  <si>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</si>
  <si>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</si>
  <si>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</si>
  <si>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</si>
  <si>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</si>
  <si>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</si>
  <si>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</si>
  <si>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</si>
  <si>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</si>
  <si>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</si>
  <si>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</si>
  <si>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</si>
  <si>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</si>
  <si>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</si>
  <si>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</si>
  <si>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</si>
  <si>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</si>
  <si>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</si>
  <si>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</si>
  <si>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</si>
  <si>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</si>
  <si>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</si>
  <si>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</si>
  <si>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</si>
  <si>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</si>
  <si>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</si>
  <si>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</si>
  <si>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</si>
  <si>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</si>
  <si>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</si>
  <si>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</si>
  <si>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</si>
  <si>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</si>
  <si>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</si>
  <si>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</si>
  <si>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</si>
  <si>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</si>
  <si>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</si>
  <si>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</si>
  <si>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</si>
  <si>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</si>
  <si>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</si>
  <si>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</si>
  <si>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</si>
  <si>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</si>
  <si>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</si>
  <si>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</si>
  <si>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</si>
  <si>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</si>
  <si>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</si>
  <si>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</si>
  <si>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</si>
  <si>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</si>
  <si>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</si>
  <si>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</si>
  <si>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</si>
  <si>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</si>
  <si>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</si>
  <si>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</si>
  <si>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</si>
  <si>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</si>
  <si>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</si>
  <si>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</si>
  <si>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</si>
  <si>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</si>
  <si>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</si>
  <si>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</si>
  <si>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</si>
  <si>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</si>
  <si>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</si>
  <si>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</si>
  <si>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</si>
  <si>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</si>
  <si>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</si>
  <si>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</si>
  <si>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</si>
  <si>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</si>
  <si>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</si>
  <si>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</si>
  <si>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</si>
  <si>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</si>
  <si>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</si>
  <si>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</si>
  <si>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</si>
  <si>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</si>
  <si>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</si>
  <si>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</si>
  <si>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</si>
  <si>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</si>
  <si>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</si>
  <si>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</si>
  <si>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</si>
  <si>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</si>
  <si>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</si>
  <si>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</si>
  <si>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</si>
  <si>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</si>
  <si>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</si>
  <si>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</si>
  <si>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</si>
  <si>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</si>
  <si>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</si>
  <si>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</si>
  <si>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</si>
  <si>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</si>
  <si>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</si>
  <si>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</si>
  <si>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</si>
  <si>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</si>
  <si>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</si>
  <si>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</si>
  <si>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</si>
  <si>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</si>
  <si>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</si>
  <si>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</si>
  <si>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</si>
  <si>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</si>
  <si>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</si>
  <si>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</si>
  <si>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</si>
  <si>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</si>
  <si>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</si>
  <si>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</si>
  <si>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</si>
  <si>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</si>
  <si>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</si>
  <si>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</si>
  <si>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</si>
  <si>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</si>
  <si>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</si>
  <si>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</si>
  <si>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</si>
  <si>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</si>
  <si>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</si>
  <si>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</si>
  <si>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</si>
  <si>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</si>
  <si>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</si>
  <si>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</si>
  <si>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</si>
  <si>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</si>
  <si>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</si>
  <si>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</si>
  <si>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</si>
  <si>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</si>
  <si>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</si>
  <si>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</si>
  <si>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</si>
  <si>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</si>
  <si>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</si>
  <si>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</si>
  <si>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</si>
  <si>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</si>
  <si>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</si>
  <si>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</si>
  <si>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</si>
  <si>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</si>
  <si>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</si>
  <si>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</si>
  <si>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</si>
  <si>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</si>
  <si>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</si>
  <si>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</si>
  <si>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</si>
  <si>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</si>
  <si>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</si>
  <si>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</si>
  <si>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</si>
  <si>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</si>
  <si>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</si>
  <si>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</si>
  <si>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</si>
  <si>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</si>
  <si>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</si>
  <si>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</si>
  <si>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</si>
  <si>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</si>
  <si>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</si>
  <si>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</si>
  <si>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</si>
  <si>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</si>
  <si>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</si>
  <si>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</si>
  <si>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</si>
  <si>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</si>
  <si>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</si>
  <si>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</si>
  <si>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</si>
  <si>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</si>
  <si>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</si>
  <si>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</si>
  <si>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</si>
  <si>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</si>
  <si>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</si>
  <si>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</si>
  <si>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</si>
  <si>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</si>
  <si>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</si>
  <si>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</si>
  <si>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</si>
  <si>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</si>
  <si>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</si>
  <si>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</si>
  <si>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</si>
  <si>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</si>
  <si>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</si>
  <si>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</si>
  <si>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</si>
  <si>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</si>
  <si>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</si>
  <si>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</si>
  <si>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</si>
  <si>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</si>
  <si>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</si>
  <si>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</si>
  <si>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</si>
  <si>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</si>
  <si>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</si>
  <si>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</si>
  <si>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</si>
  <si>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</si>
  <si>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</si>
  <si>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</si>
  <si>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</si>
  <si>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</si>
  <si>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</si>
  <si>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</si>
  <si>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</si>
  <si>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</si>
  <si>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</si>
  <si>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</si>
  <si>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</si>
  <si>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</si>
  <si>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</si>
  <si>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</si>
  <si>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</si>
  <si>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</si>
  <si>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</si>
  <si>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</si>
  <si>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</si>
  <si>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</si>
  <si>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</si>
  <si>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</si>
  <si>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</si>
  <si>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</si>
  <si>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</si>
  <si>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</si>
  <si>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</si>
  <si>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</si>
  <si>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</si>
  <si>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</si>
  <si>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</si>
  <si>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</si>
  <si>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</si>
  <si>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</si>
  <si>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</si>
  <si>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</si>
  <si>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</si>
  <si>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</si>
  <si>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</si>
  <si>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</si>
  <si>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</si>
  <si>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</si>
  <si>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</si>
  <si>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</si>
  <si>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</si>
  <si>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</si>
  <si>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</si>
  <si>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</si>
  <si>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</si>
  <si>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</si>
  <si>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</si>
  <si>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</si>
  <si>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</si>
  <si>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</si>
  <si>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</si>
  <si>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</si>
  <si>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</si>
  <si>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</si>
  <si>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</si>
  <si>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</si>
  <si>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</si>
  <si>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</si>
  <si>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</si>
  <si>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</si>
  <si>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</si>
  <si>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</si>
  <si>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</si>
  <si>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</si>
  <si>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</si>
  <si>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</si>
  <si>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</si>
  <si>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</si>
  <si>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</si>
  <si>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</si>
  <si>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</si>
  <si>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</si>
  <si>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</si>
  <si>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</si>
  <si>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</si>
  <si>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</si>
  <si>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</si>
  <si>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</si>
  <si>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</si>
  <si>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</si>
  <si>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</si>
  <si>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</si>
  <si>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</si>
  <si>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</si>
  <si>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</si>
  <si>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</si>
  <si>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</si>
  <si>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</si>
  <si>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</si>
  <si>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</si>
  <si>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</si>
  <si>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</si>
  <si>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</si>
  <si>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</si>
  <si>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</si>
  <si>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</si>
  <si>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</si>
  <si>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</si>
  <si>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</si>
  <si>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</si>
  <si>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</si>
  <si>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</si>
  <si>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</si>
  <si>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</si>
  <si>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</si>
  <si>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</si>
  <si>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</si>
  <si>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</si>
  <si>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</si>
  <si>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</si>
  <si>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</si>
  <si>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</si>
  <si>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</si>
  <si>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</si>
  <si>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</si>
  <si>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</si>
  <si>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</si>
  <si>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</si>
  <si>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</si>
  <si>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</si>
  <si>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</si>
  <si>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</si>
  <si>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</si>
  <si>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</si>
  <si>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</si>
  <si>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</si>
  <si>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</si>
  <si>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</si>
  <si>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</si>
  <si>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</si>
  <si>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</si>
  <si>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</si>
  <si>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</si>
  <si>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</si>
  <si>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</si>
  <si>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</si>
  <si>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</si>
  <si>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</si>
  <si>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</si>
  <si>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</si>
  <si>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</si>
  <si>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</si>
  <si>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</si>
  <si>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</si>
  <si>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</si>
  <si>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</si>
  <si>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</si>
  <si>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</si>
  <si>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</si>
  <si>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</si>
  <si>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</si>
  <si>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</si>
  <si>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</si>
  <si>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</si>
  <si>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</si>
  <si>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</si>
  <si>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</si>
  <si>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</si>
  <si>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</si>
  <si>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</si>
  <si>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</si>
  <si>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</si>
  <si>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</si>
  <si>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</si>
  <si>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</si>
  <si>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</si>
  <si>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</si>
  <si>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</si>
  <si>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</si>
  <si>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</si>
  <si>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</si>
  <si>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</si>
  <si>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</si>
  <si>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</si>
  <si>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</si>
  <si>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</si>
  <si>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</si>
  <si>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</si>
  <si>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</si>
  <si>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</si>
  <si>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</si>
  <si>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</si>
  <si>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</si>
  <si>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</si>
  <si>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</si>
  <si>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</si>
  <si>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</si>
  <si>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</si>
  <si>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</si>
  <si>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</si>
  <si>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</si>
  <si>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</si>
  <si>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</si>
  <si>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</si>
  <si>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</si>
  <si>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</si>
  <si>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</si>
  <si>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</si>
  <si>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</si>
  <si>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</si>
  <si>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</si>
  <si>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</si>
  <si>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</si>
  <si>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</si>
  <si>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</si>
  <si>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</si>
  <si>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</si>
  <si>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</si>
  <si>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</si>
  <si>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</si>
  <si>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</si>
  <si>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</si>
  <si>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</si>
  <si>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</si>
  <si>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</si>
  <si>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</si>
  <si>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</si>
  <si>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</si>
  <si>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</si>
  <si>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</si>
  <si>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</si>
  <si>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</si>
  <si>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</si>
  <si>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</si>
  <si>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</si>
  <si>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</si>
  <si>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</si>
  <si>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</si>
  <si>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</si>
  <si>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</si>
  <si>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</si>
  <si>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</si>
  <si>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</si>
  <si>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</si>
  <si>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</si>
  <si>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</si>
  <si>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2021-11-10000185</t>
  </si>
  <si>
    <t>974</t>
  </si>
  <si>
    <t xml:space="preserve">BRINDAR ATENCION A LA PRIMERA INFANCIA, NIÑOA Y NIÑAS MENORES DE CINCO AÑOS </t>
  </si>
  <si>
    <t>1009</t>
  </si>
  <si>
    <t>619</t>
  </si>
  <si>
    <t>449</t>
  </si>
  <si>
    <t>ATENDER A LA PRIMERA INFANCIA EN EL MARCO DE LA ESTRATEGIA DE CERO A SIEMPRE ESPECIFICAMENTE A LOS MENORES DE CINCO AÑOS</t>
  </si>
  <si>
    <t>643</t>
  </si>
  <si>
    <t>1513</t>
  </si>
  <si>
    <t>0931</t>
  </si>
  <si>
    <t>PRESTAR EL SERVICIO DE ATENCION A NIÑAS Y NIÑOS EN EL MARCO DE LA POLITICA DEL ESTADO PARA EL DESARROLLO INTEGRAL A LA PRIMERA INFANCIA DE CERO A SIEMPRE</t>
  </si>
  <si>
    <t>1217</t>
  </si>
  <si>
    <t>0878</t>
  </si>
  <si>
    <t>JANETH RUGE ROJAS</t>
  </si>
  <si>
    <t>CARERA 19A # 68C-21</t>
  </si>
  <si>
    <t>3138974641</t>
  </si>
  <si>
    <t>jannethruge@hotmail.com</t>
  </si>
  <si>
    <t>carera 19a # 68c-21</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</si>
</sst>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 #,##0_);[Red]\(&quot;$&quot;\ #,##0\)"/>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0" fillId="0" borderId="34" xfId="0" applyBorder="1" applyAlignment="1">
      <alignment horizontal="left"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34" xfId="0" applyBorder="1" applyProtection="1">
      <protection locked="0"/>
    </xf>
    <xf numFmtId="6" fontId="0" fillId="0" borderId="0" xfId="0" applyNumberFormat="1"/>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7" zoomScale="85" zoomScaleNormal="85" zoomScaleSheetLayoutView="40" zoomScalePageLayoutView="40" workbookViewId="0">
      <selection activeCell="C15" sqref="C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7" t="s">
        <v>2654</v>
      </c>
      <c r="D2" s="218"/>
      <c r="E2" s="218"/>
      <c r="F2" s="218"/>
      <c r="G2" s="218"/>
      <c r="H2" s="218"/>
      <c r="I2" s="218"/>
      <c r="J2" s="218"/>
      <c r="K2" s="218"/>
      <c r="L2" s="238" t="s">
        <v>2640</v>
      </c>
      <c r="M2" s="238"/>
      <c r="N2" s="243" t="s">
        <v>2641</v>
      </c>
      <c r="O2" s="244"/>
    </row>
    <row r="3" spans="1:20" ht="33" customHeight="1" x14ac:dyDescent="0.25">
      <c r="A3" s="9"/>
      <c r="B3" s="8"/>
      <c r="C3" s="219"/>
      <c r="D3" s="220"/>
      <c r="E3" s="220"/>
      <c r="F3" s="220"/>
      <c r="G3" s="220"/>
      <c r="H3" s="220"/>
      <c r="I3" s="220"/>
      <c r="J3" s="220"/>
      <c r="K3" s="220"/>
      <c r="L3" s="245" t="s">
        <v>1</v>
      </c>
      <c r="M3" s="245"/>
      <c r="N3" s="245" t="s">
        <v>2642</v>
      </c>
      <c r="O3" s="247"/>
    </row>
    <row r="4" spans="1:20" ht="24.75" customHeight="1" thickBot="1" x14ac:dyDescent="0.3">
      <c r="A4" s="10"/>
      <c r="B4" s="12"/>
      <c r="C4" s="221"/>
      <c r="D4" s="222"/>
      <c r="E4" s="222"/>
      <c r="F4" s="222"/>
      <c r="G4" s="222"/>
      <c r="H4" s="222"/>
      <c r="I4" s="222"/>
      <c r="J4" s="222"/>
      <c r="K4" s="222"/>
      <c r="L4" s="248" t="s">
        <v>0</v>
      </c>
      <c r="M4" s="248"/>
      <c r="N4" s="248"/>
      <c r="O4" s="24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2" t="s">
        <v>2638</v>
      </c>
      <c r="B6" s="203"/>
      <c r="C6" s="203"/>
      <c r="D6" s="203"/>
      <c r="E6" s="203"/>
      <c r="F6" s="203"/>
      <c r="G6" s="203"/>
      <c r="H6" s="203"/>
      <c r="I6" s="203"/>
      <c r="J6" s="203"/>
      <c r="K6" s="203"/>
      <c r="L6" s="203"/>
      <c r="M6" s="203"/>
      <c r="N6" s="203"/>
      <c r="O6" s="204"/>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239" t="str">
        <f>HYPERLINK("#MI_Oferente_Singular!A114","CAPACIDAD RESIDUAL")</f>
        <v>CAPACIDAD RESIDUAL</v>
      </c>
      <c r="F8" s="240"/>
      <c r="G8" s="241"/>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239" t="str">
        <f>HYPERLINK("#MI_Oferente_Singular!A162","TALENTO HUMANO")</f>
        <v>TALENTO HUMANO</v>
      </c>
      <c r="F9" s="240"/>
      <c r="G9" s="241"/>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239" t="str">
        <f>HYPERLINK("#MI_Oferente_Singular!F162","INFRAESTRUCTURA")</f>
        <v>INFRAESTRUCTURA</v>
      </c>
      <c r="F10" s="240"/>
      <c r="G10" s="241"/>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x14ac:dyDescent="0.25">
      <c r="A15" s="9"/>
      <c r="B15" s="32" t="s">
        <v>2635</v>
      </c>
      <c r="C15" s="250" t="s">
        <v>2676</v>
      </c>
      <c r="D15" s="35"/>
      <c r="E15" s="35"/>
      <c r="F15" s="5"/>
      <c r="G15" s="32" t="s">
        <v>1168</v>
      </c>
      <c r="H15" s="103" t="s">
        <v>187</v>
      </c>
      <c r="I15" s="32" t="s">
        <v>2624</v>
      </c>
      <c r="J15" s="108" t="s">
        <v>2626</v>
      </c>
      <c r="L15" s="223" t="s">
        <v>8</v>
      </c>
      <c r="M15" s="223"/>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2" t="s">
        <v>21</v>
      </c>
      <c r="B17" s="203"/>
      <c r="C17" s="203"/>
      <c r="D17" s="203"/>
      <c r="E17" s="203"/>
      <c r="F17" s="203"/>
      <c r="G17" s="203"/>
      <c r="H17" s="202" t="s">
        <v>12</v>
      </c>
      <c r="I17" s="203"/>
      <c r="J17" s="203"/>
      <c r="K17" s="203"/>
      <c r="L17" s="203"/>
      <c r="M17" s="203"/>
      <c r="N17" s="203"/>
      <c r="O17" s="204"/>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2" t="s">
        <v>2639</v>
      </c>
      <c r="I19" s="140" t="s">
        <v>11</v>
      </c>
      <c r="J19" s="141" t="s">
        <v>10</v>
      </c>
      <c r="K19" s="141" t="s">
        <v>2609</v>
      </c>
      <c r="L19" s="141" t="s">
        <v>1161</v>
      </c>
      <c r="M19" s="141" t="s">
        <v>1162</v>
      </c>
      <c r="N19" s="142" t="s">
        <v>2610</v>
      </c>
      <c r="O19" s="137"/>
      <c r="Q19" s="51"/>
      <c r="R19" s="51"/>
    </row>
    <row r="20" spans="1:23" ht="30" customHeight="1" x14ac:dyDescent="0.25">
      <c r="A20" s="9"/>
      <c r="B20" s="109">
        <v>800208283</v>
      </c>
      <c r="C20" s="5"/>
      <c r="D20" s="73"/>
      <c r="E20" s="5"/>
      <c r="F20" s="5"/>
      <c r="G20" s="5"/>
      <c r="H20" s="242"/>
      <c r="I20" s="149" t="s">
        <v>1156</v>
      </c>
      <c r="J20" s="150" t="s">
        <v>59</v>
      </c>
      <c r="K20" s="251">
        <v>8941069935</v>
      </c>
      <c r="L20" s="152"/>
      <c r="M20" s="152">
        <v>44561</v>
      </c>
      <c r="N20" s="135">
        <f>+(M20-L20)/30</f>
        <v>1485.3666666666666</v>
      </c>
      <c r="O20" s="138"/>
      <c r="U20" s="134"/>
      <c r="V20" s="105">
        <f ca="1">NOW()</f>
        <v>44192.291134837964</v>
      </c>
      <c r="W20" s="105">
        <f ca="1">NOW()</f>
        <v>44192.291134837964</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9"/>
      <c r="I37" s="130"/>
      <c r="J37" s="130"/>
      <c r="K37" s="130"/>
      <c r="L37" s="130"/>
      <c r="M37" s="130"/>
      <c r="N37" s="130"/>
      <c r="O37" s="131"/>
    </row>
    <row r="38" spans="1:16" ht="21" customHeight="1" x14ac:dyDescent="0.25">
      <c r="A38" s="9"/>
      <c r="B38" s="237" t="str">
        <f>VLOOKUP(B20,EAS!A2:B1439,2,0)</f>
        <v>ASOCIACIÓN DE PADRES USUARIOS Y MADRES COMUNITARIAS SONRISAS INFANTILES</v>
      </c>
      <c r="C38" s="237"/>
      <c r="D38" s="237"/>
      <c r="E38" s="237"/>
      <c r="F38" s="237"/>
      <c r="G38" s="5"/>
      <c r="H38" s="132"/>
      <c r="I38" s="246" t="s">
        <v>7</v>
      </c>
      <c r="J38" s="246"/>
      <c r="K38" s="246"/>
      <c r="L38" s="246"/>
      <c r="M38" s="246"/>
      <c r="N38" s="246"/>
      <c r="O38" s="133"/>
    </row>
    <row r="39" spans="1:16" ht="42.95" customHeight="1" thickBot="1" x14ac:dyDescent="0.3">
      <c r="A39" s="10"/>
      <c r="B39" s="11"/>
      <c r="C39" s="11"/>
      <c r="D39" s="11"/>
      <c r="E39" s="11"/>
      <c r="F39" s="11"/>
      <c r="G39" s="11"/>
      <c r="H39" s="10"/>
      <c r="I39" s="232"/>
      <c r="J39" s="232"/>
      <c r="K39" s="232"/>
      <c r="L39" s="232"/>
      <c r="M39" s="232"/>
      <c r="N39" s="232"/>
      <c r="O39" s="12"/>
    </row>
    <row r="40" spans="1:16" ht="15.75" thickBot="1" x14ac:dyDescent="0.3"/>
    <row r="41" spans="1:16" s="19" customFormat="1" ht="31.5" customHeight="1" thickBot="1" x14ac:dyDescent="0.3">
      <c r="A41" s="202" t="s">
        <v>3</v>
      </c>
      <c r="B41" s="203"/>
      <c r="C41" s="203"/>
      <c r="D41" s="203"/>
      <c r="E41" s="203"/>
      <c r="F41" s="203"/>
      <c r="G41" s="203"/>
      <c r="H41" s="203"/>
      <c r="I41" s="203"/>
      <c r="J41" s="203"/>
      <c r="K41" s="203"/>
      <c r="L41" s="203"/>
      <c r="M41" s="203"/>
      <c r="N41" s="203"/>
      <c r="O41" s="204"/>
      <c r="P41" s="76"/>
    </row>
    <row r="42" spans="1:16" ht="8.25" customHeight="1" thickBot="1" x14ac:dyDescent="0.3"/>
    <row r="43" spans="1:16" s="19" customFormat="1" ht="31.5" customHeight="1" thickBot="1" x14ac:dyDescent="0.3">
      <c r="A43" s="181" t="s">
        <v>4</v>
      </c>
      <c r="B43" s="182"/>
      <c r="C43" s="182"/>
      <c r="D43" s="182"/>
      <c r="E43" s="182"/>
      <c r="F43" s="182"/>
      <c r="G43" s="182"/>
      <c r="H43" s="182"/>
      <c r="I43" s="182"/>
      <c r="J43" s="182"/>
      <c r="K43" s="182"/>
      <c r="L43" s="182"/>
      <c r="M43" s="182"/>
      <c r="N43" s="182"/>
      <c r="O43" s="183"/>
      <c r="P43" s="76"/>
    </row>
    <row r="44" spans="1:16" ht="15" customHeight="1" x14ac:dyDescent="0.25">
      <c r="A44" s="184" t="s">
        <v>2655</v>
      </c>
      <c r="B44" s="185"/>
      <c r="C44" s="185"/>
      <c r="D44" s="185"/>
      <c r="E44" s="185"/>
      <c r="F44" s="185"/>
      <c r="G44" s="185"/>
      <c r="H44" s="185"/>
      <c r="I44" s="185"/>
      <c r="J44" s="185"/>
      <c r="K44" s="185"/>
      <c r="L44" s="185"/>
      <c r="M44" s="185"/>
      <c r="N44" s="185"/>
      <c r="O44" s="186"/>
    </row>
    <row r="45" spans="1:16" x14ac:dyDescent="0.25">
      <c r="A45" s="187"/>
      <c r="B45" s="188"/>
      <c r="C45" s="188"/>
      <c r="D45" s="188"/>
      <c r="E45" s="188"/>
      <c r="F45" s="188"/>
      <c r="G45" s="188"/>
      <c r="H45" s="188"/>
      <c r="I45" s="188"/>
      <c r="J45" s="188"/>
      <c r="K45" s="188"/>
      <c r="L45" s="188"/>
      <c r="M45" s="188"/>
      <c r="N45" s="188"/>
      <c r="O45" s="18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2665</v>
      </c>
      <c r="C48" s="112" t="s">
        <v>31</v>
      </c>
      <c r="D48" s="110" t="s">
        <v>2677</v>
      </c>
      <c r="E48" s="145">
        <v>40922</v>
      </c>
      <c r="F48" s="145">
        <v>41090</v>
      </c>
      <c r="G48" s="159">
        <f>IF(AND(E48&lt;&gt;"",F48&lt;&gt;""),((F48-E48)/30),"")</f>
        <v>5.6</v>
      </c>
      <c r="H48" s="114" t="s">
        <v>2678</v>
      </c>
      <c r="I48" s="113" t="s">
        <v>1156</v>
      </c>
      <c r="J48" s="113" t="s">
        <v>59</v>
      </c>
      <c r="K48" s="116">
        <v>20803720</v>
      </c>
      <c r="L48" s="115" t="s">
        <v>1148</v>
      </c>
      <c r="M48" s="117"/>
      <c r="N48" s="115" t="s">
        <v>27</v>
      </c>
      <c r="O48" s="115" t="s">
        <v>26</v>
      </c>
      <c r="P48" s="78"/>
    </row>
    <row r="49" spans="1:16" s="6" customFormat="1" ht="24.75" customHeight="1" x14ac:dyDescent="0.25">
      <c r="A49" s="143">
        <v>2</v>
      </c>
      <c r="B49" s="111" t="s">
        <v>2665</v>
      </c>
      <c r="C49" s="112" t="s">
        <v>31</v>
      </c>
      <c r="D49" s="110" t="s">
        <v>2679</v>
      </c>
      <c r="E49" s="145">
        <v>40926</v>
      </c>
      <c r="F49" s="145">
        <v>41273</v>
      </c>
      <c r="G49" s="159">
        <f t="shared" ref="G49:G50" si="2">IF(AND(E49&lt;&gt;"",F49&lt;&gt;""),((F49-E49)/30),"")</f>
        <v>11.566666666666666</v>
      </c>
      <c r="H49" s="114" t="s">
        <v>2678</v>
      </c>
      <c r="I49" s="113" t="s">
        <v>1156</v>
      </c>
      <c r="J49" s="113" t="s">
        <v>59</v>
      </c>
      <c r="K49" s="116">
        <v>182160060</v>
      </c>
      <c r="L49" s="115" t="s">
        <v>1148</v>
      </c>
      <c r="M49" s="117"/>
      <c r="N49" s="115" t="s">
        <v>27</v>
      </c>
      <c r="O49" s="115" t="s">
        <v>26</v>
      </c>
      <c r="P49" s="78"/>
    </row>
    <row r="50" spans="1:16" s="6" customFormat="1" ht="24.75" customHeight="1" x14ac:dyDescent="0.25">
      <c r="A50" s="143">
        <v>3</v>
      </c>
      <c r="B50" s="111" t="s">
        <v>2665</v>
      </c>
      <c r="C50" s="112" t="s">
        <v>31</v>
      </c>
      <c r="D50" s="110" t="s">
        <v>2681</v>
      </c>
      <c r="E50" s="145">
        <v>41297</v>
      </c>
      <c r="F50" s="145">
        <v>41639</v>
      </c>
      <c r="G50" s="159">
        <f t="shared" si="2"/>
        <v>11.4</v>
      </c>
      <c r="H50" s="119" t="s">
        <v>2678</v>
      </c>
      <c r="I50" s="113" t="s">
        <v>1156</v>
      </c>
      <c r="J50" s="113" t="s">
        <v>59</v>
      </c>
      <c r="K50" s="116">
        <v>262161396</v>
      </c>
      <c r="L50" s="115" t="s">
        <v>1148</v>
      </c>
      <c r="M50" s="117"/>
      <c r="N50" s="115" t="s">
        <v>27</v>
      </c>
      <c r="O50" s="115" t="s">
        <v>26</v>
      </c>
      <c r="P50" s="78"/>
    </row>
    <row r="51" spans="1:16" s="6" customFormat="1" ht="24.75" customHeight="1" outlineLevel="1" x14ac:dyDescent="0.25">
      <c r="A51" s="143">
        <v>4</v>
      </c>
      <c r="B51" s="111" t="s">
        <v>2665</v>
      </c>
      <c r="C51" s="112" t="s">
        <v>31</v>
      </c>
      <c r="D51" s="110" t="s">
        <v>2680</v>
      </c>
      <c r="E51" s="145">
        <v>41673</v>
      </c>
      <c r="F51" s="145">
        <v>42034</v>
      </c>
      <c r="G51" s="159">
        <f t="shared" ref="G51:G107" si="3">IF(AND(E51&lt;&gt;"",F51&lt;&gt;""),((F51-E51)/30),"")</f>
        <v>12.033333333333333</v>
      </c>
      <c r="H51" s="114" t="s">
        <v>2682</v>
      </c>
      <c r="I51" s="113" t="s">
        <v>1156</v>
      </c>
      <c r="J51" s="113" t="s">
        <v>59</v>
      </c>
      <c r="K51" s="116">
        <v>360703096</v>
      </c>
      <c r="L51" s="115" t="s">
        <v>1148</v>
      </c>
      <c r="M51" s="117"/>
      <c r="N51" s="115" t="s">
        <v>27</v>
      </c>
      <c r="O51" s="115" t="s">
        <v>26</v>
      </c>
      <c r="P51" s="78"/>
    </row>
    <row r="52" spans="1:16" s="7" customFormat="1" ht="24.75" customHeight="1" outlineLevel="1" x14ac:dyDescent="0.25">
      <c r="A52" s="144">
        <v>5</v>
      </c>
      <c r="B52" s="111" t="s">
        <v>2665</v>
      </c>
      <c r="C52" s="112" t="s">
        <v>31</v>
      </c>
      <c r="D52" s="110" t="s">
        <v>2683</v>
      </c>
      <c r="E52" s="145">
        <v>42037</v>
      </c>
      <c r="F52" s="145">
        <v>42369</v>
      </c>
      <c r="G52" s="159">
        <f t="shared" si="3"/>
        <v>11.066666666666666</v>
      </c>
      <c r="H52" s="119" t="s">
        <v>2682</v>
      </c>
      <c r="I52" s="113" t="s">
        <v>1156</v>
      </c>
      <c r="J52" s="113" t="s">
        <v>59</v>
      </c>
      <c r="K52" s="116">
        <v>346484635</v>
      </c>
      <c r="L52" s="115" t="s">
        <v>1148</v>
      </c>
      <c r="M52" s="117"/>
      <c r="N52" s="115" t="s">
        <v>27</v>
      </c>
      <c r="O52" s="115" t="s">
        <v>26</v>
      </c>
      <c r="P52" s="79"/>
    </row>
    <row r="53" spans="1:16" s="7" customFormat="1" ht="24.75" customHeight="1" outlineLevel="1" x14ac:dyDescent="0.25">
      <c r="A53" s="144">
        <v>6</v>
      </c>
      <c r="B53" s="111" t="s">
        <v>2665</v>
      </c>
      <c r="C53" s="112" t="s">
        <v>31</v>
      </c>
      <c r="D53" s="110" t="s">
        <v>2684</v>
      </c>
      <c r="E53" s="145">
        <v>42675</v>
      </c>
      <c r="F53" s="145">
        <v>43312</v>
      </c>
      <c r="G53" s="159">
        <f t="shared" si="3"/>
        <v>21.233333333333334</v>
      </c>
      <c r="H53" s="119" t="s">
        <v>2682</v>
      </c>
      <c r="I53" s="113" t="s">
        <v>1156</v>
      </c>
      <c r="J53" s="113" t="s">
        <v>59</v>
      </c>
      <c r="K53" s="116">
        <v>810265249</v>
      </c>
      <c r="L53" s="115" t="s">
        <v>1148</v>
      </c>
      <c r="M53" s="117"/>
      <c r="N53" s="115" t="s">
        <v>27</v>
      </c>
      <c r="O53" s="115" t="s">
        <v>26</v>
      </c>
      <c r="P53" s="79"/>
    </row>
    <row r="54" spans="1:16" s="7" customFormat="1" ht="24.75" customHeight="1" outlineLevel="1" x14ac:dyDescent="0.25">
      <c r="A54" s="144">
        <v>7</v>
      </c>
      <c r="B54" s="111" t="s">
        <v>2665</v>
      </c>
      <c r="C54" s="112" t="s">
        <v>31</v>
      </c>
      <c r="D54" s="110" t="s">
        <v>2685</v>
      </c>
      <c r="E54" s="145">
        <v>43313</v>
      </c>
      <c r="F54" s="145">
        <v>43449</v>
      </c>
      <c r="G54" s="159">
        <f t="shared" si="3"/>
        <v>4.5333333333333332</v>
      </c>
      <c r="H54" s="114" t="s">
        <v>2686</v>
      </c>
      <c r="I54" s="113" t="s">
        <v>1156</v>
      </c>
      <c r="J54" s="113" t="s">
        <v>59</v>
      </c>
      <c r="K54" s="118">
        <v>228794430</v>
      </c>
      <c r="L54" s="115" t="s">
        <v>1148</v>
      </c>
      <c r="M54" s="117"/>
      <c r="N54" s="115" t="s">
        <v>27</v>
      </c>
      <c r="O54" s="115" t="s">
        <v>26</v>
      </c>
      <c r="P54" s="79"/>
    </row>
    <row r="55" spans="1:16" s="7" customFormat="1" ht="24.75" customHeight="1" outlineLevel="1" x14ac:dyDescent="0.25">
      <c r="A55" s="144">
        <v>8</v>
      </c>
      <c r="B55" s="111" t="s">
        <v>2665</v>
      </c>
      <c r="C55" s="112" t="s">
        <v>31</v>
      </c>
      <c r="D55" s="110" t="s">
        <v>2687</v>
      </c>
      <c r="E55" s="145">
        <v>43800</v>
      </c>
      <c r="F55" s="145">
        <v>43890</v>
      </c>
      <c r="G55" s="159">
        <f t="shared" si="3"/>
        <v>3</v>
      </c>
      <c r="H55" s="114" t="s">
        <v>2686</v>
      </c>
      <c r="I55" s="113" t="s">
        <v>1156</v>
      </c>
      <c r="J55" s="113" t="s">
        <v>59</v>
      </c>
      <c r="K55" s="118">
        <v>144210124</v>
      </c>
      <c r="L55" s="115" t="s">
        <v>1148</v>
      </c>
      <c r="M55" s="117"/>
      <c r="N55" s="115" t="s">
        <v>27</v>
      </c>
      <c r="O55" s="115" t="s">
        <v>26</v>
      </c>
      <c r="P55" s="79"/>
    </row>
    <row r="56" spans="1:16" s="7" customFormat="1" ht="24.75" customHeight="1" outlineLevel="1" x14ac:dyDescent="0.25">
      <c r="A56" s="144">
        <v>9</v>
      </c>
      <c r="B56" s="111" t="s">
        <v>2665</v>
      </c>
      <c r="C56" s="112" t="s">
        <v>31</v>
      </c>
      <c r="D56" s="110" t="s">
        <v>2688</v>
      </c>
      <c r="E56" s="145">
        <v>43922</v>
      </c>
      <c r="F56" s="145">
        <v>44104</v>
      </c>
      <c r="G56" s="159">
        <f t="shared" si="3"/>
        <v>6.0666666666666664</v>
      </c>
      <c r="H56" s="114" t="s">
        <v>2686</v>
      </c>
      <c r="I56" s="113" t="s">
        <v>1156</v>
      </c>
      <c r="J56" s="113" t="s">
        <v>59</v>
      </c>
      <c r="K56" s="118">
        <v>451179804</v>
      </c>
      <c r="L56" s="115" t="s">
        <v>1148</v>
      </c>
      <c r="M56" s="117"/>
      <c r="N56" s="115" t="s">
        <v>27</v>
      </c>
      <c r="O56" s="115" t="s">
        <v>26</v>
      </c>
      <c r="P56" s="79"/>
    </row>
    <row r="57" spans="1:16" s="7" customFormat="1" ht="24.75" customHeight="1" outlineLevel="1" x14ac:dyDescent="0.25">
      <c r="A57" s="144">
        <v>10</v>
      </c>
      <c r="B57" s="64"/>
      <c r="C57" s="65"/>
      <c r="D57" s="63"/>
      <c r="E57" s="145"/>
      <c r="F57" s="145"/>
      <c r="G57" s="159" t="str">
        <f t="shared" si="3"/>
        <v/>
      </c>
      <c r="H57" s="64"/>
      <c r="I57" s="63"/>
      <c r="J57" s="63"/>
      <c r="K57" s="66"/>
      <c r="L57" s="65"/>
      <c r="M57" s="67"/>
      <c r="N57" s="65"/>
      <c r="O57" s="65"/>
      <c r="P57" s="79"/>
    </row>
    <row r="58" spans="1:16" s="7" customFormat="1" ht="24.75" customHeight="1" outlineLevel="1" x14ac:dyDescent="0.25">
      <c r="A58" s="144">
        <v>11</v>
      </c>
      <c r="B58" s="64"/>
      <c r="C58" s="65"/>
      <c r="D58" s="63"/>
      <c r="E58" s="145"/>
      <c r="F58" s="145"/>
      <c r="G58" s="159"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59"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59"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59"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59"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59"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59"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59"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59"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59"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59"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59"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59"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59"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59"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59"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59"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59"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59"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59"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59"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59"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59"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59"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59"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59"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59"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59"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59"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59"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59"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59"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59"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59"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59"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59"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59"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59"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59"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59"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59"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59"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59"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59"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59"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59"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59"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59"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59"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1" t="s">
        <v>2633</v>
      </c>
      <c r="B109" s="182"/>
      <c r="C109" s="182"/>
      <c r="D109" s="182"/>
      <c r="E109" s="182"/>
      <c r="F109" s="182"/>
      <c r="G109" s="182"/>
      <c r="H109" s="182"/>
      <c r="I109" s="182"/>
      <c r="J109" s="182"/>
      <c r="K109" s="182"/>
      <c r="L109" s="182"/>
      <c r="M109" s="182"/>
      <c r="N109" s="182"/>
      <c r="O109" s="183"/>
      <c r="P109" s="76"/>
    </row>
    <row r="110" spans="1:16" ht="15" customHeight="1" x14ac:dyDescent="0.25">
      <c r="A110" s="184" t="s">
        <v>2656</v>
      </c>
      <c r="B110" s="185"/>
      <c r="C110" s="185"/>
      <c r="D110" s="185"/>
      <c r="E110" s="185"/>
      <c r="F110" s="185"/>
      <c r="G110" s="185"/>
      <c r="H110" s="185"/>
      <c r="I110" s="185"/>
      <c r="J110" s="185"/>
      <c r="K110" s="185"/>
      <c r="L110" s="185"/>
      <c r="M110" s="185"/>
      <c r="N110" s="185"/>
      <c r="O110" s="186"/>
    </row>
    <row r="111" spans="1:16" ht="15.75" thickBot="1" x14ac:dyDescent="0.3">
      <c r="A111" s="187"/>
      <c r="B111" s="188"/>
      <c r="C111" s="188"/>
      <c r="D111" s="188"/>
      <c r="E111" s="188"/>
      <c r="F111" s="188"/>
      <c r="G111" s="188"/>
      <c r="H111" s="188"/>
      <c r="I111" s="188"/>
      <c r="J111" s="188"/>
      <c r="K111" s="188"/>
      <c r="L111" s="188"/>
      <c r="M111" s="188"/>
      <c r="N111" s="188"/>
      <c r="O111" s="189"/>
    </row>
    <row r="112" spans="1:16" s="1" customFormat="1" ht="26.25" customHeight="1" thickBot="1" x14ac:dyDescent="0.3">
      <c r="I112" s="194" t="s">
        <v>9</v>
      </c>
      <c r="J112" s="195"/>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0" t="s">
        <v>2665</v>
      </c>
      <c r="C114" s="162" t="s">
        <v>31</v>
      </c>
      <c r="D114" s="120"/>
      <c r="E114" s="145"/>
      <c r="F114" s="145"/>
      <c r="G114" s="159" t="str">
        <f>IF(AND(E114&lt;&gt;"",F114&lt;&gt;""),((F114-E114)/30),"")</f>
        <v/>
      </c>
      <c r="H114" s="122"/>
      <c r="I114" s="121"/>
      <c r="J114" s="121"/>
      <c r="K114" s="123"/>
      <c r="L114" s="100" t="str">
        <f>+IF(AND(K114&gt;0,O114="Ejecución"),(K114/877802)*Tabla28[[#This Row],[% participación]],IF(AND(K114&gt;0,O114&lt;&gt;"Ejecución"),"-",""))</f>
        <v/>
      </c>
      <c r="M114" s="124"/>
      <c r="N114" s="172" t="str">
        <f>+IF(M118="No",1,IF(M118="Si","Ingrese %",""))</f>
        <v/>
      </c>
      <c r="O114" s="161" t="s">
        <v>1150</v>
      </c>
      <c r="P114" s="78"/>
    </row>
    <row r="115" spans="1:16" s="6" customFormat="1" ht="24.75" customHeight="1" x14ac:dyDescent="0.25">
      <c r="A115" s="143">
        <v>2</v>
      </c>
      <c r="B115" s="160" t="s">
        <v>2665</v>
      </c>
      <c r="C115" s="162" t="s">
        <v>31</v>
      </c>
      <c r="D115" s="63"/>
      <c r="E115" s="145"/>
      <c r="F115" s="145"/>
      <c r="G115" s="159" t="str">
        <f t="shared" ref="G115:G116" si="4">IF(AND(E115&lt;&gt;"",F115&lt;&gt;""),((F115-E115)/30),"")</f>
        <v/>
      </c>
      <c r="H115" s="64"/>
      <c r="I115" s="63"/>
      <c r="J115" s="63"/>
      <c r="K115" s="68"/>
      <c r="L115" s="100" t="str">
        <f>+IF(AND(K115&gt;0,O115="Ejecución"),(K115/877802)*Tabla28[[#This Row],[% participación]],IF(AND(K115&gt;0,O115&lt;&gt;"Ejecución"),"-",""))</f>
        <v/>
      </c>
      <c r="M115" s="65"/>
      <c r="N115" s="172" t="str">
        <f>+IF(M118="No",1,IF(M118="Si","Ingrese %",""))</f>
        <v/>
      </c>
      <c r="O115" s="161" t="s">
        <v>1150</v>
      </c>
      <c r="P115" s="78"/>
    </row>
    <row r="116" spans="1:16" s="6" customFormat="1" ht="24.75" customHeight="1" x14ac:dyDescent="0.25">
      <c r="A116" s="143">
        <v>3</v>
      </c>
      <c r="B116" s="160" t="s">
        <v>2665</v>
      </c>
      <c r="C116" s="162" t="s">
        <v>31</v>
      </c>
      <c r="D116" s="63"/>
      <c r="E116" s="145"/>
      <c r="F116" s="145"/>
      <c r="G116" s="159" t="str">
        <f t="shared" si="4"/>
        <v/>
      </c>
      <c r="H116" s="64"/>
      <c r="I116" s="63"/>
      <c r="J116" s="63"/>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25">
      <c r="A117" s="143">
        <v>4</v>
      </c>
      <c r="B117" s="160" t="s">
        <v>2665</v>
      </c>
      <c r="C117" s="162" t="s">
        <v>31</v>
      </c>
      <c r="D117" s="63"/>
      <c r="E117" s="145"/>
      <c r="F117" s="145"/>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25">
      <c r="A118" s="144">
        <v>5</v>
      </c>
      <c r="B118" s="160" t="s">
        <v>2665</v>
      </c>
      <c r="C118" s="162" t="s">
        <v>31</v>
      </c>
      <c r="D118" s="63"/>
      <c r="E118" s="145"/>
      <c r="F118" s="145"/>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25">
      <c r="A119" s="144">
        <v>6</v>
      </c>
      <c r="B119" s="160" t="s">
        <v>2665</v>
      </c>
      <c r="C119" s="162" t="s">
        <v>31</v>
      </c>
      <c r="D119" s="63"/>
      <c r="E119" s="145"/>
      <c r="F119" s="145"/>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4">
        <v>7</v>
      </c>
      <c r="B120" s="160" t="s">
        <v>2665</v>
      </c>
      <c r="C120" s="162" t="s">
        <v>31</v>
      </c>
      <c r="D120" s="63"/>
      <c r="E120" s="145"/>
      <c r="F120" s="145"/>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4">
        <v>8</v>
      </c>
      <c r="B121" s="160" t="s">
        <v>2665</v>
      </c>
      <c r="C121" s="162" t="s">
        <v>31</v>
      </c>
      <c r="D121" s="63"/>
      <c r="E121" s="145"/>
      <c r="F121" s="145"/>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4">
        <v>9</v>
      </c>
      <c r="B122" s="160" t="s">
        <v>2665</v>
      </c>
      <c r="C122" s="162" t="s">
        <v>31</v>
      </c>
      <c r="D122" s="63"/>
      <c r="E122" s="145"/>
      <c r="F122" s="145"/>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4">
        <v>10</v>
      </c>
      <c r="B123" s="160" t="s">
        <v>2665</v>
      </c>
      <c r="C123" s="162" t="s">
        <v>31</v>
      </c>
      <c r="D123" s="63"/>
      <c r="E123" s="145"/>
      <c r="F123" s="145"/>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4">
        <v>11</v>
      </c>
      <c r="B124" s="160" t="s">
        <v>2665</v>
      </c>
      <c r="C124" s="162" t="s">
        <v>31</v>
      </c>
      <c r="D124" s="63"/>
      <c r="E124" s="145"/>
      <c r="F124" s="145"/>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4">
        <v>12</v>
      </c>
      <c r="B125" s="160" t="s">
        <v>2665</v>
      </c>
      <c r="C125" s="162" t="s">
        <v>31</v>
      </c>
      <c r="D125" s="63"/>
      <c r="E125" s="145"/>
      <c r="F125" s="145"/>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4">
        <v>13</v>
      </c>
      <c r="B126" s="160" t="s">
        <v>2665</v>
      </c>
      <c r="C126" s="162" t="s">
        <v>31</v>
      </c>
      <c r="D126" s="63"/>
      <c r="E126" s="145"/>
      <c r="F126" s="145"/>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4">
        <v>14</v>
      </c>
      <c r="B127" s="160" t="s">
        <v>2665</v>
      </c>
      <c r="C127" s="162" t="s">
        <v>31</v>
      </c>
      <c r="D127" s="63"/>
      <c r="E127" s="145"/>
      <c r="F127" s="145"/>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4">
        <v>15</v>
      </c>
      <c r="B128" s="160" t="s">
        <v>2665</v>
      </c>
      <c r="C128" s="162" t="s">
        <v>31</v>
      </c>
      <c r="D128" s="63"/>
      <c r="E128" s="145"/>
      <c r="F128" s="145"/>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4">
        <v>16</v>
      </c>
      <c r="B129" s="160" t="s">
        <v>2665</v>
      </c>
      <c r="C129" s="162" t="s">
        <v>31</v>
      </c>
      <c r="D129" s="63"/>
      <c r="E129" s="145"/>
      <c r="F129" s="145"/>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4">
        <v>17</v>
      </c>
      <c r="B130" s="160" t="s">
        <v>2665</v>
      </c>
      <c r="C130" s="162" t="s">
        <v>31</v>
      </c>
      <c r="D130" s="63"/>
      <c r="E130" s="145"/>
      <c r="F130" s="145"/>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4">
        <v>18</v>
      </c>
      <c r="B131" s="160" t="s">
        <v>2665</v>
      </c>
      <c r="C131" s="162" t="s">
        <v>31</v>
      </c>
      <c r="D131" s="63"/>
      <c r="E131" s="145"/>
      <c r="F131" s="145"/>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4">
        <v>19</v>
      </c>
      <c r="B132" s="160" t="s">
        <v>2665</v>
      </c>
      <c r="C132" s="162" t="s">
        <v>31</v>
      </c>
      <c r="D132" s="63"/>
      <c r="E132" s="145"/>
      <c r="F132" s="145"/>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4">
        <v>20</v>
      </c>
      <c r="B133" s="160" t="s">
        <v>2665</v>
      </c>
      <c r="C133" s="162" t="s">
        <v>31</v>
      </c>
      <c r="D133" s="63"/>
      <c r="E133" s="145"/>
      <c r="F133" s="145"/>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4">
        <v>21</v>
      </c>
      <c r="B134" s="160" t="s">
        <v>2665</v>
      </c>
      <c r="C134" s="162" t="s">
        <v>31</v>
      </c>
      <c r="D134" s="63"/>
      <c r="E134" s="145"/>
      <c r="F134" s="145"/>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4">
        <v>22</v>
      </c>
      <c r="B135" s="160" t="s">
        <v>2665</v>
      </c>
      <c r="C135" s="162" t="s">
        <v>31</v>
      </c>
      <c r="D135" s="63"/>
      <c r="E135" s="145"/>
      <c r="F135" s="145"/>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4">
        <v>23</v>
      </c>
      <c r="B136" s="160" t="s">
        <v>2665</v>
      </c>
      <c r="C136" s="162" t="s">
        <v>31</v>
      </c>
      <c r="D136" s="63"/>
      <c r="E136" s="145"/>
      <c r="F136" s="145"/>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4">
        <v>24</v>
      </c>
      <c r="B137" s="160" t="s">
        <v>2665</v>
      </c>
      <c r="C137" s="162" t="s">
        <v>31</v>
      </c>
      <c r="D137" s="63"/>
      <c r="E137" s="145"/>
      <c r="F137" s="145"/>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4">
        <v>25</v>
      </c>
      <c r="B138" s="160" t="s">
        <v>2665</v>
      </c>
      <c r="C138" s="162" t="s">
        <v>31</v>
      </c>
      <c r="D138" s="63"/>
      <c r="E138" s="145"/>
      <c r="F138" s="145"/>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4">
        <v>26</v>
      </c>
      <c r="B139" s="160" t="s">
        <v>2665</v>
      </c>
      <c r="C139" s="162" t="s">
        <v>31</v>
      </c>
      <c r="D139" s="63"/>
      <c r="E139" s="145"/>
      <c r="F139" s="145"/>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4">
        <v>27</v>
      </c>
      <c r="B140" s="160" t="s">
        <v>2665</v>
      </c>
      <c r="C140" s="162" t="s">
        <v>31</v>
      </c>
      <c r="D140" s="63"/>
      <c r="E140" s="145"/>
      <c r="F140" s="145"/>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4">
        <v>28</v>
      </c>
      <c r="B141" s="160" t="s">
        <v>2665</v>
      </c>
      <c r="C141" s="162" t="s">
        <v>31</v>
      </c>
      <c r="D141" s="63"/>
      <c r="E141" s="145"/>
      <c r="F141" s="145"/>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4">
        <v>29</v>
      </c>
      <c r="B142" s="160" t="s">
        <v>2665</v>
      </c>
      <c r="C142" s="162" t="s">
        <v>31</v>
      </c>
      <c r="D142" s="63"/>
      <c r="E142" s="145"/>
      <c r="F142" s="145"/>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4">
        <v>30</v>
      </c>
      <c r="B143" s="160" t="s">
        <v>2665</v>
      </c>
      <c r="C143" s="162" t="s">
        <v>31</v>
      </c>
      <c r="D143" s="63"/>
      <c r="E143" s="145"/>
      <c r="F143" s="145"/>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4">
        <v>31</v>
      </c>
      <c r="B144" s="160" t="s">
        <v>2665</v>
      </c>
      <c r="C144" s="162" t="s">
        <v>31</v>
      </c>
      <c r="D144" s="63"/>
      <c r="E144" s="145"/>
      <c r="F144" s="145"/>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4">
        <v>32</v>
      </c>
      <c r="B145" s="160" t="s">
        <v>2665</v>
      </c>
      <c r="C145" s="162" t="s">
        <v>31</v>
      </c>
      <c r="D145" s="63"/>
      <c r="E145" s="145"/>
      <c r="F145" s="145"/>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4">
        <v>33</v>
      </c>
      <c r="B146" s="160" t="s">
        <v>2665</v>
      </c>
      <c r="C146" s="162" t="s">
        <v>31</v>
      </c>
      <c r="D146" s="63"/>
      <c r="E146" s="145"/>
      <c r="F146" s="145"/>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4">
        <v>34</v>
      </c>
      <c r="B147" s="160" t="s">
        <v>2665</v>
      </c>
      <c r="C147" s="162" t="s">
        <v>31</v>
      </c>
      <c r="D147" s="63"/>
      <c r="E147" s="145"/>
      <c r="F147" s="145"/>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4">
        <v>35</v>
      </c>
      <c r="B148" s="160" t="s">
        <v>2665</v>
      </c>
      <c r="C148" s="162" t="s">
        <v>31</v>
      </c>
      <c r="D148" s="63"/>
      <c r="E148" s="145"/>
      <c r="F148" s="145"/>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4">
        <v>36</v>
      </c>
      <c r="B149" s="160" t="s">
        <v>2665</v>
      </c>
      <c r="C149" s="162" t="s">
        <v>31</v>
      </c>
      <c r="D149" s="63"/>
      <c r="E149" s="145"/>
      <c r="F149" s="145"/>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4">
        <v>37</v>
      </c>
      <c r="B150" s="160" t="s">
        <v>2665</v>
      </c>
      <c r="C150" s="162" t="s">
        <v>31</v>
      </c>
      <c r="D150" s="63"/>
      <c r="E150" s="145"/>
      <c r="F150" s="145"/>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4">
        <v>38</v>
      </c>
      <c r="B151" s="160" t="s">
        <v>2665</v>
      </c>
      <c r="C151" s="162" t="s">
        <v>31</v>
      </c>
      <c r="D151" s="63"/>
      <c r="E151" s="145"/>
      <c r="F151" s="145"/>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4">
        <v>39</v>
      </c>
      <c r="B152" s="160" t="s">
        <v>2665</v>
      </c>
      <c r="C152" s="162" t="s">
        <v>31</v>
      </c>
      <c r="D152" s="63"/>
      <c r="E152" s="145"/>
      <c r="F152" s="145"/>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4">
        <v>40</v>
      </c>
      <c r="B153" s="160" t="s">
        <v>2665</v>
      </c>
      <c r="C153" s="162" t="s">
        <v>31</v>
      </c>
      <c r="D153" s="63"/>
      <c r="E153" s="145"/>
      <c r="F153" s="145"/>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4">
        <v>41</v>
      </c>
      <c r="B154" s="160" t="s">
        <v>2665</v>
      </c>
      <c r="C154" s="162" t="s">
        <v>31</v>
      </c>
      <c r="D154" s="63"/>
      <c r="E154" s="145"/>
      <c r="F154" s="145"/>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4">
        <v>42</v>
      </c>
      <c r="B155" s="160" t="s">
        <v>2665</v>
      </c>
      <c r="C155" s="162" t="s">
        <v>31</v>
      </c>
      <c r="D155" s="63"/>
      <c r="E155" s="145"/>
      <c r="F155" s="145"/>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4">
        <v>43</v>
      </c>
      <c r="B156" s="160" t="s">
        <v>2665</v>
      </c>
      <c r="C156" s="162" t="s">
        <v>31</v>
      </c>
      <c r="D156" s="63"/>
      <c r="E156" s="145"/>
      <c r="F156" s="145"/>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4">
        <v>44</v>
      </c>
      <c r="B157" s="160" t="s">
        <v>2665</v>
      </c>
      <c r="C157" s="162" t="s">
        <v>31</v>
      </c>
      <c r="D157" s="63"/>
      <c r="E157" s="145"/>
      <c r="F157" s="145"/>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4">
        <v>45</v>
      </c>
      <c r="B158" s="160" t="s">
        <v>2665</v>
      </c>
      <c r="C158" s="162" t="s">
        <v>31</v>
      </c>
      <c r="D158" s="63"/>
      <c r="E158" s="145"/>
      <c r="F158" s="145"/>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4">
        <v>46</v>
      </c>
      <c r="B159" s="160" t="s">
        <v>2665</v>
      </c>
      <c r="C159" s="162" t="s">
        <v>31</v>
      </c>
      <c r="D159" s="63"/>
      <c r="E159" s="145"/>
      <c r="F159" s="145"/>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4">
        <v>47</v>
      </c>
      <c r="B160" s="160" t="s">
        <v>2665</v>
      </c>
      <c r="C160" s="162" t="s">
        <v>31</v>
      </c>
      <c r="D160" s="63"/>
      <c r="E160" s="145"/>
      <c r="F160" s="145"/>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202" t="s">
        <v>13</v>
      </c>
      <c r="B162" s="203"/>
      <c r="C162" s="203"/>
      <c r="D162" s="203"/>
      <c r="E162" s="204"/>
      <c r="F162" s="203" t="s">
        <v>15</v>
      </c>
      <c r="G162" s="203"/>
      <c r="H162" s="203"/>
      <c r="I162" s="202" t="s">
        <v>16</v>
      </c>
      <c r="J162" s="203"/>
      <c r="K162" s="203"/>
      <c r="L162" s="203"/>
      <c r="M162" s="203"/>
      <c r="N162" s="203"/>
      <c r="O162" s="204"/>
      <c r="P162" s="76"/>
    </row>
    <row r="163" spans="1:28" ht="51.75" customHeight="1" x14ac:dyDescent="0.25">
      <c r="A163" s="205" t="s">
        <v>2660</v>
      </c>
      <c r="B163" s="206"/>
      <c r="C163" s="206"/>
      <c r="D163" s="206"/>
      <c r="E163" s="207"/>
      <c r="F163" s="208" t="s">
        <v>2661</v>
      </c>
      <c r="G163" s="208"/>
      <c r="H163" s="208"/>
      <c r="I163" s="205" t="s">
        <v>2630</v>
      </c>
      <c r="J163" s="206"/>
      <c r="K163" s="206"/>
      <c r="L163" s="206"/>
      <c r="M163" s="206"/>
      <c r="N163" s="206"/>
      <c r="O163" s="207"/>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09" t="s">
        <v>2614</v>
      </c>
      <c r="C165" s="209"/>
      <c r="D165" s="209"/>
      <c r="E165" s="8"/>
      <c r="F165" s="5"/>
      <c r="G165" s="210" t="s">
        <v>2614</v>
      </c>
      <c r="H165" s="210"/>
      <c r="I165" s="211" t="s">
        <v>1164</v>
      </c>
      <c r="J165" s="212"/>
      <c r="K165" s="212"/>
      <c r="L165" s="212"/>
      <c r="M165" s="212"/>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2651</v>
      </c>
      <c r="I167" s="213" t="s">
        <v>2643</v>
      </c>
      <c r="J167" s="214"/>
      <c r="K167" s="214"/>
      <c r="L167" s="214"/>
      <c r="M167" s="214"/>
      <c r="N167" s="214"/>
      <c r="O167" s="215"/>
      <c r="U167" s="51"/>
    </row>
    <row r="168" spans="1:28" x14ac:dyDescent="0.25">
      <c r="A168" s="9"/>
      <c r="B168" s="233" t="s">
        <v>2658</v>
      </c>
      <c r="C168" s="233"/>
      <c r="D168" s="233"/>
      <c r="E168" s="8"/>
      <c r="F168" s="5"/>
      <c r="H168" s="81" t="s">
        <v>2657</v>
      </c>
      <c r="I168" s="213"/>
      <c r="J168" s="214"/>
      <c r="K168" s="214"/>
      <c r="L168" s="214"/>
      <c r="M168" s="214"/>
      <c r="N168" s="214"/>
      <c r="O168" s="215"/>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2" t="s">
        <v>2668</v>
      </c>
      <c r="B172" s="203"/>
      <c r="C172" s="203"/>
      <c r="D172" s="203"/>
      <c r="E172" s="203"/>
      <c r="F172" s="203"/>
      <c r="G172" s="203"/>
      <c r="H172" s="203"/>
      <c r="I172" s="203"/>
      <c r="J172" s="203"/>
      <c r="K172" s="203"/>
      <c r="L172" s="203"/>
      <c r="M172" s="203"/>
      <c r="N172" s="203"/>
      <c r="O172" s="204"/>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4" t="s">
        <v>2669</v>
      </c>
      <c r="C176" s="224"/>
      <c r="D176" s="224"/>
      <c r="E176" s="224"/>
      <c r="F176" s="224"/>
      <c r="G176" s="224"/>
      <c r="H176" s="20"/>
      <c r="I176" s="177" t="s">
        <v>2675</v>
      </c>
      <c r="J176" s="178"/>
      <c r="K176" s="178"/>
      <c r="L176" s="178"/>
      <c r="M176" s="178"/>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177" t="s">
        <v>2615</v>
      </c>
      <c r="F177" s="178"/>
      <c r="G177" s="231"/>
      <c r="H177" s="5"/>
      <c r="I177" s="225" t="s">
        <v>17</v>
      </c>
      <c r="J177" s="226"/>
      <c r="K177" s="226"/>
      <c r="L177" s="227"/>
      <c r="M177" s="179" t="s">
        <v>2672</v>
      </c>
      <c r="O177" s="8"/>
      <c r="Q177" s="19"/>
      <c r="R177" s="19"/>
      <c r="S177" s="19"/>
      <c r="T177" s="19"/>
      <c r="U177" s="19"/>
      <c r="V177" s="19"/>
      <c r="W177" s="19"/>
      <c r="X177" s="19"/>
      <c r="Y177" s="19"/>
      <c r="Z177" s="19"/>
      <c r="AA177" s="19"/>
      <c r="AB177" s="19"/>
    </row>
    <row r="178" spans="1:28" ht="23.25" x14ac:dyDescent="0.25">
      <c r="A178" s="9"/>
      <c r="B178" s="228"/>
      <c r="C178" s="229"/>
      <c r="D178" s="230"/>
      <c r="E178" s="166" t="s">
        <v>2616</v>
      </c>
      <c r="F178" s="28" t="s">
        <v>2617</v>
      </c>
      <c r="G178" s="28" t="s">
        <v>2618</v>
      </c>
      <c r="H178" s="5"/>
      <c r="I178" s="228"/>
      <c r="J178" s="229"/>
      <c r="K178" s="229"/>
      <c r="L178" s="230"/>
      <c r="M178" s="180"/>
      <c r="O178" s="8"/>
      <c r="Q178" s="19"/>
      <c r="R178" s="28" t="s">
        <v>2618</v>
      </c>
      <c r="S178" s="19"/>
      <c r="T178" s="19"/>
      <c r="U178" s="236" t="s">
        <v>1165</v>
      </c>
      <c r="V178" s="236"/>
      <c r="W178" s="236"/>
      <c r="X178" s="24">
        <v>0.02</v>
      </c>
      <c r="Y178" s="163"/>
      <c r="Z178" s="164" t="str">
        <f>IF(Y178&gt;0,SUM(E180+Y178),"")</f>
        <v/>
      </c>
      <c r="AA178" s="19"/>
      <c r="AB178" s="19"/>
    </row>
    <row r="179" spans="1:28" ht="23.25" x14ac:dyDescent="0.25">
      <c r="A179" s="9"/>
      <c r="B179" s="216" t="s">
        <v>2669</v>
      </c>
      <c r="C179" s="216"/>
      <c r="D179" s="216"/>
      <c r="E179" s="170">
        <v>0.02</v>
      </c>
      <c r="F179" s="169"/>
      <c r="G179" s="164" t="str">
        <f>IF(F179&gt;0,SUM(E179+F179),"")</f>
        <v/>
      </c>
      <c r="H179" s="5"/>
      <c r="I179" s="216" t="s">
        <v>2671</v>
      </c>
      <c r="J179" s="216"/>
      <c r="K179" s="216"/>
      <c r="L179" s="216"/>
      <c r="M179" s="171"/>
      <c r="O179" s="8"/>
      <c r="Q179" s="19"/>
      <c r="R179" s="158" t="str">
        <f>IF(M179&gt;0,SUM(L179+M179),"")</f>
        <v/>
      </c>
      <c r="T179" s="19"/>
      <c r="U179" s="236" t="s">
        <v>1166</v>
      </c>
      <c r="V179" s="236"/>
      <c r="W179" s="236"/>
      <c r="X179" s="24">
        <v>0.02</v>
      </c>
      <c r="Y179" s="163"/>
      <c r="Z179" s="164" t="str">
        <f>IF(Y179&gt;0,SUM(E181+Y179),"")</f>
        <v/>
      </c>
      <c r="AA179" s="19"/>
      <c r="AB179" s="19"/>
    </row>
    <row r="180" spans="1:28" ht="23.25" hidden="1" x14ac:dyDescent="0.25">
      <c r="A180" s="9"/>
      <c r="B180" s="176"/>
      <c r="C180" s="176"/>
      <c r="D180" s="176"/>
      <c r="E180" s="168"/>
      <c r="H180" s="5"/>
      <c r="I180" s="176"/>
      <c r="J180" s="176"/>
      <c r="K180" s="176"/>
      <c r="L180" s="176"/>
      <c r="M180" s="5"/>
      <c r="O180" s="8"/>
      <c r="Q180" s="19"/>
      <c r="R180" s="158" t="str">
        <f>IF(S180&gt;0,SUM(L180+S180),"")</f>
        <v/>
      </c>
      <c r="S180" s="163"/>
      <c r="T180" s="19"/>
      <c r="U180" s="236" t="s">
        <v>1167</v>
      </c>
      <c r="V180" s="236"/>
      <c r="W180" s="236"/>
      <c r="X180" s="24">
        <v>0.03</v>
      </c>
      <c r="Y180" s="163"/>
      <c r="Z180" s="164" t="str">
        <f>IF(Y180&gt;0,SUM(E182+Y180),"")</f>
        <v/>
      </c>
      <c r="AA180" s="19"/>
      <c r="AB180" s="19"/>
    </row>
    <row r="181" spans="1:28" ht="23.25" hidden="1" x14ac:dyDescent="0.25">
      <c r="A181" s="9"/>
      <c r="B181" s="176"/>
      <c r="C181" s="176"/>
      <c r="D181" s="176"/>
      <c r="E181" s="168"/>
      <c r="H181" s="5"/>
      <c r="I181" s="176"/>
      <c r="J181" s="176"/>
      <c r="K181" s="176"/>
      <c r="L181" s="176"/>
      <c r="M181" s="5"/>
      <c r="O181" s="8"/>
      <c r="Q181" s="19"/>
      <c r="R181" s="158" t="str">
        <f>IF(S181&gt;0,SUM(L181+S181),"")</f>
        <v/>
      </c>
      <c r="S181" s="163"/>
      <c r="T181" s="19"/>
      <c r="U181" s="19"/>
      <c r="V181" s="19"/>
      <c r="W181" s="19"/>
      <c r="X181" s="19"/>
      <c r="Y181" s="19"/>
      <c r="Z181" s="19"/>
      <c r="AA181" s="19"/>
      <c r="AB181" s="19"/>
    </row>
    <row r="182" spans="1:28" ht="23.25" hidden="1" x14ac:dyDescent="0.25">
      <c r="A182" s="9"/>
      <c r="B182" s="176"/>
      <c r="C182" s="176"/>
      <c r="D182" s="176"/>
      <c r="E182" s="168"/>
      <c r="H182" s="5"/>
      <c r="I182" s="176"/>
      <c r="J182" s="176"/>
      <c r="K182" s="176"/>
      <c r="L182" s="176"/>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176"/>
      <c r="J183" s="176"/>
      <c r="K183" s="176"/>
      <c r="L183" s="176"/>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v>
      </c>
      <c r="D185" s="91" t="s">
        <v>2628</v>
      </c>
      <c r="E185" s="94">
        <f>+(C185*SUM(K20:K35))</f>
        <v>0</v>
      </c>
      <c r="F185" s="92"/>
      <c r="G185" s="93"/>
      <c r="H185" s="88"/>
      <c r="I185" s="90" t="s">
        <v>2627</v>
      </c>
      <c r="J185" s="165">
        <f>+SUM(M179:M183)</f>
        <v>0</v>
      </c>
      <c r="K185" s="235" t="s">
        <v>2628</v>
      </c>
      <c r="L185" s="235"/>
      <c r="M185" s="94">
        <f>+J185*(SUM(K20:K35))</f>
        <v>0</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202" t="s">
        <v>18</v>
      </c>
      <c r="B188" s="203"/>
      <c r="C188" s="203"/>
      <c r="D188" s="203"/>
      <c r="E188" s="203"/>
      <c r="F188" s="203"/>
      <c r="G188" s="203"/>
      <c r="H188" s="203"/>
      <c r="I188" s="203"/>
      <c r="J188" s="203"/>
      <c r="K188" s="203"/>
      <c r="L188" s="203"/>
      <c r="M188" s="203"/>
      <c r="N188" s="203"/>
      <c r="O188" s="204"/>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3"/>
      <c r="R191" s="153"/>
      <c r="S191" s="153"/>
      <c r="T191" s="153"/>
    </row>
    <row r="192" spans="1:28" x14ac:dyDescent="0.25">
      <c r="A192" s="9"/>
      <c r="B192" s="193" t="s">
        <v>2636</v>
      </c>
      <c r="C192" s="193"/>
      <c r="E192" s="5" t="s">
        <v>20</v>
      </c>
      <c r="H192" s="26" t="s">
        <v>24</v>
      </c>
      <c r="J192" s="5" t="s">
        <v>2637</v>
      </c>
      <c r="K192" s="5"/>
      <c r="M192" s="5"/>
      <c r="N192" s="5"/>
      <c r="O192" s="8"/>
      <c r="Q192" s="154"/>
      <c r="R192" s="155"/>
      <c r="S192" s="155"/>
      <c r="T192" s="154"/>
    </row>
    <row r="193" spans="1:18" x14ac:dyDescent="0.25">
      <c r="A193" s="9"/>
      <c r="C193" s="125">
        <v>34239</v>
      </c>
      <c r="D193" s="5"/>
      <c r="E193" s="126">
        <v>1367</v>
      </c>
      <c r="F193" s="5"/>
      <c r="G193" s="5"/>
      <c r="H193" s="147" t="s">
        <v>2689</v>
      </c>
      <c r="J193" s="5"/>
      <c r="K193" s="127">
        <v>40922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2" t="s">
        <v>29</v>
      </c>
      <c r="B197" s="203"/>
      <c r="C197" s="203"/>
      <c r="D197" s="203"/>
      <c r="E197" s="203"/>
      <c r="F197" s="203"/>
      <c r="G197" s="203"/>
      <c r="H197" s="203"/>
      <c r="I197" s="203"/>
      <c r="J197" s="203"/>
      <c r="K197" s="203"/>
      <c r="L197" s="203"/>
      <c r="M197" s="203"/>
      <c r="N197" s="203"/>
      <c r="O197" s="204"/>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234" t="s">
        <v>2659</v>
      </c>
      <c r="C199" s="234"/>
      <c r="D199" s="234"/>
      <c r="E199" s="234"/>
      <c r="F199" s="234"/>
      <c r="G199" s="234"/>
      <c r="H199" s="234"/>
      <c r="I199" s="234"/>
      <c r="J199" s="234"/>
      <c r="K199" s="234"/>
      <c r="L199" s="234"/>
      <c r="M199" s="234"/>
      <c r="N199" s="234"/>
      <c r="O199" s="8"/>
    </row>
    <row r="200" spans="1:18" x14ac:dyDescent="0.25">
      <c r="A200" s="9"/>
      <c r="B200" s="190"/>
      <c r="C200" s="190"/>
      <c r="D200" s="190"/>
      <c r="E200" s="190"/>
      <c r="F200" s="190"/>
      <c r="G200" s="190"/>
      <c r="H200" s="190"/>
      <c r="I200" s="190"/>
      <c r="J200" s="190"/>
      <c r="K200" s="190"/>
      <c r="L200" s="190"/>
      <c r="M200" s="190"/>
      <c r="N200" s="190"/>
      <c r="O200" s="8"/>
    </row>
    <row r="201" spans="1:18" x14ac:dyDescent="0.25">
      <c r="A201" s="9"/>
      <c r="B201" s="191" t="s">
        <v>2648</v>
      </c>
      <c r="C201" s="192"/>
      <c r="D201" s="192"/>
      <c r="E201" s="192"/>
      <c r="F201" s="192"/>
      <c r="G201" s="192"/>
      <c r="H201" s="192"/>
      <c r="I201" s="192"/>
      <c r="J201" s="192"/>
      <c r="K201" s="192"/>
      <c r="L201" s="192"/>
      <c r="M201" s="192"/>
      <c r="N201" s="192"/>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2690</v>
      </c>
      <c r="J211" s="27" t="s">
        <v>2622</v>
      </c>
      <c r="K211" s="148" t="s">
        <v>2693</v>
      </c>
      <c r="L211" s="21"/>
      <c r="M211" s="21"/>
      <c r="N211" s="21"/>
      <c r="O211" s="8"/>
    </row>
    <row r="212" spans="1:15" x14ac:dyDescent="0.25">
      <c r="A212" s="9"/>
      <c r="B212" s="27" t="s">
        <v>2619</v>
      </c>
      <c r="C212" s="147" t="s">
        <v>2689</v>
      </c>
      <c r="D212" s="21"/>
      <c r="G212" s="27" t="s">
        <v>2621</v>
      </c>
      <c r="H212" s="148" t="s">
        <v>2691</v>
      </c>
      <c r="J212" s="27" t="s">
        <v>2623</v>
      </c>
      <c r="K212" s="147" t="s">
        <v>2692</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43:O43"/>
    <mergeCell ref="A44:O45"/>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0">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purl.org/dc/elements/1.1/"/>
    <ds:schemaRef ds:uri="http://schemas.microsoft.com/office/infopath/2007/PartnerControls"/>
    <ds:schemaRef ds:uri="http://purl.org/dc/terms/"/>
    <ds:schemaRef ds:uri="http://www.w3.org/XML/1998/namespace"/>
    <ds:schemaRef ds:uri="http://schemas.openxmlformats.org/package/2006/metadata/core-properties"/>
    <ds:schemaRef ds:uri="http://schemas.microsoft.com/office/2006/documentManagement/types"/>
    <ds:schemaRef ds:uri="http://purl.org/dc/dcmitype/"/>
    <ds:schemaRef ds:uri="a65d333d-5b59-4810-bc94-b80d9325abbc"/>
    <ds:schemaRef ds:uri="4fb10211-09fb-4e80-9f0b-184718d5d98c"/>
    <ds:schemaRef ds:uri="http://schemas.microsoft.com/office/2006/metadata/propertie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user</cp:lastModifiedBy>
  <cp:lastPrinted>2020-11-20T15:12:35Z</cp:lastPrinted>
  <dcterms:created xsi:type="dcterms:W3CDTF">2020-10-14T21:57:42Z</dcterms:created>
  <dcterms:modified xsi:type="dcterms:W3CDTF">2020-12-27T12:03:49Z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