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3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<sst xmlns="http://schemas.openxmlformats.org/spreadsheetml/2006/main" count="3446" uniqueCount="2734">
  <si>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</si>
  <si>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</si>
  <si>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</si>
  <si>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</si>
  <si>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</si>
  <si>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</si>
  <si>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</si>
  <si>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</si>
  <si>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</si>
  <si>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</si>
  <si>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</si>
  <si>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</si>
  <si>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</si>
  <si>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</si>
  <si>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</si>
  <si>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</si>
  <si>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</si>
  <si>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</si>
  <si>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</si>
  <si>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</si>
  <si>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</si>
  <si>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</si>
  <si>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</si>
  <si>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</si>
  <si>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</si>
  <si>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</si>
  <si>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</si>
  <si>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</si>
  <si>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</si>
  <si>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</si>
  <si>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</si>
  <si>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</si>
  <si>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</si>
  <si>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</si>
  <si>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</si>
  <si>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</si>
  <si>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</si>
  <si>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</si>
  <si>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</si>
  <si>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</si>
  <si>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</si>
  <si>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</si>
  <si>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</si>
  <si>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</si>
  <si>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</si>
  <si>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</si>
  <si>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</si>
  <si>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</si>
  <si>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</si>
  <si>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</si>
  <si>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</si>
  <si>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</si>
  <si>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</si>
  <si>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</si>
  <si>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</si>
  <si>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</si>
  <si>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</si>
  <si>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</si>
  <si>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</si>
  <si>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</si>
  <si>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</si>
  <si>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</si>
  <si>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</si>
  <si>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</si>
  <si>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</si>
  <si>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</si>
  <si>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</si>
  <si>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</si>
  <si>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</si>
  <si>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</si>
  <si>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</si>
  <si>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</si>
  <si>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</si>
  <si>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</si>
  <si>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</si>
  <si>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</si>
  <si>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</si>
  <si>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</si>
  <si>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</si>
  <si>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</si>
  <si>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</si>
  <si>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</si>
  <si>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</si>
  <si>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</si>
  <si>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</si>
  <si>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</si>
  <si>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</si>
  <si>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</si>
  <si>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</si>
  <si>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</si>
  <si>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</si>
  <si>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</si>
  <si>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</si>
  <si>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</si>
  <si>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</si>
  <si>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</si>
  <si>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</si>
  <si>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</si>
  <si>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</si>
  <si>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</si>
  <si>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</si>
  <si>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</si>
  <si>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</si>
  <si>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</si>
  <si>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</si>
  <si>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</si>
  <si>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</si>
  <si>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</si>
  <si>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</si>
  <si>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</si>
  <si>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</si>
  <si>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</si>
  <si>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</si>
  <si>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</si>
  <si>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</si>
  <si>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</si>
  <si>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</si>
  <si>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</si>
  <si>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</si>
  <si>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</si>
  <si>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</si>
  <si>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</si>
  <si>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</si>
  <si>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</si>
  <si>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</si>
  <si>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</si>
  <si>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</si>
  <si>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</si>
  <si>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</si>
  <si>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</si>
  <si>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</si>
  <si>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</si>
  <si>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</si>
  <si>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</si>
  <si>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</si>
  <si>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</si>
  <si>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</si>
  <si>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</si>
  <si>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</si>
  <si>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</si>
  <si>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</si>
  <si>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</si>
  <si>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</si>
  <si>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</si>
  <si>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</si>
  <si>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</si>
  <si>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</si>
  <si>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</si>
  <si>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</si>
  <si>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</si>
  <si>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</si>
  <si>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</si>
  <si>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</si>
  <si>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</si>
  <si>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</si>
  <si>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</si>
  <si>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</si>
  <si>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</si>
  <si>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</si>
  <si>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</si>
  <si>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</si>
  <si>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</si>
  <si>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</si>
  <si>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</si>
  <si>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</si>
  <si>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</si>
  <si>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</si>
  <si>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</si>
  <si>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</si>
  <si>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</si>
  <si>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</si>
  <si>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</si>
  <si>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</si>
  <si>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</si>
  <si>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</si>
  <si>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</si>
  <si>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</si>
  <si>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</si>
  <si>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</si>
  <si>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</si>
  <si>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</si>
  <si>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</si>
  <si>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</si>
  <si>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</si>
  <si>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</si>
  <si>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</si>
  <si>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</si>
  <si>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</si>
  <si>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</si>
  <si>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</si>
  <si>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</si>
  <si>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</si>
  <si>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</si>
  <si>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</si>
  <si>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</si>
  <si>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</si>
  <si>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</si>
  <si>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</si>
  <si>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</si>
  <si>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</si>
  <si>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</si>
  <si>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</si>
  <si>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</si>
  <si>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</si>
  <si>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</si>
  <si>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</si>
  <si>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</si>
  <si>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</si>
  <si>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</si>
  <si>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</si>
  <si>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</si>
  <si>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</si>
  <si>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</si>
  <si>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</si>
  <si>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</si>
  <si>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</si>
  <si>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</si>
  <si>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</si>
  <si>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</si>
  <si>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</si>
  <si>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</si>
  <si>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</si>
  <si>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</si>
  <si>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</si>
  <si>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</si>
  <si>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</si>
  <si>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</si>
  <si>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</si>
  <si>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</si>
  <si>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</si>
  <si>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</si>
  <si>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</si>
  <si>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</si>
  <si>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</si>
  <si>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</si>
  <si>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</si>
  <si>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</si>
  <si>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</si>
  <si>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</si>
  <si>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</si>
  <si>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</si>
  <si>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</si>
  <si>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</si>
  <si>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</si>
  <si>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</si>
  <si>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</si>
  <si>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</si>
  <si>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</si>
  <si>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</si>
  <si>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</si>
  <si>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</si>
  <si>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</si>
  <si>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</si>
  <si>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</si>
  <si>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</si>
  <si>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</si>
  <si>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</si>
  <si>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</si>
  <si>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</si>
  <si>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</si>
  <si>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</si>
  <si>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</si>
  <si>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</si>
  <si>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</si>
  <si>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</si>
  <si>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</si>
  <si>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</si>
  <si>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</si>
  <si>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</si>
  <si>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</si>
  <si>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</si>
  <si>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</si>
  <si>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</si>
  <si>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</si>
  <si>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</si>
  <si>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</si>
  <si>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</si>
  <si>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</si>
  <si>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</si>
  <si>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</si>
  <si>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</si>
  <si>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</si>
  <si>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</si>
  <si>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</si>
  <si>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</si>
  <si>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</si>
  <si>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</si>
  <si>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</si>
  <si>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</si>
  <si>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</si>
  <si>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</si>
  <si>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</si>
  <si>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</si>
  <si>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</si>
  <si>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</si>
  <si>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</si>
  <si>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</si>
  <si>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</si>
  <si>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</si>
  <si>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</si>
  <si>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</si>
  <si>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</si>
  <si>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</si>
  <si>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</si>
  <si>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</si>
  <si>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</si>
  <si>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</si>
  <si>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</si>
  <si>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</si>
  <si>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</si>
  <si>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</si>
  <si>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</si>
  <si>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</si>
  <si>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</si>
  <si>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</si>
  <si>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</si>
  <si>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</si>
  <si>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</si>
  <si>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</si>
  <si>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</si>
  <si>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</si>
  <si>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</si>
  <si>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</si>
  <si>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</si>
  <si>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</si>
  <si>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</si>
  <si>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</si>
  <si>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</si>
  <si>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</si>
  <si>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</si>
  <si>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</si>
  <si>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</si>
  <si>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</si>
  <si>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</si>
  <si>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</si>
  <si>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</si>
  <si>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</si>
  <si>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</si>
  <si>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</si>
  <si>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</si>
  <si>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</si>
  <si>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</si>
  <si>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</si>
  <si>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</si>
  <si>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</si>
  <si>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</si>
  <si>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</si>
  <si>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</si>
  <si>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</si>
  <si>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</si>
  <si>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</si>
  <si>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</si>
  <si>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</si>
  <si>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</si>
  <si>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</si>
  <si>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</si>
  <si>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</si>
  <si>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</si>
  <si>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</si>
  <si>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</si>
  <si>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</si>
  <si>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</si>
  <si>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</si>
  <si>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</si>
  <si>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</si>
  <si>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</si>
  <si>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</si>
  <si>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</si>
  <si>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</si>
  <si>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</si>
  <si>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</si>
  <si>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</si>
  <si>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</si>
  <si>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</si>
  <si>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</si>
  <si>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</si>
  <si>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</si>
  <si>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</si>
  <si>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</si>
  <si>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</si>
  <si>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</si>
  <si>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</si>
  <si>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</si>
  <si>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</si>
  <si>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</si>
  <si>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</si>
  <si>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</si>
  <si>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</si>
  <si>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</si>
  <si>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</si>
  <si>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</si>
  <si>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</si>
  <si>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</si>
  <si>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</si>
  <si>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</si>
  <si>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</si>
  <si>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</si>
  <si>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</si>
  <si>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</si>
  <si>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</si>
  <si>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</si>
  <si>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</si>
  <si>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</si>
  <si>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</si>
  <si>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</si>
  <si>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</si>
  <si>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</si>
  <si>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</si>
  <si>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</si>
  <si>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</si>
  <si>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</si>
  <si>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</si>
  <si>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</si>
  <si>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</si>
  <si>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</si>
  <si>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</si>
  <si>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</si>
  <si>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</si>
  <si>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</si>
  <si>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</si>
  <si>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</si>
  <si>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</si>
  <si>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</si>
  <si>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</si>
  <si>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</si>
  <si>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</si>
  <si>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</si>
  <si>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</si>
  <si>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</si>
  <si>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</si>
  <si>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</si>
  <si>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</si>
  <si>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</si>
  <si>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</si>
  <si>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</si>
  <si>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</si>
  <si>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</si>
  <si>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</si>
  <si>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</si>
  <si>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</si>
  <si>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</si>
  <si>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</si>
  <si>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</si>
  <si>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</si>
  <si>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</si>
  <si>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</si>
  <si>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</si>
  <si>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</si>
  <si>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</si>
  <si>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</si>
  <si>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</si>
  <si>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</si>
  <si>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</si>
  <si>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</si>
  <si>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</si>
  <si>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</si>
  <si>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</si>
  <si>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</si>
  <si>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</si>
  <si>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</si>
  <si>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</si>
  <si>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</si>
  <si>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</si>
  <si>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</si>
  <si>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</si>
  <si>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</si>
  <si>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</si>
  <si>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</si>
  <si>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</si>
  <si>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</si>
  <si>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</si>
  <si>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</si>
  <si>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</si>
  <si>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</si>
  <si>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</si>
  <si>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</si>
  <si>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</si>
  <si>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</si>
  <si>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</si>
  <si>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</si>
  <si>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</si>
  <si>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</si>
  <si>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</si>
  <si>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</si>
  <si>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</si>
  <si>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</si>
  <si>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</si>
  <si>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</si>
  <si>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</si>
  <si>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</si>
  <si>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</si>
  <si>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</si>
  <si>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</si>
  <si>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</si>
  <si>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</si>
  <si>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</si>
  <si>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</si>
  <si>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</si>
  <si>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</si>
  <si>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</si>
  <si>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</si>
  <si>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</si>
  <si>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</si>
  <si>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</si>
  <si>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</si>
  <si>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</si>
  <si>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</si>
  <si>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</si>
  <si>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</si>
  <si>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</si>
  <si>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</si>
  <si>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</si>
  <si>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</si>
  <si>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</si>
  <si>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</si>
  <si>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</si>
  <si>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</si>
  <si>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</si>
  <si>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</si>
  <si>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</si>
  <si>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</si>
  <si>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</si>
  <si>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</si>
  <si>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</si>
  <si>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</si>
  <si>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</si>
  <si>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</si>
  <si>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</si>
  <si>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</si>
  <si>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</si>
  <si>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</si>
  <si>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</si>
  <si>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</si>
  <si>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</si>
  <si>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</si>
  <si>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</si>
  <si>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</si>
  <si>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</si>
  <si>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</si>
  <si>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</si>
  <si>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</si>
  <si>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</si>
  <si>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</si>
  <si>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</si>
  <si>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</si>
  <si>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</si>
  <si>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</si>
  <si>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</si>
  <si>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</si>
  <si>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</si>
  <si>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</si>
  <si>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</si>
  <si>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</si>
  <si>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</si>
  <si>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</si>
  <si>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</si>
  <si>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</si>
  <si>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</si>
  <si>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</si>
  <si>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</si>
  <si>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</si>
  <si>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</si>
  <si>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</si>
  <si>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</si>
  <si>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</si>
  <si>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</si>
  <si>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</si>
  <si>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</si>
  <si>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</si>
  <si>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</si>
  <si>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</si>
  <si>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</si>
  <si>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</si>
  <si>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</si>
  <si>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</si>
  <si>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</si>
  <si>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</si>
  <si>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</si>
  <si>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</si>
  <si>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</si>
  <si>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</si>
  <si>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</si>
  <si>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</si>
  <si>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</si>
  <si>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</si>
  <si>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</si>
  <si>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</si>
  <si>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</si>
  <si>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</si>
  <si>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</si>
  <si>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</si>
  <si>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</si>
  <si>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</si>
  <si>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</si>
  <si>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</si>
  <si>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</si>
  <si>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</si>
  <si>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</si>
  <si>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</si>
  <si>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</si>
  <si>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</si>
  <si>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</si>
  <si>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</si>
  <si>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</si>
  <si>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</si>
  <si>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</si>
  <si>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</si>
  <si>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</si>
  <si>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</si>
  <si>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</si>
  <si>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</si>
  <si>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</si>
  <si>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</si>
  <si>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</si>
  <si>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</si>
  <si>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</si>
  <si>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</si>
  <si>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</si>
  <si>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</si>
  <si>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</si>
  <si>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</si>
  <si>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</si>
  <si>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</si>
  <si>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</si>
  <si>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</si>
  <si>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</si>
  <si>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</si>
  <si>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</si>
  <si>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</si>
  <si>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</si>
  <si>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</si>
  <si>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</si>
  <si>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</si>
  <si>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</si>
  <si>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</si>
  <si>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</si>
  <si>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</si>
  <si>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</si>
  <si>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</si>
  <si>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</si>
  <si>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</si>
  <si>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</si>
  <si>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</si>
  <si>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</si>
  <si>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</si>
  <si>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</si>
  <si>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</si>
  <si>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</si>
  <si>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</si>
  <si>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</si>
  <si>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</si>
  <si>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</si>
  <si>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</si>
  <si>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</si>
  <si>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</si>
  <si>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</si>
  <si>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</si>
  <si>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</si>
  <si>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</si>
  <si>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</si>
  <si>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</si>
  <si>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</si>
  <si>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</si>
  <si>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</si>
  <si>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</si>
  <si>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</si>
  <si>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</si>
  <si>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</si>
  <si>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</si>
  <si>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</si>
  <si>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</si>
  <si>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</si>
  <si>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</si>
  <si>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</si>
  <si>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</si>
  <si>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</si>
  <si>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</si>
  <si>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</si>
  <si>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</si>
  <si>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</si>
  <si>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</si>
  <si>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</si>
  <si>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</si>
  <si>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</si>
  <si>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</si>
  <si>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</si>
  <si>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</si>
  <si>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</si>
  <si>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</si>
  <si>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</si>
  <si>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</si>
  <si>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</si>
  <si>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</si>
  <si>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</si>
  <si>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</si>
  <si>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</si>
  <si>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</si>
  <si>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</si>
  <si>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</si>
  <si>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</si>
  <si>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</si>
  <si>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</si>
  <si>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</si>
  <si>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</si>
  <si>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</si>
  <si>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</si>
  <si>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</si>
  <si>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</si>
  <si>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</si>
  <si>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</si>
  <si>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</si>
  <si>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</si>
  <si>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</si>
  <si>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</si>
  <si>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</si>
  <si>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</si>
  <si>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</si>
  <si>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</si>
  <si>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</si>
  <si>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</si>
  <si>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</si>
  <si>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</si>
  <si>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</si>
  <si>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</si>
  <si>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</si>
  <si>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</si>
  <si>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</si>
  <si>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</si>
  <si>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</si>
  <si>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</si>
  <si>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</si>
  <si>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</si>
  <si>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</si>
  <si>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</si>
  <si>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</si>
  <si>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</si>
  <si>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</si>
  <si>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</si>
  <si>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</si>
  <si>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</si>
  <si>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</si>
  <si>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</si>
  <si>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</si>
  <si>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</si>
  <si>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</si>
  <si>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</si>
  <si>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</si>
  <si>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</si>
  <si>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</si>
  <si>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</si>
  <si>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</si>
  <si>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</si>
  <si>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</si>
  <si>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</si>
  <si>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</si>
  <si>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</si>
  <si>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</si>
  <si>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</si>
  <si>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</si>
  <si>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</si>
  <si>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</si>
  <si>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</si>
  <si>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</si>
  <si>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</si>
  <si>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</si>
  <si>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</si>
  <si>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</si>
  <si>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</si>
  <si>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</si>
  <si>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</si>
  <si>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</si>
  <si>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</si>
  <si>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</si>
  <si>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</si>
  <si>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</si>
  <si>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</si>
  <si>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</si>
  <si>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</si>
  <si>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</si>
  <si>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</si>
  <si>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</si>
  <si>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</si>
  <si>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</si>
  <si>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</si>
  <si>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</si>
  <si>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</si>
  <si>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</si>
  <si>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</si>
  <si>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</si>
  <si>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</si>
  <si>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</si>
  <si>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</si>
  <si>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</si>
  <si>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</si>
  <si>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</si>
  <si>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</si>
  <si>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</si>
  <si>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</si>
  <si>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</si>
  <si>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</si>
  <si>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</si>
  <si>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</si>
  <si>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</si>
  <si>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</si>
  <si>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</si>
  <si>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</si>
  <si>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</si>
  <si>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</si>
  <si>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</si>
  <si>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</si>
  <si>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</si>
  <si>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</si>
  <si>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</si>
  <si>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</si>
  <si>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</si>
  <si>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</si>
  <si>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</si>
  <si>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</si>
  <si>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</si>
  <si>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</si>
  <si>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</si>
  <si>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</si>
  <si>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</si>
  <si>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</si>
  <si>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</si>
  <si>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</si>
  <si>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</si>
  <si>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</si>
  <si>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</si>
  <si>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</si>
  <si>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</si>
  <si>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</si>
  <si>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</si>
  <si>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</si>
  <si>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</si>
  <si>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</si>
  <si>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</si>
  <si>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</si>
  <si>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</si>
  <si>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</si>
  <si>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</si>
  <si>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</si>
  <si>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</si>
  <si>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</si>
  <si>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</si>
  <si>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</si>
  <si>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</si>
  <si>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</si>
  <si>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</si>
  <si>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</si>
  <si>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</si>
  <si>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</si>
  <si>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</si>
  <si>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</si>
  <si>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</si>
  <si>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</si>
  <si>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</si>
  <si>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</si>
  <si>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</si>
  <si>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</si>
  <si>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</si>
  <si>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</si>
  <si>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</si>
  <si>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</si>
  <si>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</si>
  <si>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</si>
  <si>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</si>
  <si>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</si>
  <si>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</si>
  <si>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</si>
  <si>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</si>
  <si>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</si>
  <si>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</si>
  <si>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</si>
  <si>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</si>
  <si>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</si>
  <si>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</si>
  <si>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</si>
  <si>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</si>
  <si>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</si>
  <si>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</si>
  <si>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</si>
  <si>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</si>
  <si>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</si>
  <si>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</si>
  <si>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</si>
  <si>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</si>
  <si>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</si>
  <si>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</si>
  <si>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</si>
  <si>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</si>
  <si>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</si>
  <si>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</si>
  <si>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</si>
  <si>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</si>
  <si>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</si>
  <si>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</si>
  <si>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</si>
  <si>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</si>
  <si>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</si>
  <si>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</si>
  <si>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</si>
  <si>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</si>
  <si>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</si>
  <si>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</si>
  <si>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</si>
  <si>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</si>
  <si>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</si>
  <si>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</si>
  <si>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</si>
  <si>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</si>
  <si>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</si>
  <si>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</si>
  <si>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</si>
  <si>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</si>
  <si>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</si>
  <si>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</si>
  <si>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</si>
  <si>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</si>
  <si>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</si>
  <si>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</si>
  <si>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</si>
  <si>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</si>
  <si>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</si>
  <si>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</si>
  <si>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</si>
  <si>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</si>
  <si>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</si>
  <si>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</si>
  <si>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</si>
  <si>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</si>
  <si>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</si>
  <si>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</si>
  <si>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</si>
  <si>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</si>
  <si>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</si>
  <si>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</si>
  <si>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</si>
  <si>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</si>
  <si>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</si>
  <si>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</si>
  <si>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</si>
  <si>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</si>
  <si>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</si>
  <si>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</si>
  <si>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</si>
  <si>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</si>
  <si>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</si>
  <si>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</si>
  <si>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</si>
  <si>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</si>
  <si>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</si>
  <si>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</si>
  <si>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</si>
  <si>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</si>
  <si>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</si>
  <si>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</si>
  <si>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</si>
  <si>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</si>
  <si>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</si>
  <si>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</si>
  <si>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</si>
  <si>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</si>
  <si>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</si>
  <si>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</si>
  <si>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</si>
  <si>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</si>
  <si>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</si>
  <si>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</si>
  <si>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</si>
  <si>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</si>
  <si>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</si>
  <si>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</si>
  <si>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</si>
  <si>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</si>
  <si>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</si>
  <si>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</si>
  <si>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</si>
  <si>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</si>
  <si>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</si>
  <si>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</si>
  <si>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</si>
  <si>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</si>
  <si>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</si>
  <si>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</si>
  <si>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</si>
  <si>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</si>
  <si>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</si>
  <si>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</si>
  <si>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</si>
  <si>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</si>
  <si>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</si>
  <si>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</si>
  <si>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</si>
  <si>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</si>
  <si>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</si>
  <si>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</si>
  <si>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</si>
  <si>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</si>
  <si>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</si>
  <si>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</si>
  <si>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</si>
  <si>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</si>
  <si>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</si>
  <si>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</si>
  <si>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</si>
  <si>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</si>
  <si>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</si>
  <si>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</si>
  <si>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</si>
  <si>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</si>
  <si>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</si>
  <si>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</si>
  <si>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</si>
  <si>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</si>
  <si>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</si>
  <si>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</si>
  <si>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</si>
  <si>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</si>
  <si>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</si>
  <si>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</si>
  <si>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</si>
  <si>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</si>
  <si>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</si>
  <si>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</si>
  <si>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</si>
  <si>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</si>
  <si>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</si>
  <si>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</si>
  <si>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</si>
  <si>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</si>
  <si>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</si>
  <si>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</si>
  <si>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</si>
  <si>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</si>
  <si>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</si>
  <si>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</si>
  <si>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</si>
  <si>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</si>
  <si>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</si>
  <si>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</si>
  <si>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</si>
  <si>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</si>
  <si>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</si>
  <si>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</si>
  <si>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</si>
  <si>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</si>
  <si>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</si>
  <si>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</si>
  <si>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</si>
  <si>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</si>
  <si>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</si>
  <si>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</si>
  <si>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</si>
  <si>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</si>
  <si>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</si>
  <si>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</si>
  <si>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</si>
  <si>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</si>
  <si>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</si>
  <si>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</si>
  <si>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</si>
  <si>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</si>
  <si>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</si>
  <si>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</si>
  <si>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</si>
  <si>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</si>
  <si>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</si>
  <si>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</si>
  <si>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</si>
  <si>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</si>
  <si>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</si>
  <si>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</si>
  <si>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</si>
  <si>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</si>
  <si>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</si>
  <si>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</si>
  <si>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</si>
  <si>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</si>
  <si>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</si>
  <si>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</si>
  <si>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</si>
  <si>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</si>
  <si>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</si>
  <si>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</si>
  <si>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</si>
  <si>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</si>
  <si>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</si>
  <si>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</si>
  <si>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</si>
  <si>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</si>
  <si>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</si>
  <si>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</si>
  <si>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</si>
  <si>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</si>
  <si>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</si>
  <si>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</si>
  <si>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</si>
  <si>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</si>
  <si>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</si>
  <si>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</si>
  <si>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</si>
  <si>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</si>
  <si>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</si>
  <si>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</si>
  <si>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</si>
  <si>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</si>
  <si>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</si>
  <si>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</si>
  <si>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</si>
  <si>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</si>
  <si>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</si>
  <si>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</si>
  <si>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</si>
  <si>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</si>
  <si>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</si>
  <si>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</si>
  <si>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</si>
  <si>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</si>
  <si>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</si>
  <si>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</si>
  <si>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</si>
  <si>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</si>
  <si>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</si>
  <si>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</si>
  <si>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</si>
  <si>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</si>
  <si>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</si>
  <si>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</si>
  <si>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</si>
  <si>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</si>
  <si>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</si>
  <si>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</si>
  <si>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</si>
  <si>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</si>
  <si>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</si>
  <si>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</si>
  <si>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</si>
  <si>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</si>
  <si>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</si>
  <si>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</si>
  <si>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</si>
  <si>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</si>
  <si>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</si>
  <si>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</si>
  <si>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</si>
  <si>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</si>
  <si>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</si>
  <si>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</si>
  <si>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</si>
  <si>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</si>
  <si>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</si>
  <si>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</si>
  <si>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</si>
  <si>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</si>
  <si>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</si>
  <si>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</si>
  <si>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</si>
  <si>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</si>
  <si>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</si>
  <si>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</si>
  <si>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</si>
  <si>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</si>
  <si>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</si>
  <si>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</si>
  <si>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</si>
  <si>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</si>
  <si>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</si>
  <si>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</si>
  <si>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</si>
  <si>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</si>
  <si>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</si>
  <si>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</si>
  <si>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</si>
  <si>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</si>
  <si>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</si>
  <si>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</si>
  <si>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</si>
  <si>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</si>
  <si>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</si>
  <si>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</si>
  <si>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</si>
  <si>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</si>
  <si>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</si>
  <si>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</si>
  <si>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</si>
  <si>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</si>
  <si>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</si>
  <si>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</si>
  <si>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</si>
  <si>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</si>
  <si>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</si>
  <si>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</si>
  <si>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</si>
  <si>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</si>
  <si>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</si>
  <si>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</si>
  <si>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</si>
  <si>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</si>
  <si>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</si>
  <si>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</si>
  <si>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</si>
  <si>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</si>
  <si>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</si>
  <si>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</si>
  <si>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</si>
  <si>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</si>
  <si>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</si>
  <si>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</si>
  <si>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</si>
  <si>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</si>
  <si>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</si>
  <si>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</si>
  <si>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</si>
  <si>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</si>
  <si>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</si>
  <si>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</si>
  <si>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</si>
  <si>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</si>
  <si>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</si>
  <si>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</si>
  <si>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</si>
  <si>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</si>
  <si>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</si>
  <si>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</si>
  <si>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</si>
  <si>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</si>
  <si>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</si>
  <si>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</si>
  <si>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</si>
  <si>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</si>
  <si>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</si>
  <si>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</si>
  <si>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</si>
  <si>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</si>
  <si>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</si>
  <si>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</si>
  <si>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</si>
  <si>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</si>
  <si>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</si>
  <si>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</si>
  <si>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</si>
  <si>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</si>
  <si>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</si>
  <si>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</si>
  <si>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</si>
  <si>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</si>
  <si>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</si>
  <si>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</si>
  <si>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</si>
  <si>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</si>
  <si>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</si>
  <si>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</si>
  <si>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</si>
  <si>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</si>
  <si>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</si>
  <si>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</si>
  <si>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</si>
  <si>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</si>
  <si>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</si>
  <si>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</si>
  <si>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</si>
  <si>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</si>
  <si>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</si>
  <si>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</si>
  <si>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</si>
  <si>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</si>
  <si>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</si>
  <si>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</si>
  <si>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</si>
  <si>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</si>
  <si>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</si>
  <si>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</si>
  <si>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</si>
  <si>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</si>
  <si>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</si>
  <si>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</si>
  <si>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</si>
  <si>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</si>
  <si>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</si>
  <si>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</si>
  <si>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</si>
  <si>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</si>
  <si>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</si>
  <si>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</si>
  <si>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</si>
  <si>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</si>
  <si>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</si>
  <si>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</si>
  <si>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</si>
  <si>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</si>
  <si>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</si>
  <si>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</si>
  <si>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</si>
  <si>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</si>
  <si>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</si>
  <si>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</si>
  <si>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</si>
  <si>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</si>
  <si>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</si>
  <si>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</si>
  <si>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</si>
  <si>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</si>
  <si>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</si>
  <si>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</si>
  <si>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</si>
  <si>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</si>
  <si>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</si>
  <si>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</si>
  <si>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</si>
  <si>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</si>
  <si>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</si>
  <si>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</si>
  <si>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</si>
  <si>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</si>
  <si>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</si>
  <si>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</si>
  <si>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</si>
  <si>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</si>
  <si>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</si>
  <si>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</si>
  <si>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</si>
  <si>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</si>
  <si>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</si>
  <si>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</si>
  <si>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</si>
  <si>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</si>
  <si>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</si>
  <si>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</si>
  <si>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</si>
  <si>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</si>
  <si>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</si>
  <si>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</si>
  <si>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</si>
  <si>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</si>
  <si>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</si>
  <si>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</si>
  <si>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</si>
  <si>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</si>
  <si>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</si>
  <si>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</si>
  <si>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</si>
  <si>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</si>
  <si>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</si>
  <si>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</si>
  <si>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</si>
  <si>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</si>
  <si>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</si>
  <si>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</si>
  <si>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</si>
  <si>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</si>
  <si>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</si>
  <si>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</si>
  <si>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</si>
  <si>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</si>
  <si>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</si>
  <si>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</si>
  <si>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</si>
  <si>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</si>
  <si>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</si>
  <si>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</si>
  <si>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</si>
  <si>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</si>
  <si>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</si>
  <si>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</si>
  <si>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</si>
  <si>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</si>
  <si>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</si>
  <si>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</si>
  <si>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</si>
  <si>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</si>
  <si>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</si>
  <si>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</si>
  <si>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</si>
  <si>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</si>
  <si>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</si>
  <si>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</si>
  <si>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</si>
  <si>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</si>
  <si>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</si>
  <si>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</si>
  <si>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</si>
  <si>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</si>
  <si>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</si>
  <si>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</si>
  <si>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</si>
  <si>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</si>
  <si>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</si>
  <si>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</si>
  <si>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</si>
  <si>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</si>
  <si>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</si>
  <si>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</si>
  <si>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</si>
  <si>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</si>
  <si>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</si>
  <si>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</si>
  <si>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</si>
  <si>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</si>
  <si>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</si>
  <si>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</si>
  <si>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</si>
  <si>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</si>
  <si>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</si>
  <si>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</si>
  <si>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</si>
  <si>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</si>
  <si>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</si>
  <si>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</si>
  <si>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</si>
  <si>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</si>
  <si>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</si>
  <si>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</si>
  <si>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</si>
  <si>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</si>
  <si>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</si>
  <si>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</si>
  <si>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</si>
  <si>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</si>
  <si>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</si>
  <si>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</si>
  <si>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</si>
  <si>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</si>
  <si>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</si>
  <si>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</si>
  <si>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</si>
  <si>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</si>
  <si>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</si>
  <si>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</si>
  <si>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</si>
  <si>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</si>
  <si>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</si>
  <si>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</si>
  <si>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</si>
  <si>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</si>
  <si>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</si>
  <si>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</si>
  <si>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</si>
  <si>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</si>
  <si>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</si>
  <si>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</si>
  <si>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</si>
  <si>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</si>
  <si>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</si>
  <si>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</si>
  <si>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</si>
  <si>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</si>
  <si>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</si>
  <si>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</si>
  <si>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</si>
  <si>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</si>
  <si>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</si>
  <si>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</si>
  <si>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</si>
  <si>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</si>
  <si>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</si>
  <si>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</si>
  <si>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</si>
  <si>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</si>
  <si>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</si>
  <si>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</si>
  <si>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</si>
  <si>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</si>
  <si>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</si>
  <si>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</si>
  <si>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</si>
  <si>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</si>
  <si>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</si>
  <si>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</si>
  <si>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</si>
  <si>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</si>
  <si>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</si>
  <si>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</si>
  <si>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</si>
  <si>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</si>
  <si>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</si>
  <si>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</si>
  <si>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</si>
  <si>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</si>
  <si>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</si>
  <si>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</si>
  <si>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</si>
  <si>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</si>
  <si>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</si>
  <si>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</si>
  <si>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</si>
  <si>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</si>
  <si>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</si>
  <si>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</si>
  <si>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</si>
  <si>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</si>
  <si>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</si>
  <si>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</si>
  <si>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</si>
  <si>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</si>
  <si>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</si>
  <si>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</si>
  <si>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</si>
  <si>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</si>
  <si>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</si>
  <si>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</si>
  <si>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</si>
  <si>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</si>
  <si>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</si>
  <si>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</si>
  <si>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</si>
  <si>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</si>
  <si>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</si>
  <si>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</si>
  <si>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</si>
  <si>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</si>
  <si>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</si>
  <si>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</si>
  <si>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</si>
  <si>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</si>
  <si>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</si>
  <si>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</si>
  <si>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</si>
  <si>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</si>
  <si>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</si>
  <si>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</si>
  <si>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</si>
  <si>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</si>
  <si>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</si>
  <si>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</si>
  <si>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</si>
  <si>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</si>
  <si>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</si>
  <si>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</si>
  <si>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</si>
  <si>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</si>
  <si>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</si>
  <si>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</si>
  <si>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</si>
  <si>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</si>
  <si>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</si>
  <si>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</si>
  <si>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</si>
  <si>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</si>
  <si>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</si>
  <si>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</si>
  <si>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</si>
  <si>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</si>
  <si>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</si>
  <si>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</si>
  <si>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</si>
  <si>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</si>
  <si>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</si>
  <si>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</si>
  <si>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</si>
  <si>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</si>
  <si>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</si>
  <si>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</si>
  <si>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</si>
  <si>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</si>
  <si>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</si>
  <si>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</si>
  <si>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</si>
  <si>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</si>
  <si>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</si>
  <si>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</si>
  <si>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</si>
  <si>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</si>
  <si>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</si>
  <si>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</si>
  <si>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</si>
  <si>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</si>
  <si>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</si>
  <si>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</si>
  <si>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</si>
  <si>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</si>
  <si>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</si>
  <si>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</si>
  <si>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</si>
  <si>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</si>
  <si>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</si>
  <si>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</si>
  <si>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</si>
  <si>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</si>
  <si>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</si>
  <si>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</si>
  <si>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</si>
  <si>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</si>
  <si>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</si>
  <si>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</si>
  <si>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</si>
  <si>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</si>
  <si>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</si>
  <si>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</si>
  <si>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</si>
  <si>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</si>
  <si>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</si>
  <si>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</si>
  <si>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</si>
  <si>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</si>
  <si>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</si>
  <si>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</si>
  <si>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</si>
  <si>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</si>
  <si>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</si>
  <si>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</si>
  <si>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</si>
  <si>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</si>
  <si>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</si>
  <si>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</si>
  <si>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</si>
  <si>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</si>
  <si>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</si>
  <si>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</si>
  <si>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</si>
  <si>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</si>
  <si>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</si>
  <si>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</si>
  <si>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</si>
  <si>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</si>
  <si>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</si>
  <si>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</si>
  <si>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</si>
  <si>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</si>
  <si>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</si>
  <si>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</si>
  <si>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</si>
  <si>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</si>
  <si>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</si>
  <si>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</si>
  <si>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</si>
  <si>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</si>
  <si>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</si>
  <si>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</si>
  <si>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</si>
  <si>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</si>
  <si>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</si>
  <si>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</si>
  <si>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</si>
  <si>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</si>
  <si>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</si>
  <si>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</si>
  <si>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</si>
  <si>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</si>
  <si>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</si>
  <si>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</si>
  <si>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</si>
  <si>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</si>
  <si>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</si>
  <si>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</si>
  <si>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</si>
  <si>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</si>
  <si>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</si>
  <si>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</si>
  <si>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</si>
  <si>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</si>
  <si>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</si>
  <si>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</si>
  <si>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</si>
  <si>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</si>
  <si>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</si>
  <si>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</si>
  <si>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</si>
  <si>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</si>
  <si>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</si>
  <si>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</si>
  <si>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</si>
  <si>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</si>
  <si>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</si>
  <si>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</si>
  <si>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</si>
  <si>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</si>
  <si>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</si>
  <si>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</si>
  <si>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</si>
  <si>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</si>
  <si>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</si>
  <si>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</si>
  <si>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</si>
  <si>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</si>
  <si>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</si>
  <si>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</si>
  <si>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</si>
  <si>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</si>
  <si>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</si>
  <si>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</si>
  <si>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</si>
  <si>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</si>
  <si>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</si>
  <si>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</si>
  <si>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</si>
  <si>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</si>
  <si>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</si>
  <si>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</si>
  <si>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</si>
  <si>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</si>
  <si>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</si>
  <si>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</si>
  <si>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</si>
  <si>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</si>
  <si>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</si>
  <si>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</si>
  <si>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</si>
  <si>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</si>
  <si>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</si>
  <si>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</si>
  <si>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</si>
  <si>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</si>
  <si>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</si>
  <si>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</si>
  <si>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</si>
  <si>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</si>
  <si>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</si>
  <si>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</si>
  <si>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</si>
  <si>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</si>
  <si>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</si>
  <si>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</si>
  <si>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</si>
  <si>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</si>
  <si>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</si>
  <si>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</si>
  <si>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</si>
  <si>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</si>
  <si>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</si>
  <si>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</si>
  <si>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</si>
  <si>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</si>
  <si>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</si>
  <si>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</si>
  <si>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</si>
  <si>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</si>
  <si>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</si>
  <si>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</si>
  <si>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</si>
  <si>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</si>
  <si>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</si>
  <si>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</si>
  <si>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</si>
  <si>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</si>
  <si>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</si>
  <si>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</si>
  <si>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</si>
  <si>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</si>
  <si>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</si>
  <si>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</si>
  <si>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</si>
  <si>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</si>
  <si>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</si>
  <si>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</si>
  <si>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</si>
  <si>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</si>
  <si>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</si>
  <si>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</si>
  <si>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</si>
  <si>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</si>
  <si>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</si>
  <si>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</si>
  <si>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</si>
  <si>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</si>
  <si>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</si>
  <si>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</si>
  <si>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</si>
  <si>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</si>
  <si>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</si>
  <si>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</si>
  <si>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</si>
  <si>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</si>
  <si>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</si>
  <si>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</si>
  <si>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</si>
  <si>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</si>
  <si>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</si>
  <si>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</si>
  <si>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</si>
  <si>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</si>
  <si>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</si>
  <si>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</si>
  <si>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</si>
  <si>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</si>
  <si>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</si>
  <si>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</si>
  <si>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</si>
  <si>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</si>
  <si>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</si>
  <si>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</si>
  <si>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</si>
  <si>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</si>
  <si>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</si>
  <si>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</si>
  <si>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</si>
  <si>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</si>
  <si>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</si>
  <si>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</si>
  <si>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</si>
  <si>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</si>
  <si>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</si>
  <si>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</si>
  <si>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</si>
  <si>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</si>
  <si>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</si>
  <si>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</si>
  <si>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</si>
  <si>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</si>
  <si>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</si>
  <si>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</si>
  <si>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</si>
  <si>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</si>
  <si>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</si>
  <si>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</si>
  <si>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</si>
  <si>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</si>
  <si>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</si>
  <si>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</si>
  <si>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</si>
  <si>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</si>
  <si>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</si>
  <si>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</si>
  <si>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</si>
  <si>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</si>
  <si>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</si>
  <si>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</si>
  <si>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</si>
  <si>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</si>
  <si>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</si>
  <si>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</si>
  <si>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</si>
  <si>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</si>
  <si>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</si>
  <si>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</si>
  <si>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</si>
  <si>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</si>
  <si>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</si>
  <si>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</si>
  <si>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</si>
  <si>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</si>
  <si>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</si>
  <si>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</si>
  <si>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</si>
  <si>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</si>
  <si>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</si>
  <si>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</si>
  <si>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</si>
  <si>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</si>
  <si>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</si>
  <si>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</si>
  <si>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</si>
  <si>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</si>
  <si>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</si>
  <si>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</si>
  <si>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</si>
  <si>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</si>
  <si>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</si>
  <si>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</si>
  <si>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</si>
  <si>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</si>
  <si>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</si>
  <si>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</si>
  <si>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</si>
  <si>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</si>
  <si>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</si>
  <si>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</si>
  <si>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</si>
  <si>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</si>
  <si>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</si>
  <si>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</si>
  <si>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</si>
  <si>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</si>
  <si>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</si>
  <si>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</si>
  <si>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</si>
  <si>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</si>
  <si>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</si>
  <si>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</si>
  <si>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</si>
  <si>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</si>
  <si>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</si>
  <si>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</si>
  <si>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</si>
  <si>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</si>
  <si>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</si>
  <si>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</si>
  <si>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</si>
  <si>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</si>
  <si>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</si>
  <si>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</si>
  <si>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</si>
  <si>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</si>
  <si>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</si>
  <si>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</si>
  <si>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</si>
  <si>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</si>
  <si>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</si>
  <si>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</si>
  <si>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</si>
  <si>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</si>
  <si>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</si>
  <si>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</si>
  <si>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</si>
  <si>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</si>
  <si>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</si>
  <si>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</si>
  <si>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</si>
  <si>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</si>
  <si>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</si>
  <si>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</si>
  <si>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</si>
  <si>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</si>
  <si>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</si>
  <si>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</si>
  <si>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</si>
  <si>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</si>
  <si>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</si>
  <si>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</si>
  <si>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</si>
  <si>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</si>
  <si>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</si>
  <si>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</si>
  <si>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</si>
  <si>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</si>
  <si>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</si>
  <si>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</si>
  <si>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</si>
  <si>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</si>
  <si>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</si>
  <si>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</si>
  <si>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</si>
  <si>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</si>
  <si>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</si>
  <si>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</si>
  <si>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</si>
  <si>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</si>
  <si>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</si>
  <si>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</si>
  <si>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</si>
  <si>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</si>
  <si>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</si>
  <si>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</si>
  <si>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</si>
  <si>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</si>
  <si>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</si>
  <si>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</si>
  <si>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</si>
  <si>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</si>
  <si>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</si>
  <si>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</si>
  <si>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</si>
  <si>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</si>
  <si>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</si>
  <si>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</si>
  <si>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</si>
  <si>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</si>
  <si>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</si>
  <si>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</si>
  <si>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</si>
  <si>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</si>
  <si>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</si>
  <si>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</si>
  <si>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</si>
  <si>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</si>
  <si>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</si>
  <si>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</si>
  <si>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</si>
  <si>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</si>
  <si>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</si>
  <si>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</si>
  <si>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</si>
  <si>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</si>
  <si>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</si>
  <si>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</si>
  <si>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</si>
  <si>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</si>
  <si>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</si>
  <si>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</si>
  <si>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</si>
  <si>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</si>
  <si>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</si>
  <si>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</si>
  <si>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</si>
  <si>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</si>
  <si>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</si>
  <si>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</si>
  <si>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</si>
  <si>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</si>
  <si>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</si>
  <si>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</si>
  <si>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</si>
  <si>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</si>
  <si>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</si>
  <si>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</si>
  <si>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</si>
  <si>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</si>
  <si>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</si>
  <si>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</si>
  <si>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</si>
  <si>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</si>
  <si>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</si>
  <si>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</si>
  <si>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</si>
  <si>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</si>
  <si>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</si>
  <si>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</si>
  <si>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</si>
  <si>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</si>
  <si>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</si>
  <si>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</si>
  <si>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</si>
  <si>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</si>
  <si>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</si>
  <si>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</si>
  <si>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</si>
  <si>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</si>
  <si>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</si>
  <si>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</si>
  <si>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</si>
  <si>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</si>
  <si>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</si>
  <si>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</si>
  <si>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</si>
  <si>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</si>
  <si>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</si>
  <si>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</si>
  <si>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</si>
  <si>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</si>
  <si>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</si>
  <si>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</si>
  <si>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</si>
  <si>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</si>
  <si>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</si>
  <si>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</si>
  <si>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</si>
  <si>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</si>
  <si>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</si>
  <si>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</si>
  <si>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</si>
  <si>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</si>
  <si>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</si>
  <si>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</si>
  <si>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</si>
  <si>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</si>
  <si>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</si>
  <si>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</si>
  <si>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</si>
  <si>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</si>
  <si>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</si>
  <si>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</si>
  <si>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</si>
  <si>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</si>
  <si>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</si>
  <si>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</si>
  <si>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</si>
  <si>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</si>
  <si>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</si>
  <si>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</si>
  <si>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</si>
  <si>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</si>
  <si>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</si>
  <si>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</si>
  <si>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</si>
  <si>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</si>
  <si>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</si>
  <si>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</si>
  <si>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</si>
  <si>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</si>
  <si>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</si>
  <si>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</si>
  <si>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</si>
  <si>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</si>
  <si>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</si>
  <si>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</si>
  <si>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</si>
  <si>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</si>
  <si>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</si>
  <si>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</si>
  <si>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</si>
  <si>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</si>
  <si>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</si>
  <si>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</si>
  <si>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</si>
  <si>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</si>
  <si>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</si>
  <si>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</si>
  <si>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</si>
  <si>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</si>
  <si>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</si>
  <si>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</si>
  <si>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</si>
  <si>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</si>
  <si>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</si>
  <si>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</si>
  <si>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</si>
  <si>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</si>
  <si>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</si>
  <si>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</si>
  <si>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</si>
  <si>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</si>
  <si>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</si>
  <si>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</si>
  <si>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</si>
  <si>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</si>
  <si>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</si>
  <si>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</si>
  <si>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</si>
  <si>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</si>
  <si>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</si>
  <si>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</si>
  <si>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</si>
  <si>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</si>
  <si>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</si>
  <si>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</si>
  <si>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</si>
  <si>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</si>
  <si>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</si>
  <si>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</si>
  <si>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</si>
  <si>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</si>
  <si>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</si>
  <si>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</si>
  <si>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</si>
  <si>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</si>
  <si>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</si>
  <si>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</si>
  <si>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</si>
  <si>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</si>
  <si>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</si>
  <si>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</si>
  <si>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</si>
  <si>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</si>
  <si>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</si>
  <si>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</si>
  <si>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</si>
  <si>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</si>
  <si>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</si>
  <si>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</si>
  <si>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</si>
  <si>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</si>
  <si>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</si>
  <si>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</si>
  <si>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</si>
  <si>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</si>
  <si>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</si>
  <si>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</si>
  <si>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</si>
  <si>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</si>
  <si>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</si>
  <si>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</si>
  <si>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</si>
  <si>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</si>
  <si>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</si>
  <si>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</si>
  <si>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</si>
  <si>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</si>
  <si>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</si>
  <si>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</si>
  <si>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</si>
  <si>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</si>
  <si>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</si>
  <si>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</si>
  <si>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</si>
  <si>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</si>
  <si>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</si>
  <si>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</si>
  <si>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</si>
  <si>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</si>
  <si>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</si>
  <si>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</si>
  <si>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</si>
  <si>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</si>
  <si>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</si>
  <si>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</si>
  <si>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</si>
  <si>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</si>
  <si>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</si>
  <si>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</si>
  <si>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</si>
  <si>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</si>
  <si>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</si>
  <si>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</si>
  <si>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</si>
  <si>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</si>
  <si>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</si>
  <si>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</si>
  <si>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</si>
  <si>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</si>
  <si>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</si>
  <si>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</si>
  <si>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</si>
  <si>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</si>
  <si>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</si>
  <si>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</si>
  <si>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</si>
  <si>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</si>
  <si>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</si>
  <si>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</si>
  <si>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</si>
  <si>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</si>
  <si>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</si>
  <si>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</si>
  <si>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</si>
  <si>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</si>
  <si>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</si>
  <si>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</si>
  <si>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</si>
  <si>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</si>
  <si>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</si>
  <si>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</si>
  <si>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</si>
  <si>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</si>
  <si>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</si>
  <si>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</si>
  <si>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</si>
  <si>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</si>
  <si>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</si>
  <si>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</si>
  <si>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</si>
  <si>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</si>
  <si>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</si>
  <si>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</si>
  <si>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</si>
  <si>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</si>
  <si>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</si>
  <si>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</si>
  <si>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</si>
  <si>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</si>
  <si>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</si>
  <si>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</si>
  <si>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</si>
  <si>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</si>
  <si>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</si>
  <si>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</si>
  <si>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</si>
  <si>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</si>
  <si>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</si>
  <si>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</si>
  <si>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</si>
  <si>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</si>
  <si>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</si>
  <si>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</si>
  <si>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</si>
  <si>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</si>
  <si>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</si>
  <si>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</si>
  <si>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</si>
  <si>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</si>
  <si>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</si>
  <si>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</si>
  <si>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</si>
  <si>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</si>
  <si>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</si>
  <si>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</si>
  <si>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</si>
  <si>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</si>
  <si>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</si>
  <si>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</si>
  <si>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</si>
  <si>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</si>
  <si>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</si>
  <si>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</si>
  <si>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</si>
  <si>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</si>
  <si>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</si>
  <si>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</si>
  <si>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</si>
  <si>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</si>
  <si>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</si>
  <si>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</si>
  <si>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</si>
  <si>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</si>
  <si>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</si>
  <si>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</si>
  <si>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</si>
  <si>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</si>
  <si>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</si>
  <si>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</si>
  <si>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</si>
  <si>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</si>
  <si>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</si>
  <si>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</si>
  <si>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</si>
  <si>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</si>
  <si>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</si>
  <si>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</si>
  <si>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</si>
  <si>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</si>
  <si>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</si>
  <si>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</si>
  <si>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</si>
  <si>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</si>
  <si>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</si>
  <si>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</si>
  <si>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</si>
  <si>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</si>
  <si>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</si>
  <si>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</si>
  <si>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</si>
  <si>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</si>
  <si>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</si>
  <si>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</si>
  <si>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</si>
  <si>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</si>
  <si>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</si>
  <si>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</si>
  <si>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</si>
  <si>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</si>
  <si>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</si>
  <si>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</si>
  <si>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</si>
  <si>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</si>
  <si>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</si>
  <si>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</si>
  <si>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</si>
  <si>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</si>
  <si>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</si>
  <si>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</si>
  <si>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</si>
  <si>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</si>
  <si>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</si>
  <si>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</si>
  <si>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</si>
  <si>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</si>
  <si>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</si>
  <si>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</si>
  <si>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</si>
  <si>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</si>
  <si>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</si>
  <si>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</si>
  <si>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</si>
  <si>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</si>
  <si>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</si>
  <si>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</si>
  <si>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</si>
  <si>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</si>
  <si>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</si>
  <si>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</si>
  <si>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</si>
  <si>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</si>
  <si>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</si>
  <si>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</si>
  <si>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</si>
  <si>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</si>
  <si>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</si>
  <si>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</si>
  <si>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</si>
  <si>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</si>
  <si>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</si>
  <si>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</si>
  <si>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</si>
  <si>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</si>
  <si>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</si>
  <si>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</si>
  <si>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</si>
  <si>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</si>
  <si>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</si>
  <si>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</si>
  <si>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</si>
  <si>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</si>
  <si>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</si>
  <si>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</si>
  <si>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</si>
  <si>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</si>
  <si>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</si>
  <si>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</si>
  <si>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</si>
  <si>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</si>
  <si>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</si>
  <si>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</si>
  <si>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</si>
  <si>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</si>
  <si>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</si>
  <si>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</si>
  <si>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</si>
  <si>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</si>
  <si>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</si>
  <si>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</si>
  <si>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</si>
  <si>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</si>
  <si>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</si>
  <si>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</si>
  <si>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</si>
  <si>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</si>
  <si>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</si>
  <si>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</si>
  <si>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</si>
  <si>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</si>
  <si>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</si>
  <si>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</si>
  <si>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</si>
  <si>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</si>
  <si>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</si>
  <si>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</si>
  <si>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</si>
  <si>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</si>
  <si>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</si>
  <si>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</si>
  <si>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</si>
  <si>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</si>
  <si>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</si>
  <si>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</si>
  <si>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</si>
  <si>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</si>
  <si>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</si>
  <si>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</si>
  <si>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</si>
  <si>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</si>
  <si>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</si>
  <si>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</si>
  <si>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</si>
  <si>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</si>
  <si>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</si>
  <si>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</si>
  <si>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</si>
  <si>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</si>
  <si>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</si>
  <si>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</si>
  <si>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</si>
  <si>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</si>
  <si>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</si>
  <si>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</si>
  <si>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</si>
  <si>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</si>
  <si>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</si>
  <si>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</si>
  <si>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</si>
  <si>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</si>
  <si>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</si>
  <si>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</si>
  <si>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</si>
  <si>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</si>
  <si>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</si>
  <si>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</si>
  <si>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</si>
  <si>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</si>
  <si>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</si>
  <si>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</si>
  <si>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</si>
  <si>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</si>
  <si>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</si>
  <si>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</si>
  <si>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</si>
  <si>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</si>
  <si>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</si>
  <si>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</si>
  <si>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</si>
  <si>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</si>
  <si>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</si>
  <si>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</si>
  <si>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</si>
  <si>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</si>
  <si>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</si>
  <si>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</si>
  <si>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</si>
  <si>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</si>
  <si>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</si>
  <si>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</si>
  <si>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</si>
  <si>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</si>
  <si>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</si>
  <si>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</si>
  <si>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</si>
  <si>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</si>
  <si>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</si>
  <si>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</si>
  <si>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</si>
  <si>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</si>
  <si>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</si>
  <si>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</si>
  <si>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</si>
  <si>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</si>
  <si>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</si>
  <si>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</si>
  <si>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</si>
  <si>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</si>
  <si>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</si>
  <si>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</si>
  <si>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</si>
  <si>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</si>
  <si>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</si>
  <si>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</si>
  <si>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</si>
  <si>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</si>
  <si>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</si>
  <si>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</si>
  <si>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</si>
  <si>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</si>
  <si>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</si>
  <si>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</si>
  <si>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</si>
  <si>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</si>
  <si>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</si>
  <si>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</si>
  <si>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</si>
  <si>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</si>
  <si>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</si>
  <si>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</si>
  <si>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</si>
  <si>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</si>
  <si>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</si>
  <si>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</si>
  <si>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</si>
  <si>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</si>
  <si>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</si>
  <si>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</si>
  <si>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</si>
  <si>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</si>
  <si>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</si>
  <si>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</si>
  <si>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</si>
  <si>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</si>
  <si>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</si>
  <si>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</si>
  <si>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</si>
  <si>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</si>
  <si>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</si>
  <si>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</si>
  <si>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</si>
  <si>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</si>
  <si>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</si>
  <si>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</si>
  <si>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</si>
  <si>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</si>
  <si>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</si>
  <si>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</si>
  <si>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</si>
  <si>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</si>
  <si>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</si>
  <si>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</si>
  <si>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</si>
  <si>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</si>
  <si>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</si>
  <si>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</si>
  <si>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</si>
  <si>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</si>
  <si>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</si>
  <si>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</si>
  <si>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</si>
  <si>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</si>
  <si>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</si>
  <si>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</si>
  <si>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</si>
  <si>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</si>
  <si>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</si>
  <si>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</si>
  <si>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</si>
  <si>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</si>
  <si>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</si>
  <si>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</si>
  <si>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</si>
  <si>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</si>
  <si>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</si>
  <si>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</si>
  <si>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</si>
  <si>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</si>
  <si>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</si>
  <si>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</si>
  <si>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</si>
  <si>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</si>
  <si>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</si>
  <si>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</si>
  <si>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</si>
  <si>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</si>
  <si>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</si>
  <si>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</si>
  <si>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</si>
  <si>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</si>
  <si>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</si>
  <si>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</si>
  <si>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</si>
  <si>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</si>
  <si>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</si>
  <si>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</si>
  <si>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</si>
  <si>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</si>
  <si>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</si>
  <si>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</si>
  <si>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</si>
  <si>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</si>
  <si>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</si>
  <si>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</si>
  <si>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</si>
  <si>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</si>
  <si>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</si>
  <si>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</si>
  <si>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</si>
  <si>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</si>
  <si>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</si>
  <si>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</si>
  <si>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</si>
  <si>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</si>
  <si>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</si>
  <si>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</si>
  <si>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</si>
  <si>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</si>
  <si>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</si>
  <si>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</si>
  <si>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</si>
  <si>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</si>
  <si>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</si>
  <si>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</si>
  <si>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</si>
  <si>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</si>
  <si>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</si>
  <si>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</si>
  <si>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</si>
  <si>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</si>
  <si>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</si>
  <si>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</si>
  <si>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</si>
  <si>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</si>
  <si>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</si>
  <si>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</si>
  <si>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</si>
  <si>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</si>
  <si>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</si>
  <si>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</si>
  <si>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</si>
  <si>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</si>
  <si>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</si>
  <si>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</si>
  <si>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</si>
  <si>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</si>
  <si>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</si>
  <si>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</si>
  <si>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</si>
  <si>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</si>
  <si>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</si>
  <si>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</si>
  <si>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</si>
  <si>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</si>
  <si>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</si>
  <si>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</si>
  <si>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</si>
  <si>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</si>
  <si>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</si>
  <si>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</si>
  <si>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</si>
  <si>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</si>
  <si>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</si>
  <si>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</si>
  <si>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</si>
  <si>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</si>
  <si>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</si>
  <si>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</si>
  <si>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</si>
  <si>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</si>
  <si>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</si>
  <si>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</si>
  <si>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</si>
  <si>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</si>
  <si>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</si>
  <si>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</si>
  <si>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</si>
  <si>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</si>
  <si>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</si>
  <si>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</si>
  <si>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</si>
  <si>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</si>
  <si>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</si>
  <si>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</si>
  <si>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</si>
  <si>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</si>
  <si>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</si>
  <si>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</si>
  <si>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</si>
  <si>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</si>
  <si>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</si>
  <si>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</si>
  <si>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</si>
  <si>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</si>
  <si>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</si>
  <si>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</si>
  <si>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</si>
  <si>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</si>
  <si>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</si>
  <si>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</si>
  <si>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</si>
  <si>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</si>
  <si>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</si>
  <si>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</si>
  <si>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</si>
  <si>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</si>
  <si>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</si>
  <si>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</si>
  <si>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</si>
  <si>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</si>
  <si>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</si>
  <si>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</si>
  <si>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</si>
  <si>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</si>
  <si>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</si>
  <si>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</si>
  <si>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</si>
  <si>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</si>
  <si>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</si>
  <si>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</si>
  <si>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</si>
  <si>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</si>
  <si>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</si>
  <si>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</si>
  <si>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</si>
  <si>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</si>
  <si>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</si>
  <si>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</si>
  <si>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</si>
  <si>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</si>
  <si>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</si>
  <si>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</si>
  <si>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</si>
  <si>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</si>
  <si>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</si>
  <si>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</si>
  <si>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</si>
  <si>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</si>
  <si>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</si>
  <si>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</si>
  <si>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</si>
  <si>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</si>
  <si>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</si>
  <si>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</si>
  <si>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</si>
  <si>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</si>
  <si>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</si>
  <si>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</si>
  <si>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</si>
  <si>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</si>
  <si>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</si>
  <si>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</si>
  <si>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</si>
  <si>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</si>
  <si>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</si>
  <si>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</si>
  <si>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</si>
  <si>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</si>
  <si>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</si>
  <si>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</si>
  <si>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</si>
  <si>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</si>
  <si>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NO</t>
  </si>
  <si>
    <t>2021-91-3</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</si>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</sst>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0" zoomScaleNormal="10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2732</v>
      </c>
      <c r="D15" s="35"/>
      <c r="E15" s="35"/>
      <c r="F15" s="5"/>
      <c r="G15" s="32" t="s">
        <v>1168</v>
      </c>
      <c r="H15" s="103" t="s">
        <v>1109</v>
      </c>
      <c r="I15" s="32" t="s">
        <v>2624</v>
      </c>
      <c r="J15" s="108" t="s">
        <v>2626</v>
      </c>
      <c r="L15" s="208" t="s">
        <v>8</v>
      </c>
      <c r="M15" s="208"/>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185"/>
      <c r="I20" s="148" t="s">
        <v>1109</v>
      </c>
      <c r="J20" s="149" t="s">
        <v>1114</v>
      </c>
      <c r="K20" s="150">
        <v>1003058168</v>
      </c>
      <c r="L20" s="151">
        <v>44201</v>
      </c>
      <c r="M20" s="151">
        <v>44561</v>
      </c>
      <c r="N20" s="134">
        <f>+(M20-L20)/30</f>
        <v>12</v>
      </c>
      <c r="O20" s="137"/>
      <c r="U20" s="133"/>
      <c r="V20" s="105">
        <f ca="1">NOW()</f>
        <v>44200.62711400463</v>
      </c>
      <c r="W20" s="105">
        <f ca="1">NOW()</f>
        <v>44200.62711400463</v>
      </c>
    </row>
    <row r="21" spans="1:23" ht="30" customHeight="1" outlineLevel="1" x14ac:dyDescent="0.25">
      <c r="A21" s="9"/>
      <c r="B21" s="71"/>
      <c r="C21" s="5"/>
      <c r="D21" s="5"/>
      <c r="E21" s="5"/>
      <c r="F21" s="5"/>
      <c r="G21" s="5"/>
      <c r="H21" s="70"/>
      <c r="I21" s="148" t="s">
        <v>1109</v>
      </c>
      <c r="J21" s="149" t="s">
        <v>1111</v>
      </c>
      <c r="K21" s="150">
        <v>0</v>
      </c>
      <c r="L21" s="151">
        <v>44201</v>
      </c>
      <c r="M21" s="151">
        <v>44561</v>
      </c>
      <c r="N21" s="134">
        <f t="shared" ref="N21:N35" si="0">+(M21-L21)/30</f>
        <v>12</v>
      </c>
      <c r="O21" s="138"/>
    </row>
    <row r="22" spans="1:23" ht="30" customHeight="1" outlineLevel="1" x14ac:dyDescent="0.25">
      <c r="A22" s="9"/>
      <c r="B22" s="71"/>
      <c r="C22" s="5"/>
      <c r="D22" s="5"/>
      <c r="E22" s="5"/>
      <c r="F22" s="5"/>
      <c r="G22" s="5"/>
      <c r="H22" s="70"/>
      <c r="I22" s="148" t="s">
        <v>1109</v>
      </c>
      <c r="J22" s="149" t="s">
        <v>851</v>
      </c>
      <c r="K22" s="150">
        <v>0</v>
      </c>
      <c r="L22" s="151">
        <v>44201</v>
      </c>
      <c r="M22" s="151">
        <v>44561</v>
      </c>
      <c r="N22" s="135">
        <f t="shared" ref="N22:N33" si="1">+(M22-L22)/30</f>
        <v>12</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IGLESIA CENTRO CRISTIANO</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2733</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2731</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2731</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1145</v>
      </c>
      <c r="K116" s="122">
        <v>1256525118</v>
      </c>
      <c r="L116" s="100">
        <f>+IF(AND(K116&gt;0,O116="Ejecución"),(K116/877802)*Tabla28[[#This Row],[% participación]],IF(AND(K116&gt;0,O116&lt;&gt;"Ejecución"),"-",""))</f>
        <v>1431.4448110166074</v>
      </c>
      <c r="M116" s="123" t="s">
        <v>2731</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1118</v>
      </c>
      <c r="K117" s="122">
        <v>2145426069</v>
      </c>
      <c r="L117" s="100">
        <f>+IF(AND(K117&gt;0,O117="Ejecución"),(K117/877802)*Tabla28[[#This Row],[% participación]],IF(AND(K117&gt;0,O117&lt;&gt;"Ejecución"),"-",""))</f>
        <v>2444.0888366624818</v>
      </c>
      <c r="M117" s="123" t="s">
        <v>2731</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1111</v>
      </c>
      <c r="K118" s="122">
        <v>1807453711</v>
      </c>
      <c r="L118" s="100">
        <f>+IF(AND(K118&gt;0,O118="Ejecución"),(K118/877802)*Tabla28[[#This Row],[% participación]],IF(AND(K118&gt;0,O118&lt;&gt;"Ejecución"),"-",""))</f>
        <v>2059.0676610442902</v>
      </c>
      <c r="M118" s="123" t="s">
        <v>2731</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2669</v>
      </c>
      <c r="C179" s="220"/>
      <c r="D179" s="220"/>
      <c r="E179" s="170">
        <v>0.02</v>
      </c>
      <c r="F179" s="169">
        <v>0</v>
      </c>
      <c r="G179" s="164" t="str">
        <f>IF(F179&gt;0,SUM(E179+F179),"")</f>
        <v/>
      </c>
      <c r="H179" s="5"/>
      <c r="I179" s="220" t="s">
        <v>2671</v>
      </c>
      <c r="J179" s="220"/>
      <c r="K179" s="220"/>
      <c r="L179" s="220"/>
      <c r="M179" s="171">
        <v>0.02</v>
      </c>
      <c r="O179" s="8"/>
      <c r="Q179" s="19"/>
      <c r="R179" s="158">
        <f>IF(M179&gt;0,SUM(L179+M179),"")</f>
        <v>0.02</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01" t="s">
        <v>2628</v>
      </c>
      <c r="L185" s="201"/>
      <c r="M185" s="94">
        <f>+J185*(SUM(K20:K35))</f>
        <v>20061163.359999999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2021-01-04T19:16:49Z</cp:lastPrinted>
  <dcterms:created xsi:type="dcterms:W3CDTF">2020-10-14T21:57:42Z</dcterms:created>
  <dcterms:modified xsi:type="dcterms:W3CDTF">2021-01-04T20:03:19Z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