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Nelcy\Documents\ASOCIACION CENEGUETA\2021-19-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<sst xmlns="http://schemas.openxmlformats.org/spreadsheetml/2006/main" count="3091" uniqueCount="2701">
  <si>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</si>
  <si>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</si>
  <si>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</si>
  <si>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</si>
  <si>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</si>
  <si>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</si>
  <si>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</si>
  <si>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</si>
  <si>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</si>
  <si>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</si>
  <si>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</si>
  <si>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</si>
  <si>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</si>
  <si>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</si>
  <si>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</si>
  <si>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</si>
  <si>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</si>
  <si>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</si>
  <si>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</si>
  <si>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</si>
  <si>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</si>
  <si>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</si>
  <si>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</si>
  <si>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</si>
  <si>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</si>
  <si>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</si>
  <si>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</si>
  <si>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</si>
  <si>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</si>
  <si>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</si>
  <si>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</si>
  <si>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</si>
  <si>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</si>
  <si>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</si>
  <si>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</si>
  <si>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</si>
  <si>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</si>
  <si>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</si>
  <si>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</si>
  <si>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</si>
  <si>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</si>
  <si>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</si>
  <si>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</si>
  <si>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</si>
  <si>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</si>
  <si>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</si>
  <si>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</si>
  <si>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</si>
  <si>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</si>
  <si>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</si>
  <si>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</si>
  <si>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</si>
  <si>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</si>
  <si>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</si>
  <si>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</si>
  <si>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</si>
  <si>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</si>
  <si>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</si>
  <si>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</si>
  <si>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</si>
  <si>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</si>
  <si>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</si>
  <si>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</si>
  <si>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</si>
  <si>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</si>
  <si>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</si>
  <si>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</si>
  <si>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</si>
  <si>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</si>
  <si>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</si>
  <si>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</si>
  <si>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</si>
  <si>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</si>
  <si>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</si>
  <si>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</si>
  <si>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</si>
  <si>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</si>
  <si>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</si>
  <si>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</si>
  <si>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</si>
  <si>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</si>
  <si>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</si>
  <si>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</si>
  <si>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</si>
  <si>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</si>
  <si>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</si>
  <si>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</si>
  <si>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</si>
  <si>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</si>
  <si>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</si>
  <si>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</si>
  <si>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</si>
  <si>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</si>
  <si>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</si>
  <si>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</si>
  <si>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</si>
  <si>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</si>
  <si>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</si>
  <si>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</si>
  <si>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</si>
  <si>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</si>
  <si>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</si>
  <si>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</si>
  <si>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</si>
  <si>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</si>
  <si>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</si>
  <si>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</si>
  <si>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</si>
  <si>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</si>
  <si>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</si>
  <si>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</si>
  <si>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</si>
  <si>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</si>
  <si>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</si>
  <si>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</si>
  <si>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</si>
  <si>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</si>
  <si>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</si>
  <si>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</si>
  <si>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</si>
  <si>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</si>
  <si>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</si>
  <si>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</si>
  <si>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</si>
  <si>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</si>
  <si>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</si>
  <si>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</si>
  <si>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</si>
  <si>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</si>
  <si>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</si>
  <si>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</si>
  <si>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</si>
  <si>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</si>
  <si>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</si>
  <si>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</si>
  <si>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</si>
  <si>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</si>
  <si>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</si>
  <si>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</si>
  <si>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</si>
  <si>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</si>
  <si>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</si>
  <si>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</si>
  <si>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</si>
  <si>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</si>
  <si>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</si>
  <si>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</si>
  <si>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</si>
  <si>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</si>
  <si>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</si>
  <si>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</si>
  <si>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</si>
  <si>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</si>
  <si>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</si>
  <si>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</si>
  <si>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</si>
  <si>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</si>
  <si>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</si>
  <si>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</si>
  <si>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</si>
  <si>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</si>
  <si>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</si>
  <si>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</si>
  <si>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</si>
  <si>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</si>
  <si>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</si>
  <si>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</si>
  <si>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</si>
  <si>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</si>
  <si>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</si>
  <si>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</si>
  <si>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</si>
  <si>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</si>
  <si>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</si>
  <si>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</si>
  <si>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</si>
  <si>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</si>
  <si>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</si>
  <si>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</si>
  <si>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</si>
  <si>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</si>
  <si>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</si>
  <si>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</si>
  <si>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</si>
  <si>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</si>
  <si>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</si>
  <si>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</si>
  <si>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</si>
  <si>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</si>
  <si>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</si>
  <si>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</si>
  <si>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</si>
  <si>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</si>
  <si>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</si>
  <si>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</si>
  <si>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</si>
  <si>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</si>
  <si>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</si>
  <si>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</si>
  <si>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</si>
  <si>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</si>
  <si>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</si>
  <si>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</si>
  <si>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</si>
  <si>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</si>
  <si>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</si>
  <si>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</si>
  <si>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</si>
  <si>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</si>
  <si>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</si>
  <si>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</si>
  <si>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</si>
  <si>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</si>
  <si>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</si>
  <si>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</si>
  <si>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</si>
  <si>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</si>
  <si>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</si>
  <si>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</si>
  <si>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</si>
  <si>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</si>
  <si>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</si>
  <si>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</si>
  <si>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</si>
  <si>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</si>
  <si>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</si>
  <si>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</si>
  <si>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</si>
  <si>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</si>
  <si>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</si>
  <si>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</si>
  <si>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</si>
  <si>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</si>
  <si>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</si>
  <si>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</si>
  <si>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</si>
  <si>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</si>
  <si>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</si>
  <si>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</si>
  <si>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</si>
  <si>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</si>
  <si>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</si>
  <si>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</si>
  <si>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</si>
  <si>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</si>
  <si>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</si>
  <si>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</si>
  <si>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</si>
  <si>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</si>
  <si>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</si>
  <si>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</si>
  <si>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</si>
  <si>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</si>
  <si>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</si>
  <si>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</si>
  <si>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</si>
  <si>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</si>
  <si>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</si>
  <si>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</si>
  <si>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</si>
  <si>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</si>
  <si>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</si>
  <si>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</si>
  <si>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</si>
  <si>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</si>
  <si>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</si>
  <si>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</si>
  <si>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</si>
  <si>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</si>
  <si>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</si>
  <si>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</si>
  <si>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</si>
  <si>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</si>
  <si>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</si>
  <si>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</si>
  <si>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</si>
  <si>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</si>
  <si>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</si>
  <si>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</si>
  <si>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</si>
  <si>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</si>
  <si>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</si>
  <si>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</si>
  <si>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</si>
  <si>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</si>
  <si>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</si>
  <si>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</si>
  <si>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</si>
  <si>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</si>
  <si>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</si>
  <si>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</si>
  <si>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</si>
  <si>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</si>
  <si>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</si>
  <si>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</si>
  <si>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</si>
  <si>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</si>
  <si>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</si>
  <si>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</si>
  <si>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</si>
  <si>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</si>
  <si>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</si>
  <si>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</si>
  <si>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</si>
  <si>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</si>
  <si>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</si>
  <si>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</si>
  <si>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</si>
  <si>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</si>
  <si>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</si>
  <si>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</si>
  <si>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</si>
  <si>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</si>
  <si>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</si>
  <si>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</si>
  <si>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</si>
  <si>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</si>
  <si>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</si>
  <si>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</si>
  <si>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</si>
  <si>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</si>
  <si>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</si>
  <si>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</si>
  <si>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</si>
  <si>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</si>
  <si>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</si>
  <si>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</si>
  <si>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</si>
  <si>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</si>
  <si>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</si>
  <si>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</si>
  <si>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</si>
  <si>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</si>
  <si>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</si>
  <si>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</si>
  <si>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</si>
  <si>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</si>
  <si>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</si>
  <si>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</si>
  <si>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</si>
  <si>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</si>
  <si>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</si>
  <si>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</si>
  <si>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</si>
  <si>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</si>
  <si>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</si>
  <si>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</si>
  <si>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</si>
  <si>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</si>
  <si>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</si>
  <si>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</si>
  <si>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</si>
  <si>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</si>
  <si>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</si>
  <si>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</si>
  <si>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</si>
  <si>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</si>
  <si>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</si>
  <si>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</si>
  <si>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</si>
  <si>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</si>
  <si>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</si>
  <si>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</si>
  <si>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</si>
  <si>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</si>
  <si>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</si>
  <si>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</si>
  <si>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</si>
  <si>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</si>
  <si>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</si>
  <si>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</si>
  <si>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</si>
  <si>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</si>
  <si>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</si>
  <si>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</si>
  <si>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</si>
  <si>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</si>
  <si>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</si>
  <si>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</si>
  <si>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</si>
  <si>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</si>
  <si>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</si>
  <si>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</si>
  <si>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</si>
  <si>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</si>
  <si>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</si>
  <si>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</si>
  <si>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</si>
  <si>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</si>
  <si>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</si>
  <si>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</si>
  <si>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</si>
  <si>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</si>
  <si>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</si>
  <si>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</si>
  <si>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</si>
  <si>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</si>
  <si>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</si>
  <si>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</si>
  <si>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</si>
  <si>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</si>
  <si>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</si>
  <si>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</si>
  <si>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</si>
  <si>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</si>
  <si>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</si>
  <si>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</si>
  <si>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</si>
  <si>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</si>
  <si>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</si>
  <si>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</si>
  <si>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</si>
  <si>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</si>
  <si>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</si>
  <si>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</si>
  <si>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</si>
  <si>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</si>
  <si>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</si>
  <si>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</si>
  <si>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</si>
  <si>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</si>
  <si>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</si>
  <si>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</si>
  <si>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</si>
  <si>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</si>
  <si>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</si>
  <si>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</si>
  <si>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</si>
  <si>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</si>
  <si>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</si>
  <si>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</si>
  <si>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</si>
  <si>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</si>
  <si>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</si>
  <si>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</si>
  <si>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</si>
  <si>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</si>
  <si>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</si>
  <si>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</si>
  <si>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</si>
  <si>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</si>
  <si>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</si>
  <si>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</si>
  <si>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</si>
  <si>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</si>
  <si>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</si>
  <si>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</si>
  <si>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</si>
  <si>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</si>
  <si>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</si>
  <si>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</si>
  <si>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</si>
  <si>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</si>
  <si>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</si>
  <si>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</si>
  <si>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</si>
  <si>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</si>
  <si>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</si>
  <si>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</si>
  <si>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</si>
  <si>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</si>
  <si>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</si>
  <si>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</si>
  <si>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</si>
  <si>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</si>
  <si>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</si>
  <si>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</si>
  <si>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</si>
  <si>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</si>
  <si>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</si>
  <si>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</si>
  <si>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</si>
  <si>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</si>
  <si>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</si>
  <si>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</si>
  <si>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</si>
  <si>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</si>
  <si>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</si>
  <si>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</si>
  <si>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</si>
  <si>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</si>
  <si>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</si>
  <si>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</si>
  <si>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</si>
  <si>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</si>
  <si>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</si>
  <si>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</si>
  <si>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</si>
  <si>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</si>
  <si>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</si>
  <si>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</si>
  <si>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</si>
  <si>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</si>
  <si>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</si>
  <si>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</si>
  <si>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</si>
  <si>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</si>
  <si>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</si>
  <si>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</si>
  <si>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</si>
  <si>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</si>
  <si>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</si>
  <si>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</si>
  <si>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</si>
  <si>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</si>
  <si>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</si>
  <si>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</si>
  <si>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</si>
  <si>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</si>
  <si>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</si>
  <si>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</si>
  <si>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</si>
  <si>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</si>
  <si>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</si>
  <si>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</si>
  <si>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</si>
  <si>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</si>
  <si>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</si>
  <si>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</si>
  <si>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</si>
  <si>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</si>
  <si>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</si>
  <si>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</si>
  <si>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</si>
  <si>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</si>
  <si>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</si>
  <si>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</si>
  <si>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</si>
  <si>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</si>
  <si>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</si>
  <si>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</si>
  <si>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</si>
  <si>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</si>
  <si>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</si>
  <si>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</si>
  <si>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</si>
  <si>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</si>
  <si>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</si>
  <si>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</si>
  <si>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</si>
  <si>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</si>
  <si>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</si>
  <si>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</si>
  <si>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</si>
  <si>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</si>
  <si>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</si>
  <si>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</si>
  <si>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</si>
  <si>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</si>
  <si>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</si>
  <si>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</si>
  <si>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</si>
  <si>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</si>
  <si>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</si>
  <si>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</si>
  <si>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</si>
  <si>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</si>
  <si>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</si>
  <si>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</si>
  <si>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</si>
  <si>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</si>
  <si>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</si>
  <si>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</si>
  <si>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</si>
  <si>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</si>
  <si>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</si>
  <si>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</si>
  <si>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</si>
  <si>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</si>
  <si>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</si>
  <si>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</si>
  <si>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</si>
  <si>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</si>
  <si>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</si>
  <si>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</si>
  <si>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</si>
  <si>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</si>
  <si>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</si>
  <si>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</si>
  <si>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</si>
  <si>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</si>
  <si>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</si>
  <si>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</si>
  <si>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</si>
  <si>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</si>
  <si>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</si>
  <si>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</si>
  <si>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</si>
  <si>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</si>
  <si>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</si>
  <si>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</si>
  <si>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</si>
  <si>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</si>
  <si>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</si>
  <si>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</si>
  <si>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</si>
  <si>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</si>
  <si>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</si>
  <si>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</si>
  <si>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</si>
  <si>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</si>
  <si>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</si>
  <si>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</si>
  <si>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</si>
  <si>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</si>
  <si>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</si>
  <si>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</si>
  <si>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</si>
  <si>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</si>
  <si>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</si>
  <si>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</si>
  <si>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</si>
  <si>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</si>
  <si>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</si>
  <si>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</si>
  <si>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</si>
  <si>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</si>
  <si>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</si>
  <si>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</si>
  <si>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</si>
  <si>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</si>
  <si>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</si>
  <si>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</si>
  <si>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</si>
  <si>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</si>
  <si>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</si>
  <si>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</si>
  <si>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</si>
  <si>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</si>
  <si>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</si>
  <si>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</si>
  <si>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</si>
  <si>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</si>
  <si>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</si>
  <si>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</si>
  <si>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</si>
  <si>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</si>
  <si>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</si>
  <si>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</si>
  <si>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</si>
  <si>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</si>
  <si>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</si>
  <si>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</si>
  <si>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</si>
  <si>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</si>
  <si>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</si>
  <si>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</si>
  <si>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</si>
  <si>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</si>
  <si>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</si>
  <si>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</si>
  <si>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</si>
  <si>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</si>
  <si>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</si>
  <si>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</si>
  <si>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</si>
  <si>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</si>
  <si>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</si>
  <si>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</si>
  <si>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</si>
  <si>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</si>
  <si>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</si>
  <si>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</si>
  <si>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</si>
  <si>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</si>
  <si>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</si>
  <si>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</si>
  <si>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</si>
  <si>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</si>
  <si>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</si>
  <si>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</si>
  <si>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</si>
  <si>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</si>
  <si>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</si>
  <si>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</si>
  <si>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</si>
  <si>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</si>
  <si>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</si>
  <si>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</si>
  <si>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</si>
  <si>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</si>
  <si>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</si>
  <si>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</si>
  <si>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</si>
  <si>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</si>
  <si>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</si>
  <si>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</si>
  <si>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</si>
  <si>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</si>
  <si>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</si>
  <si>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</si>
  <si>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</si>
  <si>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</si>
  <si>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</si>
  <si>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</si>
  <si>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</si>
  <si>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</si>
  <si>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</si>
  <si>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</si>
  <si>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</si>
  <si>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</si>
  <si>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</si>
  <si>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</si>
  <si>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</si>
  <si>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</si>
  <si>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</si>
  <si>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</si>
  <si>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</si>
  <si>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</si>
  <si>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</si>
  <si>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</si>
  <si>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</si>
  <si>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</si>
  <si>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</si>
  <si>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</si>
  <si>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</si>
  <si>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</si>
  <si>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</si>
  <si>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</si>
  <si>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</si>
  <si>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</si>
  <si>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</si>
  <si>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</si>
  <si>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</si>
  <si>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</si>
  <si>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</si>
  <si>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</si>
  <si>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</si>
  <si>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</si>
  <si>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</si>
  <si>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</si>
  <si>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</si>
  <si>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</si>
  <si>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</si>
  <si>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</si>
  <si>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</si>
  <si>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</si>
  <si>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</si>
  <si>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</si>
  <si>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</si>
  <si>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</si>
  <si>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</si>
  <si>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</si>
  <si>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</si>
  <si>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</si>
  <si>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</si>
  <si>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</si>
  <si>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</si>
  <si>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</si>
  <si>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</si>
  <si>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</si>
  <si>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</si>
  <si>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</si>
  <si>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</si>
  <si>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</si>
  <si>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</si>
  <si>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</si>
  <si>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</si>
  <si>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</si>
  <si>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</si>
  <si>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</si>
  <si>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</si>
  <si>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</si>
  <si>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</si>
  <si>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</si>
  <si>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</si>
  <si>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</si>
  <si>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</si>
  <si>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</si>
  <si>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</si>
  <si>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</si>
  <si>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</si>
  <si>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</si>
  <si>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</si>
  <si>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</si>
  <si>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</si>
  <si>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</si>
  <si>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</si>
  <si>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</si>
  <si>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</si>
  <si>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</si>
  <si>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</si>
  <si>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</si>
  <si>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</si>
  <si>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</si>
  <si>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</si>
  <si>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</si>
  <si>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</si>
  <si>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</si>
  <si>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</si>
  <si>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</si>
  <si>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</si>
  <si>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</si>
  <si>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</si>
  <si>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</si>
  <si>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</si>
  <si>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</si>
  <si>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</si>
  <si>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</si>
  <si>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</si>
  <si>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</si>
  <si>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</si>
  <si>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</si>
  <si>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</si>
  <si>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</si>
  <si>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</si>
  <si>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</si>
  <si>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</si>
  <si>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</si>
  <si>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</si>
  <si>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</si>
  <si>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</si>
  <si>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</si>
  <si>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</si>
  <si>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</si>
  <si>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</si>
  <si>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</si>
  <si>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</si>
  <si>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</si>
  <si>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</si>
  <si>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</si>
  <si>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</si>
  <si>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</si>
  <si>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</si>
  <si>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</si>
  <si>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</si>
  <si>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</si>
  <si>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</si>
  <si>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</si>
  <si>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</si>
  <si>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</si>
  <si>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</si>
  <si>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</si>
  <si>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</si>
  <si>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</si>
  <si>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</si>
  <si>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</si>
  <si>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</si>
  <si>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</si>
  <si>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</si>
  <si>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</si>
  <si>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</si>
  <si>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</si>
  <si>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</si>
  <si>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</si>
  <si>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</si>
  <si>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</si>
  <si>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</si>
  <si>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</si>
  <si>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</si>
  <si>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</si>
  <si>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</si>
  <si>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</si>
  <si>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</si>
  <si>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</si>
  <si>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</si>
  <si>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</si>
  <si>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</si>
  <si>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</si>
  <si>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</si>
  <si>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</si>
  <si>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</si>
  <si>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</si>
  <si>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</si>
  <si>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</si>
  <si>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</si>
  <si>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</si>
  <si>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</si>
  <si>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</si>
  <si>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</si>
  <si>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</si>
  <si>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</si>
  <si>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</si>
  <si>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</si>
  <si>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</si>
  <si>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</si>
  <si>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</si>
  <si>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</si>
  <si>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</si>
  <si>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</si>
  <si>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</si>
  <si>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</si>
  <si>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</si>
  <si>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</si>
  <si>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</si>
  <si>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</si>
  <si>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</si>
  <si>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</si>
  <si>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</si>
  <si>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</si>
  <si>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</si>
  <si>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</si>
  <si>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</si>
  <si>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</si>
  <si>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</si>
  <si>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</si>
  <si>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</si>
  <si>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</si>
  <si>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</si>
  <si>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</si>
  <si>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</si>
  <si>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</si>
  <si>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</si>
  <si>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</si>
  <si>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</si>
  <si>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</si>
  <si>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</si>
  <si>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</si>
  <si>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</si>
  <si>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</si>
  <si>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</si>
  <si>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</si>
  <si>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</si>
  <si>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</si>
  <si>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</si>
  <si>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</si>
  <si>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</si>
  <si>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</si>
  <si>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</si>
  <si>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</si>
  <si>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</si>
  <si>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</si>
  <si>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</si>
  <si>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</si>
  <si>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</si>
  <si>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</si>
  <si>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</si>
  <si>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</si>
  <si>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</si>
  <si>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</si>
  <si>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</si>
  <si>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</si>
  <si>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</si>
  <si>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</si>
  <si>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</si>
  <si>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</si>
  <si>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</si>
  <si>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</si>
  <si>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</si>
  <si>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</si>
  <si>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</si>
  <si>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</si>
  <si>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</si>
  <si>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</si>
  <si>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</si>
  <si>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</si>
  <si>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</si>
  <si>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</si>
  <si>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</si>
  <si>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</si>
  <si>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</si>
  <si>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</si>
  <si>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</si>
  <si>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</si>
  <si>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</si>
  <si>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</si>
  <si>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</si>
  <si>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</si>
  <si>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</si>
  <si>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</si>
  <si>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</si>
  <si>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</si>
  <si>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</si>
  <si>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</si>
  <si>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</si>
  <si>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</si>
  <si>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</si>
  <si>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</si>
  <si>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</si>
  <si>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</si>
  <si>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</si>
  <si>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</si>
  <si>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</si>
  <si>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</si>
  <si>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</si>
  <si>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</si>
  <si>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</si>
  <si>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</si>
  <si>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</si>
  <si>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</si>
  <si>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</si>
  <si>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</si>
  <si>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</si>
  <si>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</si>
  <si>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</si>
  <si>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</si>
  <si>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</si>
  <si>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</si>
  <si>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</si>
  <si>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</si>
  <si>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</si>
  <si>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</si>
  <si>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</si>
  <si>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</si>
  <si>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</si>
  <si>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</si>
  <si>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</si>
  <si>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</si>
  <si>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</si>
  <si>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</si>
  <si>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</si>
  <si>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</si>
  <si>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</si>
  <si>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</si>
  <si>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</si>
  <si>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</si>
  <si>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</si>
  <si>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</si>
  <si>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</si>
  <si>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</si>
  <si>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</si>
  <si>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</si>
  <si>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</si>
  <si>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</si>
  <si>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</si>
  <si>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</si>
  <si>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</si>
  <si>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</si>
  <si>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</si>
  <si>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</si>
  <si>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</si>
  <si>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</si>
  <si>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</si>
  <si>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</si>
  <si>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</si>
  <si>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</si>
  <si>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</si>
  <si>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</si>
  <si>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</si>
  <si>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</si>
  <si>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</si>
  <si>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</si>
  <si>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</si>
  <si>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</si>
  <si>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</si>
  <si>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</si>
  <si>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</si>
  <si>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</si>
  <si>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</si>
  <si>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</si>
  <si>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</si>
  <si>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</si>
  <si>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</si>
  <si>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</si>
  <si>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</si>
  <si>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</si>
  <si>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</si>
  <si>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</si>
  <si>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</si>
  <si>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</si>
  <si>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</si>
  <si>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</si>
  <si>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</si>
  <si>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</si>
  <si>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</si>
  <si>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</si>
  <si>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</si>
  <si>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</si>
  <si>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</si>
  <si>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</si>
  <si>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</si>
  <si>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</si>
  <si>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</si>
  <si>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</si>
  <si>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</si>
  <si>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</si>
  <si>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</si>
  <si>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</si>
  <si>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</si>
  <si>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</si>
  <si>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</si>
  <si>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</si>
  <si>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</si>
  <si>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</si>
  <si>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</si>
  <si>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</si>
  <si>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</si>
  <si>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</si>
  <si>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</si>
  <si>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</si>
  <si>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</si>
  <si>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</si>
  <si>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</si>
  <si>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</si>
  <si>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</si>
  <si>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</si>
  <si>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</si>
  <si>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</si>
  <si>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</si>
  <si>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</si>
  <si>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</si>
  <si>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</si>
  <si>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</si>
  <si>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</si>
  <si>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</si>
  <si>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</si>
  <si>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</si>
  <si>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</si>
  <si>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</si>
  <si>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</si>
  <si>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</si>
  <si>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</si>
  <si>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</si>
  <si>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</si>
  <si>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</si>
  <si>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</si>
  <si>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</si>
  <si>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</si>
  <si>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</si>
  <si>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</si>
  <si>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</si>
  <si>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</si>
  <si>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</si>
  <si>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</si>
  <si>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</si>
  <si>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</si>
  <si>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</si>
  <si>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</si>
  <si>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</si>
  <si>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</si>
  <si>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</si>
  <si>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</si>
  <si>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</si>
  <si>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</si>
  <si>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</si>
  <si>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</si>
  <si>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</si>
  <si>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</si>
  <si>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</si>
  <si>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</si>
  <si>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</si>
  <si>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</si>
  <si>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</si>
  <si>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</si>
  <si>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</si>
  <si>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</si>
  <si>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</si>
  <si>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</si>
  <si>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</si>
  <si>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</si>
  <si>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</si>
  <si>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</si>
  <si>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</si>
  <si>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</si>
  <si>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</si>
  <si>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</si>
  <si>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</si>
  <si>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</si>
  <si>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</si>
  <si>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</si>
  <si>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</si>
  <si>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</si>
  <si>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</si>
  <si>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</si>
  <si>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</si>
  <si>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</si>
  <si>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</si>
  <si>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</si>
  <si>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</si>
  <si>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</si>
  <si>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</si>
  <si>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</si>
  <si>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</si>
  <si>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</si>
  <si>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</si>
  <si>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</si>
  <si>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</si>
  <si>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</si>
  <si>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</si>
  <si>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</si>
  <si>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</si>
  <si>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</si>
  <si>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</si>
  <si>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</si>
  <si>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</si>
  <si>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</si>
  <si>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</si>
  <si>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</si>
  <si>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</si>
  <si>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</si>
  <si>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</si>
  <si>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</si>
  <si>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</si>
  <si>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</si>
  <si>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</si>
  <si>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</si>
  <si>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</si>
  <si>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</si>
  <si>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</si>
  <si>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</si>
  <si>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</si>
  <si>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</si>
  <si>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</si>
  <si>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</si>
  <si>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</si>
  <si>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</si>
  <si>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</si>
  <si>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</si>
  <si>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</si>
  <si>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</si>
  <si>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</si>
  <si>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</si>
  <si>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</si>
  <si>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</si>
  <si>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</si>
  <si>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</si>
  <si>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</si>
  <si>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</si>
  <si>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</si>
  <si>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</si>
  <si>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</si>
  <si>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</si>
  <si>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</si>
  <si>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</si>
  <si>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</si>
  <si>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</si>
  <si>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</si>
  <si>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</si>
  <si>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</si>
  <si>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</si>
  <si>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</si>
  <si>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</si>
  <si>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</si>
  <si>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</si>
  <si>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</si>
  <si>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</si>
  <si>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</si>
  <si>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</si>
  <si>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</si>
  <si>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</si>
  <si>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</si>
  <si>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</si>
  <si>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</si>
  <si>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</si>
  <si>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</si>
  <si>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</si>
  <si>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</si>
  <si>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</si>
  <si>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</si>
  <si>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</si>
  <si>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</si>
  <si>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</si>
  <si>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</si>
  <si>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</si>
  <si>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</si>
  <si>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</si>
  <si>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</si>
  <si>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</si>
  <si>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</si>
  <si>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</si>
  <si>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</si>
  <si>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</si>
  <si>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</si>
  <si>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</si>
  <si>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</si>
  <si>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</si>
  <si>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</si>
  <si>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</si>
  <si>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</si>
  <si>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</si>
  <si>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</si>
  <si>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</si>
  <si>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</si>
  <si>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</si>
  <si>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</si>
  <si>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</si>
  <si>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</si>
  <si>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</si>
  <si>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</si>
  <si>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</si>
  <si>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</si>
  <si>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</si>
  <si>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</si>
  <si>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</si>
  <si>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</si>
  <si>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</si>
  <si>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</si>
  <si>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</si>
  <si>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</si>
  <si>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</si>
  <si>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</si>
  <si>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</si>
  <si>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</si>
  <si>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</si>
  <si>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</si>
  <si>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</si>
  <si>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</si>
  <si>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</si>
  <si>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</si>
  <si>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</si>
  <si>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</si>
  <si>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</si>
  <si>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</si>
  <si>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</si>
  <si>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</si>
  <si>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</si>
  <si>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</si>
  <si>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</si>
  <si>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</si>
  <si>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</si>
  <si>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</si>
  <si>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</si>
  <si>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</si>
  <si>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</si>
  <si>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</si>
  <si>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</si>
  <si>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</si>
  <si>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</si>
  <si>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</si>
  <si>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</si>
  <si>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</si>
  <si>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</si>
  <si>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</si>
  <si>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</si>
  <si>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</si>
  <si>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</si>
  <si>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</si>
  <si>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</si>
  <si>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</si>
  <si>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</si>
  <si>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</si>
  <si>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</si>
  <si>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</si>
  <si>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</si>
  <si>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</si>
  <si>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</si>
  <si>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</si>
  <si>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</si>
  <si>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</si>
  <si>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</si>
  <si>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</si>
  <si>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</si>
  <si>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</si>
  <si>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</si>
  <si>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</si>
  <si>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</si>
  <si>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</si>
  <si>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</si>
  <si>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</si>
  <si>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</si>
  <si>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</si>
  <si>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</si>
  <si>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</si>
  <si>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</si>
  <si>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</si>
  <si>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</si>
  <si>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</si>
  <si>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</si>
  <si>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</si>
  <si>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</si>
  <si>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</si>
  <si>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</si>
  <si>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</si>
  <si>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</si>
  <si>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</si>
  <si>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</si>
  <si>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</si>
  <si>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</si>
  <si>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</si>
  <si>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</si>
  <si>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</si>
  <si>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</si>
  <si>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</si>
  <si>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</si>
  <si>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</si>
  <si>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</si>
  <si>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</si>
  <si>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</si>
  <si>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</si>
  <si>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</si>
  <si>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</si>
  <si>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</si>
  <si>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</si>
  <si>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</si>
  <si>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</si>
  <si>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</si>
  <si>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</si>
  <si>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</si>
  <si>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</si>
  <si>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</si>
  <si>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</si>
  <si>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</si>
  <si>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</si>
  <si>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</si>
  <si>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</si>
  <si>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</si>
  <si>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</si>
  <si>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</si>
  <si>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</si>
  <si>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</si>
  <si>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</si>
  <si>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</si>
  <si>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</si>
  <si>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</si>
  <si>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</si>
  <si>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</si>
  <si>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</si>
  <si>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</si>
  <si>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</si>
  <si>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</si>
  <si>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</si>
  <si>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</si>
  <si>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</si>
  <si>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</si>
  <si>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</si>
  <si>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</si>
  <si>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</si>
  <si>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</si>
  <si>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</si>
  <si>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</si>
  <si>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</si>
  <si>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</si>
  <si>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</si>
  <si>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</si>
  <si>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</si>
  <si>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</si>
  <si>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</si>
  <si>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</si>
  <si>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</si>
  <si>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</si>
  <si>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</si>
  <si>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</si>
  <si>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</si>
  <si>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</si>
  <si>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</si>
  <si>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</si>
  <si>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</si>
  <si>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</si>
  <si>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</si>
  <si>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</si>
  <si>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</si>
  <si>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</si>
  <si>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</si>
  <si>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</si>
  <si>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</si>
  <si>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</si>
  <si>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</si>
  <si>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</si>
  <si>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</si>
  <si>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</si>
  <si>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</si>
  <si>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</si>
  <si>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</si>
  <si>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</si>
  <si>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</si>
  <si>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</si>
  <si>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</si>
  <si>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</si>
  <si>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</si>
  <si>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</si>
  <si>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</si>
  <si>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</si>
  <si>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</si>
  <si>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</si>
  <si>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</si>
  <si>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</si>
  <si>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</si>
  <si>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</si>
  <si>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</si>
  <si>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</si>
  <si>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</si>
  <si>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</si>
  <si>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</si>
  <si>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</si>
  <si>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</si>
  <si>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</si>
  <si>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</si>
  <si>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</si>
  <si>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</si>
  <si>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</si>
  <si>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</si>
  <si>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</si>
  <si>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</si>
  <si>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</si>
  <si>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</si>
  <si>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</si>
  <si>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</si>
  <si>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</si>
  <si>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</si>
  <si>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</si>
  <si>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</si>
  <si>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</si>
  <si>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</si>
  <si>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</si>
  <si>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</si>
  <si>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</si>
  <si>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</si>
  <si>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</si>
  <si>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</si>
  <si>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</si>
  <si>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</si>
  <si>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</si>
  <si>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</si>
  <si>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</si>
  <si>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</si>
  <si>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</si>
  <si>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</si>
  <si>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</si>
  <si>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</si>
  <si>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</si>
  <si>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</si>
  <si>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</si>
  <si>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</si>
  <si>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</si>
  <si>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</si>
  <si>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</si>
  <si>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</si>
  <si>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</si>
  <si>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</si>
  <si>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</si>
  <si>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</si>
  <si>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</si>
  <si>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</si>
  <si>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</si>
  <si>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</si>
  <si>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</si>
  <si>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</si>
  <si>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</si>
  <si>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</si>
  <si>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</si>
  <si>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</si>
  <si>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</si>
  <si>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</si>
  <si>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</si>
  <si>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</si>
  <si>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</si>
  <si>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</si>
  <si>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</si>
  <si>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</si>
  <si>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</si>
  <si>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</si>
  <si>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</si>
  <si>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</si>
  <si>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</si>
  <si>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</si>
  <si>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</si>
  <si>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</si>
  <si>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</si>
  <si>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</si>
  <si>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</si>
  <si>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</si>
  <si>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</si>
  <si>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</si>
  <si>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</si>
  <si>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</si>
  <si>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</si>
  <si>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</si>
  <si>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</si>
  <si>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</si>
  <si>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</si>
  <si>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</si>
  <si>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</si>
  <si>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</si>
  <si>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</si>
  <si>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</si>
  <si>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</si>
  <si>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</si>
  <si>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</si>
  <si>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</si>
  <si>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</si>
  <si>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</si>
  <si>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</si>
  <si>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</si>
  <si>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</si>
  <si>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</si>
  <si>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</si>
  <si>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</si>
  <si>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</si>
  <si>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</si>
  <si>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</si>
  <si>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</si>
  <si>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</si>
  <si>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</si>
  <si>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</si>
  <si>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</si>
  <si>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</si>
  <si>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</si>
  <si>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</si>
  <si>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</si>
  <si>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</si>
  <si>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</si>
  <si>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</si>
  <si>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</si>
  <si>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</si>
  <si>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</si>
  <si>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</si>
  <si>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</si>
  <si>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</si>
  <si>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</si>
  <si>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</si>
  <si>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</si>
  <si>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</si>
  <si>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</si>
  <si>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</si>
  <si>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</si>
  <si>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</si>
  <si>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</si>
  <si>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</si>
  <si>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</si>
  <si>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</si>
  <si>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</si>
  <si>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</si>
  <si>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</si>
  <si>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</si>
  <si>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</si>
  <si>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</si>
  <si>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</si>
  <si>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</si>
  <si>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</si>
  <si>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</si>
  <si>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</si>
  <si>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</si>
  <si>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</si>
  <si>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</si>
  <si>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</si>
  <si>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</si>
  <si>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</si>
  <si>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</si>
  <si>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</si>
  <si>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</si>
  <si>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</si>
  <si>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</si>
  <si>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</si>
  <si>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</si>
  <si>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</si>
  <si>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</si>
  <si>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</si>
  <si>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</si>
  <si>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</si>
  <si>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</si>
  <si>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</si>
  <si>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</si>
  <si>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</si>
  <si>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</si>
  <si>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</si>
  <si>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</si>
  <si>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</si>
  <si>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</si>
  <si>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</si>
  <si>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</si>
  <si>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</si>
  <si>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</si>
  <si>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</si>
  <si>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</si>
  <si>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</si>
  <si>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</si>
  <si>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</si>
  <si>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</si>
  <si>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</si>
  <si>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</si>
  <si>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</si>
  <si>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</si>
  <si>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</si>
  <si>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</si>
  <si>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</si>
  <si>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</si>
  <si>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</si>
  <si>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</si>
  <si>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</si>
  <si>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</si>
  <si>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</si>
  <si>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</si>
  <si>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</si>
  <si>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</si>
  <si>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</si>
  <si>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</si>
  <si>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</si>
  <si>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</si>
  <si>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</si>
  <si>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</si>
  <si>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</si>
  <si>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</si>
  <si>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</si>
  <si>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</si>
  <si>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</si>
  <si>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</si>
  <si>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</si>
  <si>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</si>
  <si>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</si>
  <si>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</si>
  <si>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</si>
  <si>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</si>
  <si>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</si>
  <si>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</si>
  <si>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</si>
  <si>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</si>
  <si>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</si>
  <si>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</si>
  <si>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</si>
  <si>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</si>
  <si>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</si>
  <si>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</si>
  <si>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</si>
  <si>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</si>
  <si>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</si>
  <si>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</si>
  <si>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</si>
  <si>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</si>
  <si>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</si>
  <si>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</si>
  <si>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</si>
  <si>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</si>
  <si>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</si>
  <si>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</si>
  <si>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</si>
  <si>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</si>
  <si>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</si>
  <si>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</si>
  <si>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</si>
  <si>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</si>
  <si>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</si>
  <si>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</si>
  <si>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</si>
  <si>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</si>
  <si>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</si>
  <si>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</si>
  <si>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</si>
  <si>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</si>
  <si>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</si>
  <si>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</si>
  <si>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</si>
  <si>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</si>
  <si>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</si>
  <si>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</si>
  <si>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</si>
  <si>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</si>
  <si>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</si>
  <si>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</si>
  <si>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</si>
  <si>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</si>
  <si>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</si>
  <si>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</si>
  <si>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</si>
  <si>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</si>
  <si>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</si>
  <si>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</si>
  <si>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</si>
  <si>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</si>
  <si>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</si>
  <si>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</si>
  <si>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</si>
  <si>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</si>
  <si>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</si>
  <si>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</si>
  <si>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</si>
  <si>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</si>
  <si>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</si>
  <si>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</si>
  <si>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</si>
  <si>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</si>
  <si>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</si>
  <si>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</si>
  <si>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</si>
  <si>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</si>
  <si>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</si>
  <si>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</si>
  <si>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</si>
  <si>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</si>
  <si>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</si>
  <si>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</si>
  <si>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</si>
  <si>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</si>
  <si>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</si>
  <si>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</si>
  <si>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</si>
  <si>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</si>
  <si>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</si>
  <si>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</si>
  <si>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</si>
  <si>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</si>
  <si>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</si>
  <si>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</si>
  <si>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</si>
  <si>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</si>
  <si>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</si>
  <si>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</si>
  <si>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</si>
  <si>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</si>
  <si>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</si>
  <si>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</si>
  <si>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</si>
  <si>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</si>
  <si>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</si>
  <si>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</si>
  <si>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</si>
  <si>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</si>
  <si>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</si>
  <si>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</si>
  <si>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</si>
  <si>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</si>
  <si>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</si>
  <si>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</si>
  <si>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</si>
  <si>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</si>
  <si>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</si>
  <si>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</si>
  <si>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</si>
  <si>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</si>
  <si>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</si>
  <si>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</si>
  <si>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</si>
  <si>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</si>
  <si>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</si>
  <si>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</si>
  <si>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</si>
  <si>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</si>
  <si>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</si>
  <si>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</si>
  <si>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</si>
  <si>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</si>
  <si>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</si>
  <si>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</si>
  <si>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</si>
  <si>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</si>
  <si>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</si>
  <si>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</si>
  <si>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</si>
  <si>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</si>
  <si>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</si>
  <si>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</si>
  <si>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</si>
  <si>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</si>
  <si>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</si>
  <si>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</si>
  <si>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</si>
  <si>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</si>
  <si>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</si>
  <si>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</si>
  <si>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</si>
  <si>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</si>
  <si>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</si>
  <si>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</si>
  <si>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</si>
  <si>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</si>
  <si>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</si>
  <si>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</si>
  <si>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</si>
  <si>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</si>
  <si>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</si>
  <si>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</si>
  <si>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</si>
  <si>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</si>
  <si>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</si>
  <si>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</si>
  <si>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</si>
  <si>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</si>
  <si>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</si>
  <si>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</si>
  <si>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</si>
  <si>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</si>
  <si>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</si>
  <si>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</si>
  <si>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</si>
  <si>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</si>
  <si>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</si>
  <si>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</si>
  <si>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</si>
  <si>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</si>
  <si>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</si>
  <si>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</si>
  <si>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</si>
  <si>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</si>
  <si>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</si>
  <si>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</si>
  <si>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</si>
  <si>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</si>
  <si>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</si>
  <si>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</si>
  <si>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</si>
  <si>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</si>
  <si>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</si>
  <si>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</si>
  <si>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</si>
  <si>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</si>
  <si>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</si>
  <si>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</si>
  <si>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</si>
  <si>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</si>
  <si>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</si>
  <si>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</si>
  <si>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</si>
  <si>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</si>
  <si>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</si>
  <si>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</si>
  <si>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</si>
  <si>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</si>
  <si>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</si>
  <si>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</si>
  <si>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</si>
  <si>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</si>
  <si>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</si>
  <si>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</si>
  <si>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</si>
  <si>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</si>
  <si>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</si>
  <si>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</si>
  <si>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</si>
  <si>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</si>
  <si>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</si>
  <si>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</si>
  <si>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</si>
  <si>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</si>
  <si>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</si>
  <si>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</si>
  <si>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</si>
  <si>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</si>
  <si>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</si>
  <si>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</si>
  <si>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</si>
  <si>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</si>
  <si>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</si>
  <si>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</si>
  <si>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</si>
  <si>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</si>
  <si>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</si>
  <si>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</si>
  <si>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</si>
  <si>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</si>
  <si>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</si>
  <si>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</si>
  <si>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</si>
  <si>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</si>
  <si>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</si>
  <si>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</si>
  <si>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</si>
  <si>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</si>
  <si>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</si>
  <si>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</si>
  <si>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</si>
  <si>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</si>
  <si>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</si>
  <si>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</si>
  <si>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</si>
  <si>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</si>
  <si>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</si>
  <si>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</si>
  <si>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</si>
  <si>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</si>
  <si>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</si>
  <si>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</si>
  <si>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</si>
  <si>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</si>
  <si>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</si>
  <si>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</si>
  <si>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</si>
  <si>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</si>
  <si>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</si>
  <si>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</si>
  <si>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</si>
  <si>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</si>
  <si>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</si>
  <si>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</si>
  <si>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</si>
  <si>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</si>
  <si>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</si>
  <si>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</si>
  <si>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</si>
  <si>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</si>
  <si>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</si>
  <si>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</si>
  <si>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</si>
  <si>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</si>
  <si>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</si>
  <si>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</si>
  <si>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</si>
  <si>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</si>
  <si>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</si>
  <si>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</si>
  <si>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</si>
  <si>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</si>
  <si>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</si>
  <si>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</si>
  <si>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</si>
  <si>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</si>
  <si>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</si>
  <si>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</si>
  <si>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</si>
  <si>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</si>
  <si>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</si>
  <si>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</si>
  <si>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</si>
  <si>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</si>
  <si>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</si>
  <si>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</si>
  <si>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</si>
  <si>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</si>
  <si>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</si>
  <si>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</si>
  <si>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</si>
  <si>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</si>
  <si>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</si>
  <si>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</si>
  <si>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</si>
  <si>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</si>
  <si>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</si>
  <si>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</si>
  <si>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</si>
  <si>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</si>
  <si>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</si>
  <si>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</si>
  <si>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</si>
  <si>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</si>
  <si>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</si>
  <si>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</si>
  <si>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</si>
  <si>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</si>
  <si>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</si>
  <si>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</si>
  <si>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</si>
  <si>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</si>
  <si>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</si>
  <si>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</si>
  <si>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</si>
  <si>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</si>
  <si>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</si>
  <si>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</si>
  <si>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</si>
  <si>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</si>
  <si>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</si>
  <si>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</si>
  <si>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</si>
  <si>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</si>
  <si>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</si>
  <si>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</si>
  <si>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</si>
  <si>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</si>
  <si>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</si>
  <si>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</si>
  <si>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</si>
  <si>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</si>
  <si>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</si>
  <si>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</si>
  <si>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</si>
  <si>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</si>
  <si>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</si>
  <si>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</si>
  <si>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</si>
  <si>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</si>
  <si>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</si>
  <si>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</si>
  <si>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</si>
  <si>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</si>
  <si>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</si>
  <si>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</si>
  <si>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</si>
  <si>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</si>
  <si>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</si>
  <si>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</si>
  <si>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</si>
  <si>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</si>
  <si>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</si>
  <si>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</si>
  <si>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</si>
  <si>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</si>
  <si>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</si>
  <si>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</si>
  <si>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</si>
  <si>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</si>
  <si>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</si>
  <si>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</si>
  <si>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</si>
  <si>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</si>
  <si>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</si>
  <si>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</si>
  <si>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</si>
  <si>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</si>
  <si>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</si>
  <si>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</si>
  <si>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</si>
  <si>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</si>
  <si>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</si>
  <si>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</si>
  <si>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</si>
  <si>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</si>
  <si>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</si>
  <si>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</si>
  <si>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</si>
  <si>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</si>
  <si>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</si>
  <si>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</si>
  <si>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</si>
  <si>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</si>
  <si>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</si>
  <si>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</si>
  <si>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</si>
  <si>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</si>
  <si>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</si>
  <si>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</si>
  <si>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</si>
  <si>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</si>
  <si>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</si>
  <si>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</si>
  <si>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</si>
  <si>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</si>
  <si>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</si>
  <si>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</si>
  <si>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</si>
  <si>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</si>
  <si>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</si>
  <si>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</si>
  <si>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</si>
  <si>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</si>
  <si>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</si>
  <si>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</si>
  <si>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</si>
  <si>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</si>
  <si>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</si>
  <si>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</si>
  <si>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</si>
  <si>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</si>
  <si>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</si>
  <si>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</si>
  <si>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</si>
  <si>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</si>
  <si>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</si>
  <si>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</si>
  <si>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</si>
  <si>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</si>
  <si>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</si>
  <si>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</si>
  <si>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</si>
  <si>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</si>
  <si>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</si>
  <si>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</si>
  <si>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</si>
  <si>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</si>
  <si>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</si>
  <si>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</si>
  <si>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</si>
  <si>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</si>
  <si>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</si>
  <si>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</si>
  <si>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</si>
  <si>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</si>
  <si>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</si>
  <si>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</si>
  <si>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</si>
  <si>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</si>
  <si>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</si>
  <si>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</si>
  <si>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</si>
  <si>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</si>
  <si>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</si>
  <si>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</si>
  <si>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</si>
  <si>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</si>
  <si>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</si>
  <si>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</si>
  <si>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</si>
  <si>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</si>
  <si>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</si>
  <si>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</si>
  <si>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</si>
  <si>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</si>
  <si>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</si>
  <si>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</si>
  <si>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</si>
  <si>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</si>
  <si>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</si>
  <si>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</si>
  <si>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</si>
  <si>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</si>
  <si>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</si>
  <si>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</si>
  <si>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</si>
  <si>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</si>
  <si>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</si>
  <si>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</si>
  <si>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</si>
  <si>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</si>
  <si>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</si>
  <si>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</si>
  <si>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</si>
  <si>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</si>
  <si>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</si>
  <si>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</si>
  <si>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</si>
  <si>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</si>
  <si>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</si>
  <si>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</si>
  <si>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</si>
  <si>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</si>
  <si>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</si>
  <si>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</si>
  <si>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</si>
  <si>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</si>
  <si>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</si>
  <si>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</si>
  <si>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</si>
  <si>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</si>
  <si>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</si>
  <si>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</si>
  <si>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</si>
  <si>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</si>
  <si>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</si>
  <si>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</si>
  <si>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</si>
  <si>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</si>
  <si>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</si>
  <si>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</si>
  <si>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</si>
  <si>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</si>
  <si>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</si>
  <si>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</si>
  <si>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</si>
  <si>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</si>
  <si>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</si>
  <si>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</si>
  <si>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</si>
  <si>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</si>
  <si>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</si>
  <si>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</si>
  <si>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</si>
  <si>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</si>
  <si>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</si>
  <si>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</si>
  <si>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</si>
  <si>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</si>
  <si>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</si>
  <si>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</si>
  <si>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</si>
  <si>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</si>
  <si>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</si>
  <si>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</si>
  <si>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</si>
  <si>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</si>
  <si>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</si>
  <si>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</si>
  <si>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</si>
  <si>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</si>
  <si>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</si>
  <si>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</si>
  <si>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</si>
  <si>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</si>
  <si>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</si>
  <si>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</si>
  <si>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</si>
  <si>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</si>
  <si>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</si>
  <si>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</si>
  <si>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</si>
  <si>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</si>
  <si>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</si>
  <si>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</si>
  <si>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</si>
  <si>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</si>
  <si>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</si>
  <si>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</si>
  <si>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</si>
  <si>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</si>
  <si>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</si>
  <si>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</si>
  <si>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</si>
  <si>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</si>
  <si>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</si>
  <si>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</si>
  <si>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</si>
  <si>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</si>
  <si>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</si>
  <si>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</si>
  <si>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</si>
  <si>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</si>
  <si>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</si>
  <si>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</si>
  <si>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</si>
  <si>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</si>
  <si>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</si>
  <si>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</si>
  <si>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</si>
  <si>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</si>
  <si>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</si>
  <si>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</si>
  <si>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</si>
  <si>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</si>
  <si>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</si>
  <si>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</si>
  <si>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</si>
  <si>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</si>
  <si>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</si>
  <si>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</si>
  <si>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</si>
  <si>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</si>
  <si>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</si>
  <si>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</si>
  <si>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</si>
  <si>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</si>
  <si>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</si>
  <si>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</si>
  <si>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</si>
  <si>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</si>
  <si>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</si>
  <si>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</si>
  <si>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</si>
  <si>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</si>
  <si>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</si>
  <si>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</si>
  <si>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</si>
  <si>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</si>
  <si>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</si>
  <si>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</si>
  <si>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</si>
  <si>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</si>
  <si>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</si>
  <si>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</si>
  <si>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</si>
  <si>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</si>
  <si>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</si>
  <si>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</si>
  <si>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</si>
  <si>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</si>
  <si>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</si>
  <si>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</si>
  <si>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</si>
  <si>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</si>
  <si>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</si>
  <si>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</si>
  <si>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</si>
  <si>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</si>
  <si>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</si>
  <si>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</si>
  <si>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</si>
  <si>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</si>
  <si>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</si>
  <si>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</si>
  <si>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</si>
  <si>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</si>
  <si>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</si>
  <si>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</si>
  <si>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</si>
  <si>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</si>
  <si>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</si>
  <si>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</si>
  <si>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</si>
  <si>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</si>
  <si>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</si>
  <si>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</si>
  <si>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</si>
  <si>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</si>
  <si>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</si>
  <si>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</si>
  <si>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</si>
  <si>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</si>
  <si>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</si>
  <si>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</si>
  <si>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</si>
  <si>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</si>
  <si>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</si>
  <si>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</si>
  <si>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</si>
  <si>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</si>
  <si>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</si>
  <si>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</si>
  <si>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</si>
  <si>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</si>
  <si>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</si>
  <si>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</si>
  <si>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</si>
  <si>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</si>
  <si>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</si>
  <si>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</si>
  <si>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</si>
  <si>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</si>
  <si>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</si>
  <si>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</si>
  <si>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</si>
  <si>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</si>
  <si>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</si>
  <si>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</si>
  <si>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</si>
  <si>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</si>
  <si>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</si>
  <si>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</si>
  <si>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</si>
  <si>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</si>
  <si>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</si>
  <si>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</si>
  <si>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</si>
  <si>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</si>
  <si>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</si>
  <si>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</si>
  <si>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</si>
  <si>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</si>
  <si>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</si>
  <si>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</si>
  <si>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</si>
  <si>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</si>
  <si>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</si>
  <si>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</si>
  <si>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</si>
  <si>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</si>
  <si>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</si>
  <si>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</si>
  <si>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</si>
  <si>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</si>
  <si>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</si>
  <si>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</si>
  <si>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</si>
  <si>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</si>
  <si>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</si>
  <si>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</si>
  <si>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</si>
  <si>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</si>
  <si>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</si>
  <si>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</si>
  <si>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</si>
  <si>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</si>
  <si>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</si>
  <si>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</si>
  <si>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</si>
  <si>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</si>
  <si>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</si>
  <si>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</si>
  <si>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</si>
  <si>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</si>
  <si>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</si>
  <si>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</si>
  <si>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</si>
  <si>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</si>
  <si>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</si>
  <si>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</si>
  <si>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</si>
  <si>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</si>
  <si>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</si>
  <si>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</si>
  <si>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</si>
  <si>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</si>
  <si>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</si>
  <si>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</si>
  <si>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</si>
  <si>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</si>
  <si>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</si>
  <si>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</si>
  <si>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</si>
  <si>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</si>
  <si>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</si>
  <si>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</si>
  <si>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</si>
  <si>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</si>
  <si>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</si>
  <si>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</si>
  <si>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</si>
  <si>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</si>
  <si>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</si>
  <si>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</si>
  <si>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</si>
  <si>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</si>
  <si>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</si>
  <si>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</si>
  <si>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</si>
  <si>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</si>
  <si>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</si>
  <si>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</si>
  <si>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</si>
  <si>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</si>
  <si>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</si>
  <si>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</si>
  <si>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</si>
  <si>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</si>
  <si>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</si>
  <si>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</si>
  <si>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</si>
  <si>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</si>
  <si>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</si>
  <si>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</si>
  <si>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</si>
  <si>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</si>
  <si>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</si>
  <si>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</si>
  <si>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</si>
  <si>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</si>
  <si>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</si>
  <si>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</si>
  <si>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</si>
  <si>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</si>
  <si>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</si>
  <si>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</si>
  <si>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</si>
  <si>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</si>
  <si>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</si>
  <si>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</si>
  <si>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</si>
  <si>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</si>
  <si>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</si>
  <si>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</si>
  <si>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</si>
  <si>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</si>
  <si>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</si>
  <si>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</si>
  <si>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</si>
  <si>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</si>
  <si>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</si>
  <si>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</si>
  <si>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</si>
  <si>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</si>
  <si>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</si>
  <si>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</si>
  <si>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</si>
  <si>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</si>
  <si>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</si>
  <si>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</si>
  <si>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</si>
  <si>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</si>
  <si>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</si>
  <si>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</si>
  <si>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</si>
  <si>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</si>
  <si>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</si>
  <si>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</si>
  <si>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</si>
  <si>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</si>
  <si>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</si>
  <si>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</si>
  <si>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</si>
  <si>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</si>
  <si>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</si>
  <si>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</si>
  <si>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</si>
  <si>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</si>
  <si>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</si>
  <si>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</si>
  <si>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</si>
  <si>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</si>
  <si>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</si>
  <si>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</si>
  <si>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</si>
  <si>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</si>
  <si>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</si>
  <si>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</si>
  <si>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</si>
  <si>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</si>
  <si>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</si>
  <si>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</si>
  <si>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</si>
  <si>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</si>
  <si>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</si>
  <si>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</si>
  <si>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</si>
  <si>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</si>
  <si>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</si>
  <si>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</si>
  <si>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</si>
  <si>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</si>
  <si>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</si>
  <si>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</si>
  <si>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</si>
  <si>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</si>
  <si>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</si>
  <si>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</si>
  <si>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</si>
  <si>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</si>
  <si>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</si>
  <si>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</si>
  <si>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</si>
  <si>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</si>
  <si>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</si>
  <si>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</si>
  <si>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</si>
  <si>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</si>
  <si>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</si>
  <si>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</si>
  <si>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</si>
  <si>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</si>
  <si>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</si>
  <si>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</si>
  <si>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</si>
  <si>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</si>
  <si>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</si>
  <si>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</si>
  <si>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</si>
  <si>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</si>
  <si>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</si>
  <si>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</si>
  <si>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</si>
  <si>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</si>
  <si>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</si>
  <si>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</si>
  <si>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</si>
  <si>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</si>
  <si>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</si>
  <si>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</si>
  <si>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</si>
  <si>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</si>
  <si>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</si>
  <si>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</si>
  <si>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</si>
  <si>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</si>
  <si>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</si>
  <si>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</si>
  <si>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</si>
  <si>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</si>
  <si>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</si>
  <si>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</si>
  <si>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</si>
  <si>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</si>
  <si>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</si>
  <si>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</si>
  <si>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</si>
  <si>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</si>
  <si>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</si>
  <si>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</si>
  <si>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</si>
  <si>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</si>
  <si>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</si>
  <si>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</si>
  <si>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</si>
  <si>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</si>
  <si>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</si>
  <si>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</si>
  <si>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</si>
  <si>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</si>
  <si>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</si>
  <si>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</si>
  <si>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</si>
  <si>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</si>
  <si>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</si>
  <si>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</si>
  <si>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</si>
  <si>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</si>
  <si>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</si>
  <si>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</si>
  <si>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</si>
  <si>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</si>
  <si>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</si>
  <si>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</si>
  <si>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</si>
  <si>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</si>
  <si>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</si>
  <si>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</si>
  <si>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</si>
  <si>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</si>
  <si>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</si>
  <si>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</si>
  <si>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</si>
  <si>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</si>
  <si>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</si>
  <si>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</si>
  <si>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</si>
  <si>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</si>
  <si>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</si>
  <si>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</si>
  <si>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</si>
  <si>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</si>
  <si>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</si>
  <si>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</si>
  <si>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</si>
  <si>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</si>
  <si>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</si>
  <si>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</si>
  <si>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</si>
  <si>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</si>
  <si>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</si>
  <si>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</si>
  <si>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</si>
  <si>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</si>
  <si>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</si>
  <si>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</si>
  <si>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</si>
  <si>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</si>
  <si>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</si>
  <si>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</si>
  <si>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</si>
  <si>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</si>
  <si>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</si>
  <si>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</si>
  <si>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</si>
  <si>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</si>
  <si>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</si>
  <si>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</si>
  <si>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</si>
  <si>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</si>
  <si>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</si>
  <si>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</si>
  <si>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</si>
  <si>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</si>
  <si>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</si>
  <si>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</si>
  <si>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INSTITUTO COLOMBIANO DE BIENESTAR FAMILIAR </t>
  </si>
  <si>
    <t>ANGELICA TATIANA BURBANO CAMAYO</t>
  </si>
  <si>
    <t>ANGELICA  TATIANA BURBANO CAMAYO</t>
  </si>
  <si>
    <t>PRESTAR LOS SERVICIOS DE EDUCACION INICIAL EN EL MARCO DE LA ATENCION INTEGRAL EN DESARRROLLO INFANTIL EN MEDIO FAMILIAR - DIMF - ,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</si>
  <si>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SI</t>
  </si>
  <si>
    <t>asocenegueta@hotmail.com</t>
  </si>
  <si>
    <t>3216807273</t>
  </si>
  <si>
    <t>Vereda el Tunel Casa 51</t>
  </si>
  <si>
    <t>tatianaburbano65@gmail.com</t>
  </si>
  <si>
    <t>19262013- 153</t>
  </si>
  <si>
    <t>BRINDAR ATENCION A LA  PRIMERA INFANCIA NIÑOS Y NIÑAS MENORES DE CINCO (5) AÑOS DE FAMILIAS EN SITUACION CON VULNERABILIDAD ECONOMICA, SOCIAL, CULTURAL, NUTRICIONAL Y PSICOACTIVA A TRAVES  DE LOS HOGARES COMUNITARIO DE BIENESTAR MODALIDADES : DE 0-5 AÑOS, EN  LAS SIGUIENTES FORMAS DE ATENCION: FAMILIAR MUTILPLES, GRUPALES Y EN LA MODALIDAD FAMI, DE CONFORMIDAD CON LOS LINEAMIENTOS, ESTANDARES Y DIRECTRICES QUE EL ICBF EXPIDA PARA LAS MISMAS.</t>
  </si>
  <si>
    <t>19262014- 251</t>
  </si>
  <si>
    <t>19262015 -189</t>
  </si>
  <si>
    <t>"ATENDER  A LA  PRIMERA INFANCIA EN LA MARCO  DE LA ESTRATEGIA " DE CERO A SIEMPRE" ESPECIFICAMENTE A LOS NIÑOS Y NIÑAS MENORES DE CINCO (5) AÑOS DE FAMILIAS EN SITUACION DE VULNERABLIDAD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 JARDINES SOCIALES Y EN LA MODALIDAD FAMILIAR</t>
  </si>
  <si>
    <t>19262016 -233</t>
  </si>
  <si>
    <t>ATENDER  A LA  PRIMERA INFANCIA EN LA MARCO  DE LA ESTRATEGIA  DE CERO A SIEMPRE" ESPECIFICAMENTE A LOS NIÑOS Y NIÑAS MENORES DE CINCO (5) AÑOS DE FAMILIAS EN SITUACION DE VULNERABLIDAD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 JARDINES SOCIALES Y EN LA MODALIDAD FAMI</t>
  </si>
  <si>
    <t>"ATENDER  A LA  PRIMERA INFANCIA EN LA MARCO  DE LA ESTRATEGIA  DE CERO A SIEMPRE" ESPECIFICAMENTE A LOS NIÑOS Y NIÑAS MENORES DE CINCO (5) AÑOS DE FAMILIAS EN SITUACION DE VULNERABLIDAD DE CONFORMIDAD CON LAS DIRECTRICES, LINEAMIENTOS Y PARAMETROS ESTABLECIDOS POR EL ICBF,  EN LAS SIGUIENTES FORMAS DE ATENCION:   HOGARES COMUNITARIOS DE BIENESTAR  TRADICIONALES, FAMILIARES,  MULTIPLES, AGRUPADOS, EMPRESARIALES ; JARDINES SOCIALES, FAMI Y  HOGARES COMUNITARIOS INTEGRALES"</t>
  </si>
  <si>
    <t>19002312018</t>
  </si>
  <si>
    <t>19004982018</t>
  </si>
  <si>
    <t>PRESTAR EL SERVICIO DE ATENCION A NIÑAS, NIÑOS Y A MUJERES GESTANTES EN EL MARCO DE  LA POLITICA DE ESTADO PARA EL DESARROLLO  INTEGRAL A LA PRIMERA INFANCIA " DE CERO A SIEMPRE", DE CONFORMIDA CON LAS DIRECTRICES, LENEAMIENTOS Y PARAMENTROS ESTABLECIDOS POR EL ICBF PARA LOS SERVICIOS: HOGARES COMUNITARIOS DE BIENESTAR FAMILAIRES, AGRUPADOS Y FAMI</t>
  </si>
  <si>
    <t>PRESTAR LOS SERVICIOS: HOGARES COMUNITARIOS DE BIENESTAR FAMILIAR, AGRUPADOS Y FAMI DE CONFORMIDAD CON LAS DIRECTRICES, LINEAMIENTOS Y PARAMETROS ESTABLECIDOS POR EL ICBF, EN ARRMONIA CON LA POLITICA DE ESTADO PARA EL DESARROLLO INTEGRAL A LA PRIMERA INFANCIA DE CERO A SIEMPRE CENTRO ZONAL CENTRO</t>
  </si>
  <si>
    <t>19262016-526</t>
  </si>
  <si>
    <t>19005412020</t>
  </si>
  <si>
    <t xml:space="preserve">PRESTAR LOS SERVICIOS PARA LA ATENCION DE LA PRIMERA INFANCIA EN LOS HOGARES COMUNITARIOS DE BIENESTAR HCB Y HOGARES COMUNITARIOS DE BIENESTAR AGRUPADOS DE CONFORMIDAD CON EL MANUAL OPERATIVO DE LA MODALIDAD COMUNITARIA Y EL SERVICIO HCB FAMILIA MUJERE INFANCIA FAMI DE CONFORMORMIDA CON EL MANUAL OPERATIVO DE LA MODALIDAD FAMILIAR, EL LINEAMIENTO TECNICO PARA ATENCIOON A LA PRIMERA INFANCIA Y LAS DIRECTRICES ESTABLECIDAS POR EL ICBF, en armonia con la Politica de Estado para el Desarrollo </t>
  </si>
  <si>
    <t>2021-19-2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</si>
</sst>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210" zoomScale="85" zoomScaleNormal="85" zoomScaleSheetLayoutView="40" zoomScalePageLayoutView="40" workbookViewId="0">
      <selection activeCell="N48" sqref="N4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421</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800160508</v>
      </c>
      <c r="C20" s="5"/>
      <c r="D20" s="73"/>
      <c r="E20" s="5"/>
      <c r="F20" s="5"/>
      <c r="G20" s="5"/>
      <c r="H20" s="186"/>
      <c r="I20" s="149" t="s">
        <v>421</v>
      </c>
      <c r="J20" s="150" t="s">
        <v>426</v>
      </c>
      <c r="K20" s="151">
        <v>2986606920</v>
      </c>
      <c r="L20" s="152"/>
      <c r="M20" s="152"/>
      <c r="N20" s="135">
        <f>+(M20-L20)/30</f>
        <v>0</v>
      </c>
      <c r="O20" s="138"/>
      <c r="U20" s="134"/>
      <c r="V20" s="105">
        <f ca="1">NOW()</f>
        <v>44201.403133912034</v>
      </c>
      <c r="W20" s="105">
        <f ca="1">NOW()</f>
        <v>44201.403133912034</v>
      </c>
    </row>
    <row r="21" spans="1:23" ht="30" customHeight="1" outlineLevel="1" x14ac:dyDescent="0.25">
      <c r="A21" s="9"/>
      <c r="B21" s="71"/>
      <c r="C21" s="5"/>
      <c r="D21" s="5"/>
      <c r="E21" s="5"/>
      <c r="F21" s="5"/>
      <c r="G21" s="5"/>
      <c r="H21" s="70"/>
      <c r="I21" s="149" t="s">
        <v>421</v>
      </c>
      <c r="J21" s="150" t="s">
        <v>452</v>
      </c>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ASOCIACIÓN DE PADRES DE FAMILIA DE LOS HOGARES COMUNITARIOS DE BIENESTAR DE CENEGUETA</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2679</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2685</v>
      </c>
      <c r="E48" s="145">
        <v>41291</v>
      </c>
      <c r="F48" s="145">
        <v>41639</v>
      </c>
      <c r="G48" s="160">
        <f>IF(AND(E48&lt;&gt;"",F48&lt;&gt;""),((F48-E48)/30),"")</f>
        <v>11.6</v>
      </c>
      <c r="H48" s="114" t="s">
        <v>2686</v>
      </c>
      <c r="I48" s="113" t="s">
        <v>421</v>
      </c>
      <c r="J48" s="113" t="s">
        <v>427</v>
      </c>
      <c r="K48" s="116">
        <v>228144428</v>
      </c>
      <c r="L48" s="115" t="s">
        <v>1148</v>
      </c>
      <c r="M48" s="117">
        <v>1</v>
      </c>
      <c r="N48" s="115" t="s">
        <v>1151</v>
      </c>
      <c r="O48" s="115" t="s">
        <v>26</v>
      </c>
      <c r="P48" s="78"/>
    </row>
    <row r="49" spans="1:16" s="6" customFormat="1" ht="24.75" customHeight="1" x14ac:dyDescent="0.25">
      <c r="A49" s="143">
        <v>2</v>
      </c>
      <c r="B49" s="122" t="s">
        <v>2676</v>
      </c>
      <c r="C49" s="112" t="s">
        <v>31</v>
      </c>
      <c r="D49" s="110" t="s">
        <v>2687</v>
      </c>
      <c r="E49" s="145">
        <v>41652</v>
      </c>
      <c r="F49" s="145">
        <v>42034</v>
      </c>
      <c r="G49" s="160">
        <f t="shared" ref="G49:G50" si="2">IF(AND(E49&lt;&gt;"",F49&lt;&gt;""),((F49-E49)/30),"")</f>
        <v>12.733333333333333</v>
      </c>
      <c r="H49" s="114" t="s">
        <v>2689</v>
      </c>
      <c r="I49" s="113" t="s">
        <v>421</v>
      </c>
      <c r="J49" s="113" t="s">
        <v>427</v>
      </c>
      <c r="K49" s="116">
        <v>222224809</v>
      </c>
      <c r="L49" s="115" t="s">
        <v>1148</v>
      </c>
      <c r="M49" s="117">
        <v>1</v>
      </c>
      <c r="N49" s="115" t="s">
        <v>1151</v>
      </c>
      <c r="O49" s="115" t="s">
        <v>26</v>
      </c>
      <c r="P49" s="78"/>
    </row>
    <row r="50" spans="1:16" s="6" customFormat="1" ht="24.75" customHeight="1" x14ac:dyDescent="0.25">
      <c r="A50" s="143">
        <v>3</v>
      </c>
      <c r="B50" s="122" t="s">
        <v>2676</v>
      </c>
      <c r="C50" s="112" t="s">
        <v>31</v>
      </c>
      <c r="D50" s="110" t="s">
        <v>2688</v>
      </c>
      <c r="E50" s="145">
        <v>42032</v>
      </c>
      <c r="F50" s="145">
        <v>42369</v>
      </c>
      <c r="G50" s="160">
        <f t="shared" si="2"/>
        <v>11.233333333333333</v>
      </c>
      <c r="H50" s="119" t="s">
        <v>2691</v>
      </c>
      <c r="I50" s="113" t="s">
        <v>421</v>
      </c>
      <c r="J50" s="113" t="s">
        <v>427</v>
      </c>
      <c r="K50" s="116">
        <v>337744823</v>
      </c>
      <c r="L50" s="115" t="s">
        <v>1148</v>
      </c>
      <c r="M50" s="117">
        <v>1</v>
      </c>
      <c r="N50" s="115" t="s">
        <v>1151</v>
      </c>
      <c r="O50" s="115" t="s">
        <v>26</v>
      </c>
      <c r="P50" s="78"/>
    </row>
    <row r="51" spans="1:16" s="6" customFormat="1" ht="24.75" customHeight="1" outlineLevel="1" x14ac:dyDescent="0.25">
      <c r="A51" s="143">
        <v>4</v>
      </c>
      <c r="B51" s="122" t="s">
        <v>2676</v>
      </c>
      <c r="C51" s="112" t="s">
        <v>31</v>
      </c>
      <c r="D51" s="121" t="s">
        <v>2690</v>
      </c>
      <c r="E51" s="145">
        <v>42398</v>
      </c>
      <c r="F51" s="145">
        <v>42674</v>
      </c>
      <c r="G51" s="160">
        <f t="shared" ref="G51:G107" si="3">IF(AND(E51&lt;&gt;"",F51&lt;&gt;""),((F51-E51)/30),"")</f>
        <v>9.1999999999999993</v>
      </c>
      <c r="H51" s="122" t="s">
        <v>2691</v>
      </c>
      <c r="I51" s="113" t="s">
        <v>421</v>
      </c>
      <c r="J51" s="113" t="s">
        <v>427</v>
      </c>
      <c r="K51" s="116">
        <v>343854531</v>
      </c>
      <c r="L51" s="115" t="s">
        <v>1148</v>
      </c>
      <c r="M51" s="117">
        <v>1</v>
      </c>
      <c r="N51" s="115" t="s">
        <v>1151</v>
      </c>
      <c r="O51" s="115" t="s">
        <v>26</v>
      </c>
      <c r="P51" s="78"/>
    </row>
    <row r="52" spans="1:16" s="7" customFormat="1" ht="24.75" customHeight="1" outlineLevel="1" x14ac:dyDescent="0.25">
      <c r="A52" s="144">
        <v>5</v>
      </c>
      <c r="B52" s="122" t="s">
        <v>2676</v>
      </c>
      <c r="C52" s="112" t="s">
        <v>31</v>
      </c>
      <c r="D52" s="121" t="s">
        <v>2697</v>
      </c>
      <c r="E52" s="145">
        <v>42675</v>
      </c>
      <c r="F52" s="145">
        <v>43312</v>
      </c>
      <c r="G52" s="160">
        <f t="shared" si="3"/>
        <v>21.233333333333334</v>
      </c>
      <c r="H52" s="119" t="s">
        <v>2692</v>
      </c>
      <c r="I52" s="113" t="s">
        <v>421</v>
      </c>
      <c r="J52" s="113" t="s">
        <v>427</v>
      </c>
      <c r="K52" s="116">
        <v>720803080</v>
      </c>
      <c r="L52" s="115" t="s">
        <v>1148</v>
      </c>
      <c r="M52" s="117">
        <v>1</v>
      </c>
      <c r="N52" s="115" t="s">
        <v>1151</v>
      </c>
      <c r="O52" s="115" t="s">
        <v>26</v>
      </c>
      <c r="P52" s="79"/>
    </row>
    <row r="53" spans="1:16" s="7" customFormat="1" ht="24.75" customHeight="1" outlineLevel="1" x14ac:dyDescent="0.25">
      <c r="A53" s="144">
        <v>6</v>
      </c>
      <c r="B53" s="122" t="s">
        <v>2676</v>
      </c>
      <c r="C53" s="112" t="s">
        <v>31</v>
      </c>
      <c r="D53" s="110" t="s">
        <v>2693</v>
      </c>
      <c r="E53" s="145">
        <v>43313</v>
      </c>
      <c r="F53" s="145">
        <v>43449</v>
      </c>
      <c r="G53" s="160">
        <f t="shared" si="3"/>
        <v>4.5333333333333332</v>
      </c>
      <c r="H53" s="119" t="s">
        <v>2695</v>
      </c>
      <c r="I53" s="113" t="s">
        <v>421</v>
      </c>
      <c r="J53" s="113" t="s">
        <v>427</v>
      </c>
      <c r="K53" s="116">
        <v>178253101</v>
      </c>
      <c r="L53" s="115" t="s">
        <v>1148</v>
      </c>
      <c r="M53" s="117">
        <v>1</v>
      </c>
      <c r="N53" s="115" t="s">
        <v>1151</v>
      </c>
      <c r="O53" s="115" t="s">
        <v>26</v>
      </c>
      <c r="P53" s="79"/>
    </row>
    <row r="54" spans="1:16" s="7" customFormat="1" ht="24.75" customHeight="1" outlineLevel="1" x14ac:dyDescent="0.25">
      <c r="A54" s="144">
        <v>7</v>
      </c>
      <c r="B54" s="122" t="s">
        <v>2676</v>
      </c>
      <c r="C54" s="112" t="s">
        <v>31</v>
      </c>
      <c r="D54" s="121" t="s">
        <v>2694</v>
      </c>
      <c r="E54" s="145">
        <v>43450</v>
      </c>
      <c r="F54" s="145">
        <v>43799</v>
      </c>
      <c r="G54" s="160">
        <f t="shared" si="3"/>
        <v>11.633333333333333</v>
      </c>
      <c r="H54" s="114" t="s">
        <v>2696</v>
      </c>
      <c r="I54" s="113" t="s">
        <v>421</v>
      </c>
      <c r="J54" s="113" t="s">
        <v>427</v>
      </c>
      <c r="K54" s="118">
        <v>387571958</v>
      </c>
      <c r="L54" s="115" t="s">
        <v>1148</v>
      </c>
      <c r="M54" s="117">
        <v>1</v>
      </c>
      <c r="N54" s="115" t="s">
        <v>1151</v>
      </c>
      <c r="O54" s="115" t="s">
        <v>26</v>
      </c>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t="s">
        <v>2698</v>
      </c>
      <c r="E114" s="145">
        <v>44167</v>
      </c>
      <c r="F114" s="145">
        <v>44773</v>
      </c>
      <c r="G114" s="160">
        <f>IF(AND(E114&lt;&gt;"",F114&lt;&gt;""),((F114-E114)/30),"")</f>
        <v>20.2</v>
      </c>
      <c r="H114" s="122" t="s">
        <v>2699</v>
      </c>
      <c r="I114" s="121" t="s">
        <v>421</v>
      </c>
      <c r="J114" s="121" t="s">
        <v>427</v>
      </c>
      <c r="K114" s="123">
        <v>1389328528</v>
      </c>
      <c r="L114" s="100">
        <f>+IF(AND(K114&gt;0,O114="Ejecución"),(K114/877802)*Tabla28[[#This Row],[% participación]],IF(AND(K114&gt;0,O114&lt;&gt;"Ejecución"),"-",""))</f>
        <v>1582.7356602058323</v>
      </c>
      <c r="M114" s="124" t="s">
        <v>1148</v>
      </c>
      <c r="N114" s="173">
        <v>1</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2680</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0.03</v>
      </c>
      <c r="G179" s="165">
        <f>IF(F179&gt;0,SUM(E179+F179),"")</f>
        <v>0.05</v>
      </c>
      <c r="H179" s="5"/>
      <c r="I179" s="221" t="s">
        <v>2670</v>
      </c>
      <c r="J179" s="221"/>
      <c r="K179" s="221"/>
      <c r="L179" s="221"/>
      <c r="M179" s="172">
        <v>0.05</v>
      </c>
      <c r="O179" s="8"/>
      <c r="Q179" s="19"/>
      <c r="R179" s="159">
        <f>IF(M179&gt;0,SUM(L179+M179),"")</f>
        <v>0.05</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149330346</v>
      </c>
      <c r="F185" s="92"/>
      <c r="G185" s="93"/>
      <c r="H185" s="88"/>
      <c r="I185" s="90" t="s">
        <v>2627</v>
      </c>
      <c r="J185" s="166">
        <f>+SUM(M179:M183)</f>
        <v>0.05</v>
      </c>
      <c r="K185" s="202" t="s">
        <v>2628</v>
      </c>
      <c r="L185" s="202"/>
      <c r="M185" s="94">
        <f>+J185*(SUM(K20:K35))</f>
        <v>149330346</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32804</v>
      </c>
      <c r="D193" s="5"/>
      <c r="E193" s="126">
        <v>1957</v>
      </c>
      <c r="F193" s="5"/>
      <c r="G193" s="5"/>
      <c r="H193" s="147" t="s">
        <v>2677</v>
      </c>
      <c r="J193" s="5"/>
      <c r="K193" s="127">
        <v>41291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2683</v>
      </c>
      <c r="L211" s="21"/>
      <c r="M211" s="21"/>
      <c r="N211" s="21"/>
      <c r="O211" s="8"/>
    </row>
    <row r="212" spans="1:15" x14ac:dyDescent="0.25">
      <c r="A212" s="9"/>
      <c r="B212" s="27" t="s">
        <v>2619</v>
      </c>
      <c r="C212" s="147" t="s">
        <v>2678</v>
      </c>
      <c r="D212" s="21"/>
      <c r="G212" s="27" t="s">
        <v>2621</v>
      </c>
      <c r="H212" s="148" t="s">
        <v>2682</v>
      </c>
      <c r="J212" s="27" t="s">
        <v>2623</v>
      </c>
      <c r="K212" s="147"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purl.org/dc/terms/"/>
    <ds:schemaRef ds:uri="http://schemas.microsoft.com/office/infopath/2007/PartnerControls"/>
    <ds:schemaRef ds:uri="a65d333d-5b59-4810-bc94-b80d9325abbc"/>
    <ds:schemaRef ds:uri="http://www.w3.org/XML/1998/namespac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Nelcy</cp:lastModifiedBy>
  <cp:lastPrinted>2020-11-20T15:12:35Z</cp:lastPrinted>
  <dcterms:created xsi:type="dcterms:W3CDTF">2020-10-14T21:57:42Z</dcterms:created>
  <dcterms:modified xsi:type="dcterms:W3CDTF">2021-01-05T14:43:31Z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