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USUARIO\Documents\COOMHOGA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0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22" i="12" l="1"/>
  <c r="N123" i="12"/>
  <c r="N124" i="12"/>
  <c r="N125" i="12"/>
  <c r="N126" i="12"/>
  <c r="N12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<sst xmlns="http://schemas.openxmlformats.org/spreadsheetml/2006/main" count="3680" uniqueCount="2770">
  <si>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</si>
  <si>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</si>
  <si>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</si>
  <si>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</si>
  <si>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</si>
  <si>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</si>
  <si>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</si>
  <si>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</si>
  <si>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</si>
  <si>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</si>
  <si>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</si>
  <si>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</si>
  <si>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</si>
  <si>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</si>
  <si>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</si>
  <si>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</si>
  <si>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</si>
  <si>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</si>
  <si>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</si>
  <si>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</si>
  <si>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</si>
  <si>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</si>
  <si>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</si>
  <si>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</si>
  <si>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</si>
  <si>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</si>
  <si>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</si>
  <si>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</si>
  <si>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</si>
  <si>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</si>
  <si>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</si>
  <si>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</si>
  <si>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</si>
  <si>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</si>
  <si>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</si>
  <si>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</si>
  <si>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</si>
  <si>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</si>
  <si>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</si>
  <si>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</si>
  <si>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</si>
  <si>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</si>
  <si>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</si>
  <si>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</si>
  <si>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</si>
  <si>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</si>
  <si>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</si>
  <si>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</si>
  <si>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</si>
  <si>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</si>
  <si>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</si>
  <si>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</si>
  <si>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</si>
  <si>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</si>
  <si>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</si>
  <si>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</si>
  <si>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</si>
  <si>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</si>
  <si>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</si>
  <si>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</si>
  <si>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</si>
  <si>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</si>
  <si>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</si>
  <si>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</si>
  <si>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</si>
  <si>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</si>
  <si>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</si>
  <si>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</si>
  <si>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</si>
  <si>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</si>
  <si>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</si>
  <si>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</si>
  <si>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</si>
  <si>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</si>
  <si>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</si>
  <si>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</si>
  <si>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</si>
  <si>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</si>
  <si>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</si>
  <si>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</si>
  <si>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</si>
  <si>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</si>
  <si>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</si>
  <si>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</si>
  <si>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</si>
  <si>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</si>
  <si>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</si>
  <si>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</si>
  <si>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</si>
  <si>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</si>
  <si>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</si>
  <si>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</si>
  <si>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</si>
  <si>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</si>
  <si>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</si>
  <si>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</si>
  <si>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</si>
  <si>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</si>
  <si>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</si>
  <si>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</si>
  <si>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</si>
  <si>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</si>
  <si>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</si>
  <si>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</si>
  <si>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</si>
  <si>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</si>
  <si>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</si>
  <si>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</si>
  <si>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</si>
  <si>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</si>
  <si>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</si>
  <si>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</si>
  <si>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</si>
  <si>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</si>
  <si>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</si>
  <si>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</si>
  <si>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</si>
  <si>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</si>
  <si>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</si>
  <si>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</si>
  <si>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</si>
  <si>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</si>
  <si>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</si>
  <si>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</si>
  <si>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</si>
  <si>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</si>
  <si>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</si>
  <si>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</si>
  <si>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</si>
  <si>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</si>
  <si>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</si>
  <si>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</si>
  <si>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</si>
  <si>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</si>
  <si>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</si>
  <si>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</si>
  <si>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</si>
  <si>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</si>
  <si>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</si>
  <si>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</si>
  <si>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</si>
  <si>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</si>
  <si>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</si>
  <si>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</si>
  <si>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</si>
  <si>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</si>
  <si>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</si>
  <si>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</si>
  <si>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</si>
  <si>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</si>
  <si>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</si>
  <si>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</si>
  <si>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</si>
  <si>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</si>
  <si>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</si>
  <si>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</si>
  <si>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</si>
  <si>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</si>
  <si>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</si>
  <si>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</si>
  <si>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</si>
  <si>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</si>
  <si>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</si>
  <si>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</si>
  <si>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</si>
  <si>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</si>
  <si>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</si>
  <si>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</si>
  <si>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</si>
  <si>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</si>
  <si>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</si>
  <si>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</si>
  <si>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</si>
  <si>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</si>
  <si>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</si>
  <si>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</si>
  <si>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</si>
  <si>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</si>
  <si>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</si>
  <si>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</si>
  <si>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</si>
  <si>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</si>
  <si>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</si>
  <si>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</si>
  <si>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</si>
  <si>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</si>
  <si>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</si>
  <si>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</si>
  <si>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</si>
  <si>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</si>
  <si>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</si>
  <si>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</si>
  <si>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</si>
  <si>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</si>
  <si>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</si>
  <si>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</si>
  <si>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</si>
  <si>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</si>
  <si>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</si>
  <si>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</si>
  <si>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</si>
  <si>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</si>
  <si>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</si>
  <si>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</si>
  <si>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</si>
  <si>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</si>
  <si>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</si>
  <si>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</si>
  <si>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</si>
  <si>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</si>
  <si>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</si>
  <si>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</si>
  <si>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</si>
  <si>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</si>
  <si>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</si>
  <si>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</si>
  <si>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</si>
  <si>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</si>
  <si>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</si>
  <si>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</si>
  <si>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</si>
  <si>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</si>
  <si>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</si>
  <si>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</si>
  <si>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</si>
  <si>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</si>
  <si>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</si>
  <si>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</si>
  <si>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</si>
  <si>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</si>
  <si>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</si>
  <si>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</si>
  <si>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</si>
  <si>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</si>
  <si>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</si>
  <si>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</si>
  <si>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</si>
  <si>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</si>
  <si>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</si>
  <si>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</si>
  <si>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</si>
  <si>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</si>
  <si>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</si>
  <si>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</si>
  <si>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</si>
  <si>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</si>
  <si>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</si>
  <si>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</si>
  <si>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</si>
  <si>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</si>
  <si>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</si>
  <si>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</si>
  <si>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</si>
  <si>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</si>
  <si>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</si>
  <si>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</si>
  <si>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</si>
  <si>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</si>
  <si>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</si>
  <si>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</si>
  <si>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</si>
  <si>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</si>
  <si>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</si>
  <si>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</si>
  <si>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</si>
  <si>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</si>
  <si>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</si>
  <si>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</si>
  <si>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</si>
  <si>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</si>
  <si>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</si>
  <si>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</si>
  <si>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</si>
  <si>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</si>
  <si>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</si>
  <si>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</si>
  <si>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</si>
  <si>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</si>
  <si>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</si>
  <si>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</si>
  <si>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</si>
  <si>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</si>
  <si>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</si>
  <si>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</si>
  <si>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</si>
  <si>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</si>
  <si>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</si>
  <si>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</si>
  <si>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</si>
  <si>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</si>
  <si>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</si>
  <si>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</si>
  <si>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</si>
  <si>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</si>
  <si>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</si>
  <si>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</si>
  <si>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</si>
  <si>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</si>
  <si>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</si>
  <si>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</si>
  <si>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</si>
  <si>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</si>
  <si>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</si>
  <si>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</si>
  <si>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</si>
  <si>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</si>
  <si>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</si>
  <si>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</si>
  <si>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</si>
  <si>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</si>
  <si>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</si>
  <si>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</si>
  <si>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</si>
  <si>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</si>
  <si>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</si>
  <si>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</si>
  <si>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</si>
  <si>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</si>
  <si>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</si>
  <si>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</si>
  <si>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</si>
  <si>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</si>
  <si>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</si>
  <si>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</si>
  <si>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</si>
  <si>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</si>
  <si>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</si>
  <si>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</si>
  <si>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</si>
  <si>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</si>
  <si>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</si>
  <si>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</si>
  <si>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</si>
  <si>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</si>
  <si>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</si>
  <si>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</si>
  <si>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</si>
  <si>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</si>
  <si>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</si>
  <si>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</si>
  <si>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</si>
  <si>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</si>
  <si>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</si>
  <si>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</si>
  <si>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</si>
  <si>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</si>
  <si>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</si>
  <si>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</si>
  <si>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</si>
  <si>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</si>
  <si>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</si>
  <si>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</si>
  <si>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</si>
  <si>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</si>
  <si>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</si>
  <si>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</si>
  <si>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</si>
  <si>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</si>
  <si>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</si>
  <si>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</si>
  <si>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</si>
  <si>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</si>
  <si>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</si>
  <si>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</si>
  <si>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</si>
  <si>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</si>
  <si>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</si>
  <si>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</si>
  <si>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</si>
  <si>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</si>
  <si>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</si>
  <si>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</si>
  <si>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</si>
  <si>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</si>
  <si>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</si>
  <si>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</si>
  <si>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</si>
  <si>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</si>
  <si>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</si>
  <si>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</si>
  <si>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</si>
  <si>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</si>
  <si>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</si>
  <si>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</si>
  <si>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</si>
  <si>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</si>
  <si>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</si>
  <si>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</si>
  <si>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</si>
  <si>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</si>
  <si>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</si>
  <si>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</si>
  <si>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</si>
  <si>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</si>
  <si>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</si>
  <si>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</si>
  <si>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</si>
  <si>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</si>
  <si>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</si>
  <si>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</si>
  <si>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</si>
  <si>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</si>
  <si>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</si>
  <si>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</si>
  <si>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</si>
  <si>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</si>
  <si>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</si>
  <si>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</si>
  <si>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</si>
  <si>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</si>
  <si>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</si>
  <si>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</si>
  <si>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</si>
  <si>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</si>
  <si>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</si>
  <si>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</si>
  <si>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</si>
  <si>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</si>
  <si>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</si>
  <si>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</si>
  <si>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</si>
  <si>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</si>
  <si>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</si>
  <si>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</si>
  <si>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</si>
  <si>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</si>
  <si>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</si>
  <si>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</si>
  <si>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</si>
  <si>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</si>
  <si>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</si>
  <si>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</si>
  <si>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</si>
  <si>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</si>
  <si>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</si>
  <si>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</si>
  <si>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</si>
  <si>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</si>
  <si>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</si>
  <si>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</si>
  <si>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</si>
  <si>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</si>
  <si>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</si>
  <si>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</si>
  <si>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</si>
  <si>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</si>
  <si>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</si>
  <si>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</si>
  <si>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</si>
  <si>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</si>
  <si>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</si>
  <si>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</si>
  <si>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</si>
  <si>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</si>
  <si>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</si>
  <si>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</si>
  <si>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</si>
  <si>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</si>
  <si>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</si>
  <si>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</si>
  <si>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</si>
  <si>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</si>
  <si>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</si>
  <si>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</si>
  <si>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</si>
  <si>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</si>
  <si>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</si>
  <si>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</si>
  <si>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</si>
  <si>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</si>
  <si>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</si>
  <si>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</si>
  <si>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</si>
  <si>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</si>
  <si>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</si>
  <si>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</si>
  <si>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</si>
  <si>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</si>
  <si>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</si>
  <si>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</si>
  <si>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</si>
  <si>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</si>
  <si>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</si>
  <si>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</si>
  <si>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</si>
  <si>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</si>
  <si>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</si>
  <si>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</si>
  <si>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</si>
  <si>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</si>
  <si>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</si>
  <si>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</si>
  <si>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</si>
  <si>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</si>
  <si>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</si>
  <si>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</si>
  <si>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</si>
  <si>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</si>
  <si>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</si>
  <si>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</si>
  <si>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</si>
  <si>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</si>
  <si>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</si>
  <si>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</si>
  <si>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</si>
  <si>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</si>
  <si>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</si>
  <si>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</si>
  <si>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</si>
  <si>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</si>
  <si>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</si>
  <si>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</si>
  <si>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</si>
  <si>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</si>
  <si>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</si>
  <si>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</si>
  <si>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</si>
  <si>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</si>
  <si>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</si>
  <si>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</si>
  <si>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</si>
  <si>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</si>
  <si>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</si>
  <si>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</si>
  <si>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</si>
  <si>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</si>
  <si>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</si>
  <si>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</si>
  <si>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</si>
  <si>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</si>
  <si>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</si>
  <si>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</si>
  <si>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</si>
  <si>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</si>
  <si>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</si>
  <si>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</si>
  <si>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</si>
  <si>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</si>
  <si>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</si>
  <si>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</si>
  <si>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</si>
  <si>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</si>
  <si>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</si>
  <si>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</si>
  <si>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</si>
  <si>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</si>
  <si>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</si>
  <si>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</si>
  <si>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</si>
  <si>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</si>
  <si>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</si>
  <si>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</si>
  <si>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</si>
  <si>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</si>
  <si>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</si>
  <si>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</si>
  <si>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</si>
  <si>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</si>
  <si>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</si>
  <si>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</si>
  <si>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</si>
  <si>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</si>
  <si>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</si>
  <si>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</si>
  <si>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</si>
  <si>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</si>
  <si>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</si>
  <si>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</si>
  <si>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</si>
  <si>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</si>
  <si>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</si>
  <si>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</si>
  <si>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</si>
  <si>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</si>
  <si>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</si>
  <si>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</si>
  <si>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</si>
  <si>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</si>
  <si>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</si>
  <si>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</si>
  <si>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</si>
  <si>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</si>
  <si>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</si>
  <si>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</si>
  <si>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</si>
  <si>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</si>
  <si>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</si>
  <si>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</si>
  <si>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</si>
  <si>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</si>
  <si>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</si>
  <si>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</si>
  <si>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</si>
  <si>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</si>
  <si>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</si>
  <si>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</si>
  <si>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</si>
  <si>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</si>
  <si>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</si>
  <si>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</si>
  <si>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</si>
  <si>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</si>
  <si>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</si>
  <si>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</si>
  <si>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</si>
  <si>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</si>
  <si>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</si>
  <si>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</si>
  <si>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</si>
  <si>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</si>
  <si>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</si>
  <si>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</si>
  <si>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</si>
  <si>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</si>
  <si>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</si>
  <si>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</si>
  <si>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</si>
  <si>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</si>
  <si>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</si>
  <si>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</si>
  <si>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</si>
  <si>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</si>
  <si>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</si>
  <si>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</si>
  <si>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</si>
  <si>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</si>
  <si>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</si>
  <si>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</si>
  <si>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</si>
  <si>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</si>
  <si>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</si>
  <si>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</si>
  <si>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</si>
  <si>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</si>
  <si>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</si>
  <si>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</si>
  <si>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</si>
  <si>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</si>
  <si>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</si>
  <si>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</si>
  <si>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</si>
  <si>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</si>
  <si>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</si>
  <si>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</si>
  <si>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</si>
  <si>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</si>
  <si>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</si>
  <si>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</si>
  <si>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</si>
  <si>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</si>
  <si>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</si>
  <si>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</si>
  <si>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</si>
  <si>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</si>
  <si>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</si>
  <si>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</si>
  <si>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</si>
  <si>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</si>
  <si>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</si>
  <si>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</si>
  <si>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</si>
  <si>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</si>
  <si>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</si>
  <si>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</si>
  <si>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</si>
  <si>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</si>
  <si>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</si>
  <si>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</si>
  <si>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</si>
  <si>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</si>
  <si>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</si>
  <si>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</si>
  <si>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</si>
  <si>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</si>
  <si>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</si>
  <si>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</si>
  <si>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</si>
  <si>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</si>
  <si>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</si>
  <si>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</si>
  <si>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</si>
  <si>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</si>
  <si>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</si>
  <si>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</si>
  <si>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</si>
  <si>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</si>
  <si>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</si>
  <si>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</si>
  <si>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</si>
  <si>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</si>
  <si>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</si>
  <si>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</si>
  <si>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</si>
  <si>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</si>
  <si>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</si>
  <si>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</si>
  <si>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</si>
  <si>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</si>
  <si>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</si>
  <si>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</si>
  <si>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</si>
  <si>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</si>
  <si>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</si>
  <si>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</si>
  <si>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</si>
  <si>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</si>
  <si>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</si>
  <si>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</si>
  <si>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</si>
  <si>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</si>
  <si>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</si>
  <si>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</si>
  <si>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</si>
  <si>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</si>
  <si>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</si>
  <si>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</si>
  <si>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</si>
  <si>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</si>
  <si>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</si>
  <si>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</si>
  <si>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</si>
  <si>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</si>
  <si>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</si>
  <si>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</si>
  <si>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</si>
  <si>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</si>
  <si>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</si>
  <si>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</si>
  <si>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</si>
  <si>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</si>
  <si>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</si>
  <si>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</si>
  <si>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</si>
  <si>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</si>
  <si>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</si>
  <si>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</si>
  <si>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</si>
  <si>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</si>
  <si>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</si>
  <si>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</si>
  <si>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</si>
  <si>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</si>
  <si>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</si>
  <si>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</si>
  <si>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</si>
  <si>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</si>
  <si>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</si>
  <si>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</si>
  <si>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</si>
  <si>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</si>
  <si>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</si>
  <si>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</si>
  <si>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</si>
  <si>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</si>
  <si>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</si>
  <si>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</si>
  <si>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</si>
  <si>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</si>
  <si>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</si>
  <si>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</si>
  <si>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</si>
  <si>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</si>
  <si>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</si>
  <si>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</si>
  <si>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</si>
  <si>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</si>
  <si>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</si>
  <si>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</si>
  <si>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</si>
  <si>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</si>
  <si>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</si>
  <si>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</si>
  <si>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</si>
  <si>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</si>
  <si>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</si>
  <si>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</si>
  <si>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</si>
  <si>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</si>
  <si>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</si>
  <si>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</si>
  <si>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</si>
  <si>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</si>
  <si>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</si>
  <si>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</si>
  <si>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</si>
  <si>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</si>
  <si>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</si>
  <si>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</si>
  <si>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</si>
  <si>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</si>
  <si>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</si>
  <si>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</si>
  <si>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</si>
  <si>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</si>
  <si>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</si>
  <si>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</si>
  <si>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</si>
  <si>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</si>
  <si>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</si>
  <si>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</si>
  <si>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</si>
  <si>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</si>
  <si>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</si>
  <si>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</si>
  <si>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</si>
  <si>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</si>
  <si>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</si>
  <si>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</si>
  <si>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</si>
  <si>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</si>
  <si>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</si>
  <si>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</si>
  <si>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</si>
  <si>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</si>
  <si>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</si>
  <si>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</si>
  <si>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</si>
  <si>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</si>
  <si>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</si>
  <si>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</si>
  <si>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</si>
  <si>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</si>
  <si>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</si>
  <si>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</si>
  <si>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</si>
  <si>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</si>
  <si>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</si>
  <si>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</si>
  <si>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</si>
  <si>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</si>
  <si>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</si>
  <si>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</si>
  <si>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</si>
  <si>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</si>
  <si>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</si>
  <si>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</si>
  <si>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</si>
  <si>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</si>
  <si>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</si>
  <si>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</si>
  <si>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</si>
  <si>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</si>
  <si>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</si>
  <si>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</si>
  <si>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</si>
  <si>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</si>
  <si>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</si>
  <si>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</si>
  <si>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</si>
  <si>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</si>
  <si>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</si>
  <si>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</si>
  <si>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</si>
  <si>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</si>
  <si>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</si>
  <si>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</si>
  <si>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</si>
  <si>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</si>
  <si>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</si>
  <si>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</si>
  <si>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</si>
  <si>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</si>
  <si>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</si>
  <si>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</si>
  <si>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</si>
  <si>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</si>
  <si>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</si>
  <si>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</si>
  <si>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</si>
  <si>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</si>
  <si>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</si>
  <si>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</si>
  <si>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</si>
  <si>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</si>
  <si>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</si>
  <si>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</si>
  <si>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</si>
  <si>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</si>
  <si>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</si>
  <si>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</si>
  <si>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</si>
  <si>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</si>
  <si>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</si>
  <si>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</si>
  <si>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</si>
  <si>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</si>
  <si>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</si>
  <si>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</si>
  <si>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</si>
  <si>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</si>
  <si>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</si>
  <si>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</si>
  <si>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</si>
  <si>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</si>
  <si>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</si>
  <si>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</si>
  <si>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</si>
  <si>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</si>
  <si>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</si>
  <si>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</si>
  <si>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</si>
  <si>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</si>
  <si>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</si>
  <si>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</si>
  <si>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</si>
  <si>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</si>
  <si>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</si>
  <si>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</si>
  <si>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</si>
  <si>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</si>
  <si>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</si>
  <si>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</si>
  <si>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</si>
  <si>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</si>
  <si>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</si>
  <si>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</si>
  <si>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</si>
  <si>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</si>
  <si>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</si>
  <si>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</si>
  <si>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</si>
  <si>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</si>
  <si>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</si>
  <si>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</si>
  <si>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</si>
  <si>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</si>
  <si>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</si>
  <si>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</si>
  <si>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</si>
  <si>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</si>
  <si>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</si>
  <si>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</si>
  <si>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</si>
  <si>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</si>
  <si>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</si>
  <si>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</si>
  <si>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</si>
  <si>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</si>
  <si>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</si>
  <si>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</si>
  <si>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</si>
  <si>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</si>
  <si>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</si>
  <si>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</si>
  <si>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</si>
  <si>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</si>
  <si>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</si>
  <si>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</si>
  <si>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</si>
  <si>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</si>
  <si>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</si>
  <si>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</si>
  <si>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</si>
  <si>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</si>
  <si>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</si>
  <si>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</si>
  <si>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</si>
  <si>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</si>
  <si>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</si>
  <si>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</si>
  <si>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</si>
  <si>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</si>
  <si>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</si>
  <si>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</si>
  <si>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</si>
  <si>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</si>
  <si>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</si>
  <si>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</si>
  <si>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</si>
  <si>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</si>
  <si>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</si>
  <si>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</si>
  <si>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</si>
  <si>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</si>
  <si>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</si>
  <si>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</si>
  <si>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</si>
  <si>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</si>
  <si>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</si>
  <si>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</si>
  <si>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</si>
  <si>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</si>
  <si>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</si>
  <si>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</si>
  <si>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</si>
  <si>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</si>
  <si>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</si>
  <si>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</si>
  <si>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</si>
  <si>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</si>
  <si>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</si>
  <si>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</si>
  <si>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</si>
  <si>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</si>
  <si>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</si>
  <si>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</si>
  <si>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</si>
  <si>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</si>
  <si>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</si>
  <si>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</si>
  <si>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</si>
  <si>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</si>
  <si>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</si>
  <si>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</si>
  <si>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</si>
  <si>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</si>
  <si>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</si>
  <si>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</si>
  <si>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</si>
  <si>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</si>
  <si>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</si>
  <si>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</si>
  <si>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</si>
  <si>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</si>
  <si>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</si>
  <si>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</si>
  <si>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</si>
  <si>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</si>
  <si>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</si>
  <si>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</si>
  <si>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</si>
  <si>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</si>
  <si>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</si>
  <si>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</si>
  <si>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</si>
  <si>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</si>
  <si>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</si>
  <si>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</si>
  <si>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</si>
  <si>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</si>
  <si>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</si>
  <si>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</si>
  <si>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</si>
  <si>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</si>
  <si>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</si>
  <si>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</si>
  <si>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</si>
  <si>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</si>
  <si>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</si>
  <si>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</si>
  <si>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</si>
  <si>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</si>
  <si>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</si>
  <si>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</si>
  <si>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</si>
  <si>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</si>
  <si>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</si>
  <si>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</si>
  <si>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</si>
  <si>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</si>
  <si>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</si>
  <si>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</si>
  <si>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</si>
  <si>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</si>
  <si>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</si>
  <si>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</si>
  <si>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</si>
  <si>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</si>
  <si>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</si>
  <si>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</si>
  <si>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</si>
  <si>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</si>
  <si>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</si>
  <si>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</si>
  <si>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</si>
  <si>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</si>
  <si>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</si>
  <si>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</si>
  <si>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</si>
  <si>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</si>
  <si>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</si>
  <si>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</si>
  <si>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</si>
  <si>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</si>
  <si>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</si>
  <si>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</si>
  <si>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</si>
  <si>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</si>
  <si>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</si>
  <si>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</si>
  <si>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</si>
  <si>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</si>
  <si>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</si>
  <si>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</si>
  <si>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</si>
  <si>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</si>
  <si>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</si>
  <si>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</si>
  <si>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</si>
  <si>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</si>
  <si>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</si>
  <si>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</si>
  <si>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</si>
  <si>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</si>
  <si>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</si>
  <si>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</si>
  <si>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</si>
  <si>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</si>
  <si>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</si>
  <si>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</si>
  <si>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</si>
  <si>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</si>
  <si>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</si>
  <si>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</si>
  <si>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</si>
  <si>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</si>
  <si>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</si>
  <si>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</si>
  <si>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</si>
  <si>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</si>
  <si>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</si>
  <si>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</si>
  <si>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</si>
  <si>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</si>
  <si>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</si>
  <si>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</si>
  <si>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</si>
  <si>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</si>
  <si>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</si>
  <si>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</si>
  <si>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</si>
  <si>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</si>
  <si>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</si>
  <si>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</si>
  <si>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</si>
  <si>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</si>
  <si>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</si>
  <si>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</si>
  <si>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</si>
  <si>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</si>
  <si>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</si>
  <si>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</si>
  <si>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</si>
  <si>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</si>
  <si>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</si>
  <si>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</si>
  <si>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</si>
  <si>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</si>
  <si>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</si>
  <si>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</si>
  <si>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</si>
  <si>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</si>
  <si>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</si>
  <si>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</si>
  <si>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</si>
  <si>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</si>
  <si>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</si>
  <si>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</si>
  <si>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</si>
  <si>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</si>
  <si>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</si>
  <si>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</si>
  <si>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</si>
  <si>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</si>
  <si>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</si>
  <si>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</si>
  <si>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</si>
  <si>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</si>
  <si>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</si>
  <si>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</si>
  <si>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</si>
  <si>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</si>
  <si>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</si>
  <si>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</si>
  <si>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</si>
  <si>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</si>
  <si>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</si>
  <si>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</si>
  <si>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</si>
  <si>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</si>
  <si>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</si>
  <si>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</si>
  <si>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</si>
  <si>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</si>
  <si>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</si>
  <si>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</si>
  <si>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</si>
  <si>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</si>
  <si>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</si>
  <si>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</si>
  <si>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</si>
  <si>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</si>
  <si>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</si>
  <si>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</si>
  <si>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</si>
  <si>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</si>
  <si>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</si>
  <si>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</si>
  <si>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</si>
  <si>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</si>
  <si>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</si>
  <si>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</si>
  <si>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</si>
  <si>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</si>
  <si>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</si>
  <si>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</si>
  <si>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</si>
  <si>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</si>
  <si>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</si>
  <si>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</si>
  <si>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</si>
  <si>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</si>
  <si>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</si>
  <si>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</si>
  <si>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</si>
  <si>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</si>
  <si>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</si>
  <si>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</si>
  <si>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</si>
  <si>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</si>
  <si>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</si>
  <si>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</si>
  <si>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</si>
  <si>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</si>
  <si>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</si>
  <si>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</si>
  <si>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</si>
  <si>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</si>
  <si>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</si>
  <si>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</si>
  <si>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</si>
  <si>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</si>
  <si>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</si>
  <si>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</si>
  <si>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</si>
  <si>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</si>
  <si>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</si>
  <si>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</si>
  <si>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</si>
  <si>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</si>
  <si>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</si>
  <si>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</si>
  <si>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</si>
  <si>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</si>
  <si>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</si>
  <si>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</si>
  <si>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</si>
  <si>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</si>
  <si>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</si>
  <si>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</si>
  <si>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</si>
  <si>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</si>
  <si>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</si>
  <si>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</si>
  <si>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</si>
  <si>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</si>
  <si>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</si>
  <si>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</si>
  <si>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</si>
  <si>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</si>
  <si>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</si>
  <si>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</si>
  <si>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</si>
  <si>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</si>
  <si>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</si>
  <si>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</si>
  <si>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</si>
  <si>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</si>
  <si>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</si>
  <si>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</si>
  <si>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</si>
  <si>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</si>
  <si>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</si>
  <si>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</si>
  <si>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</si>
  <si>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</si>
  <si>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</si>
  <si>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</si>
  <si>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</si>
  <si>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</si>
  <si>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</si>
  <si>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</si>
  <si>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</si>
  <si>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</si>
  <si>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</si>
  <si>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</si>
  <si>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</si>
  <si>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</si>
  <si>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</si>
  <si>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</si>
  <si>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</si>
  <si>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</si>
  <si>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</si>
  <si>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</si>
  <si>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</si>
  <si>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</si>
  <si>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</si>
  <si>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</si>
  <si>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</si>
  <si>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</si>
  <si>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</si>
  <si>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</si>
  <si>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</si>
  <si>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</si>
  <si>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</si>
  <si>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</si>
  <si>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</si>
  <si>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</si>
  <si>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</si>
  <si>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</si>
  <si>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</si>
  <si>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</si>
  <si>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</si>
  <si>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</si>
  <si>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</si>
  <si>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</si>
  <si>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</si>
  <si>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</si>
  <si>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</si>
  <si>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</si>
  <si>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</si>
  <si>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</si>
  <si>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</si>
  <si>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</si>
  <si>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</si>
  <si>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</si>
  <si>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</si>
  <si>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</si>
  <si>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</si>
  <si>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</si>
  <si>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</si>
  <si>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</si>
  <si>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</si>
  <si>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</si>
  <si>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</si>
  <si>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</si>
  <si>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</si>
  <si>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</si>
  <si>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</si>
  <si>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</si>
  <si>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</si>
  <si>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</si>
  <si>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</si>
  <si>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</si>
  <si>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</si>
  <si>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</si>
  <si>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</si>
  <si>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</si>
  <si>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</si>
  <si>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</si>
  <si>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</si>
  <si>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</si>
  <si>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</si>
  <si>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</si>
  <si>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</si>
  <si>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</si>
  <si>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</si>
  <si>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</si>
  <si>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</si>
  <si>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</si>
  <si>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</si>
  <si>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</si>
  <si>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</si>
  <si>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</si>
  <si>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</si>
  <si>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</si>
  <si>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</si>
  <si>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</si>
  <si>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</si>
  <si>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</si>
  <si>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</si>
  <si>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</si>
  <si>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</si>
  <si>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</si>
  <si>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</si>
  <si>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</si>
  <si>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</si>
  <si>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</si>
  <si>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</si>
  <si>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</si>
  <si>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</si>
  <si>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</si>
  <si>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</si>
  <si>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</si>
  <si>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</si>
  <si>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</si>
  <si>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</si>
  <si>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</si>
  <si>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</si>
  <si>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</si>
  <si>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</si>
  <si>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</si>
  <si>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</si>
  <si>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</si>
  <si>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</si>
  <si>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</si>
  <si>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</si>
  <si>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</si>
  <si>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</si>
  <si>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</si>
  <si>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</si>
  <si>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</si>
  <si>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</si>
  <si>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</si>
  <si>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</si>
  <si>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</si>
  <si>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</si>
  <si>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</si>
  <si>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</si>
  <si>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</si>
  <si>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</si>
  <si>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</si>
  <si>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</si>
  <si>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</si>
  <si>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</si>
  <si>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</si>
  <si>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</si>
  <si>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</si>
  <si>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</si>
  <si>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</si>
  <si>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</si>
  <si>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</si>
  <si>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</si>
  <si>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</si>
  <si>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</si>
  <si>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</si>
  <si>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</si>
  <si>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</si>
  <si>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</si>
  <si>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</si>
  <si>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</si>
  <si>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</si>
  <si>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</si>
  <si>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</si>
  <si>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</si>
  <si>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</si>
  <si>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</si>
  <si>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</si>
  <si>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</si>
  <si>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</si>
  <si>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</si>
  <si>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</si>
  <si>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</si>
  <si>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</si>
  <si>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</si>
  <si>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</si>
  <si>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</si>
  <si>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</si>
  <si>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</si>
  <si>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</si>
  <si>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</si>
  <si>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</si>
  <si>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</si>
  <si>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</si>
  <si>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</si>
  <si>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</si>
  <si>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</si>
  <si>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</si>
  <si>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</si>
  <si>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</si>
  <si>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</si>
  <si>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</si>
  <si>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</si>
  <si>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</si>
  <si>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</si>
  <si>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</si>
  <si>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</si>
  <si>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</si>
  <si>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</si>
  <si>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</si>
  <si>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</si>
  <si>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</si>
  <si>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</si>
  <si>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</si>
  <si>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</si>
  <si>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</si>
  <si>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</si>
  <si>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</si>
  <si>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</si>
  <si>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</si>
  <si>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</si>
  <si>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</si>
  <si>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</si>
  <si>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</si>
  <si>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</si>
  <si>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</si>
  <si>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</si>
  <si>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</si>
  <si>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</si>
  <si>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</si>
  <si>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</si>
  <si>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</si>
  <si>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</si>
  <si>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</si>
  <si>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</si>
  <si>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</si>
  <si>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</si>
  <si>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</si>
  <si>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</si>
  <si>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</si>
  <si>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</si>
  <si>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</si>
  <si>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</si>
  <si>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</si>
  <si>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</si>
  <si>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</si>
  <si>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</si>
  <si>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</si>
  <si>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</si>
  <si>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</si>
  <si>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</si>
  <si>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</si>
  <si>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</si>
  <si>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</si>
  <si>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</si>
  <si>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</si>
  <si>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</si>
  <si>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</si>
  <si>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</si>
  <si>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</si>
  <si>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</si>
  <si>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</si>
  <si>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</si>
  <si>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</si>
  <si>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</si>
  <si>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</si>
  <si>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</si>
  <si>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</si>
  <si>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</si>
  <si>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</si>
  <si>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</si>
  <si>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</si>
  <si>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</si>
  <si>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</si>
  <si>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</si>
  <si>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</si>
  <si>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</si>
  <si>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</si>
  <si>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</si>
  <si>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</si>
  <si>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</si>
  <si>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</si>
  <si>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</si>
  <si>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</si>
  <si>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</si>
  <si>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</si>
  <si>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</si>
  <si>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</si>
  <si>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</si>
  <si>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</si>
  <si>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</si>
  <si>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</si>
  <si>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</si>
  <si>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</si>
  <si>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</si>
  <si>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</si>
  <si>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</si>
  <si>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</si>
  <si>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</si>
  <si>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</si>
  <si>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</si>
  <si>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</si>
  <si>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</si>
  <si>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</si>
  <si>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</si>
  <si>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</si>
  <si>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</si>
  <si>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</si>
  <si>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</si>
  <si>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</si>
  <si>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</si>
  <si>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</si>
  <si>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</si>
  <si>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</si>
  <si>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</si>
  <si>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</si>
  <si>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</si>
  <si>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</si>
  <si>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</si>
  <si>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</si>
  <si>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</si>
  <si>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</si>
  <si>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</si>
  <si>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</si>
  <si>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</si>
  <si>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</si>
  <si>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</si>
  <si>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</si>
  <si>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</si>
  <si>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</si>
  <si>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</si>
  <si>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</si>
  <si>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</si>
  <si>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</si>
  <si>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</si>
  <si>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</si>
  <si>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</si>
  <si>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</si>
  <si>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</si>
  <si>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</si>
  <si>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</si>
  <si>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</si>
  <si>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</si>
  <si>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</si>
  <si>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</si>
  <si>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</si>
  <si>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</si>
  <si>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</si>
  <si>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</si>
  <si>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</si>
  <si>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</si>
  <si>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</si>
  <si>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</si>
  <si>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</si>
  <si>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</si>
  <si>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</si>
  <si>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</si>
  <si>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</si>
  <si>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</si>
  <si>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</si>
  <si>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</si>
  <si>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</si>
  <si>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</si>
  <si>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</si>
  <si>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</si>
  <si>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</si>
  <si>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</si>
  <si>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</si>
  <si>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</si>
  <si>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</si>
  <si>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</si>
  <si>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</si>
  <si>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</si>
  <si>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</si>
  <si>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</si>
  <si>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</si>
  <si>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</si>
  <si>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</si>
  <si>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</si>
  <si>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</si>
  <si>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</si>
  <si>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</si>
  <si>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</si>
  <si>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</si>
  <si>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</si>
  <si>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</si>
  <si>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</si>
  <si>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</si>
  <si>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</si>
  <si>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</si>
  <si>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</si>
  <si>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</si>
  <si>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</si>
  <si>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</si>
  <si>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</si>
  <si>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</si>
  <si>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</si>
  <si>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</si>
  <si>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</si>
  <si>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</si>
  <si>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</si>
  <si>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</si>
  <si>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</si>
  <si>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</si>
  <si>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</si>
  <si>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</si>
  <si>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</si>
  <si>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</si>
  <si>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</si>
  <si>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</si>
  <si>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</si>
  <si>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</si>
  <si>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</si>
  <si>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</si>
  <si>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</si>
  <si>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</si>
  <si>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</si>
  <si>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</si>
  <si>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</si>
  <si>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</si>
  <si>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</si>
  <si>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</si>
  <si>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</si>
  <si>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</si>
  <si>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</si>
  <si>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</si>
  <si>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</si>
  <si>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</si>
  <si>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</si>
  <si>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</si>
  <si>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</si>
  <si>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</si>
  <si>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</si>
  <si>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</si>
  <si>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</si>
  <si>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</si>
  <si>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</si>
  <si>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</si>
  <si>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</si>
  <si>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</si>
  <si>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</si>
  <si>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</si>
  <si>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</si>
  <si>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</si>
  <si>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</si>
  <si>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</si>
  <si>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</si>
  <si>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</si>
  <si>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</si>
  <si>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</si>
  <si>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</si>
  <si>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</si>
  <si>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</si>
  <si>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</si>
  <si>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</si>
  <si>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</si>
  <si>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</si>
  <si>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</si>
  <si>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</si>
  <si>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</si>
  <si>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</si>
  <si>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</si>
  <si>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</si>
  <si>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</si>
  <si>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</si>
  <si>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</si>
  <si>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</si>
  <si>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</si>
  <si>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</si>
  <si>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</si>
  <si>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</si>
  <si>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</si>
  <si>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</si>
  <si>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</si>
  <si>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</si>
  <si>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</si>
  <si>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</si>
  <si>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</si>
  <si>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</si>
  <si>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</si>
  <si>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</si>
  <si>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</si>
  <si>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</si>
  <si>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</si>
  <si>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</si>
  <si>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</si>
  <si>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</si>
  <si>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</si>
  <si>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</si>
  <si>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</si>
  <si>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</si>
  <si>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</si>
  <si>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</si>
  <si>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</si>
  <si>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</si>
  <si>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</si>
  <si>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</si>
  <si>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</si>
  <si>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</si>
  <si>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</si>
  <si>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</si>
  <si>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</si>
  <si>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</si>
  <si>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</si>
  <si>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</si>
  <si>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</si>
  <si>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</si>
  <si>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</si>
  <si>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</si>
  <si>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</si>
  <si>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</si>
  <si>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</si>
  <si>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</si>
  <si>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</si>
  <si>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</si>
  <si>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</si>
  <si>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</si>
  <si>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</si>
  <si>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</si>
  <si>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</si>
  <si>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</si>
  <si>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</si>
  <si>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</si>
  <si>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</si>
  <si>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</si>
  <si>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</si>
  <si>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</si>
  <si>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</si>
  <si>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</si>
  <si>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</si>
  <si>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</si>
  <si>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</si>
  <si>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</si>
  <si>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</si>
  <si>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</si>
  <si>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</si>
  <si>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</si>
  <si>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</si>
  <si>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</si>
  <si>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</si>
  <si>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</si>
  <si>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</si>
  <si>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</si>
  <si>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</si>
  <si>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</si>
  <si>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</si>
  <si>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</si>
  <si>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</si>
  <si>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</si>
  <si>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</si>
  <si>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</si>
  <si>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</si>
  <si>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</si>
  <si>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</si>
  <si>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</si>
  <si>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</si>
  <si>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</si>
  <si>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</si>
  <si>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</si>
  <si>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</si>
  <si>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</si>
  <si>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</si>
  <si>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</si>
  <si>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</si>
  <si>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</si>
  <si>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</si>
  <si>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</si>
  <si>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</si>
  <si>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</si>
  <si>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</si>
  <si>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</si>
  <si>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</si>
  <si>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</si>
  <si>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</si>
  <si>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</si>
  <si>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</si>
  <si>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</si>
  <si>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</si>
  <si>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</si>
  <si>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</si>
  <si>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</si>
  <si>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</si>
  <si>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</si>
  <si>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</si>
  <si>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</si>
  <si>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</si>
  <si>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</si>
  <si>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</si>
  <si>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</si>
  <si>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</si>
  <si>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</si>
  <si>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</si>
  <si>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</si>
  <si>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</si>
  <si>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</si>
  <si>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</si>
  <si>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</si>
  <si>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</si>
  <si>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</si>
  <si>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</si>
  <si>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</si>
  <si>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</si>
  <si>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</si>
  <si>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</si>
  <si>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</si>
  <si>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</si>
  <si>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</si>
  <si>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</si>
  <si>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</si>
  <si>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</si>
  <si>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</si>
  <si>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</si>
  <si>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</si>
  <si>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</si>
  <si>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</si>
  <si>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</si>
  <si>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</si>
  <si>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</si>
  <si>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</si>
  <si>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</si>
  <si>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</si>
  <si>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</si>
  <si>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</si>
  <si>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</si>
  <si>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</si>
  <si>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</si>
  <si>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</si>
  <si>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</si>
  <si>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</si>
  <si>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</si>
  <si>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</si>
  <si>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</si>
  <si>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</si>
  <si>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</si>
  <si>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</si>
  <si>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</si>
  <si>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</si>
  <si>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</si>
  <si>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</si>
  <si>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</si>
  <si>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</si>
  <si>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</si>
  <si>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</si>
  <si>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</si>
  <si>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</si>
  <si>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</si>
  <si>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</si>
  <si>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</si>
  <si>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</si>
  <si>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</si>
  <si>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</si>
  <si>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</si>
  <si>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</si>
  <si>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</si>
  <si>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</si>
  <si>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</si>
  <si>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</si>
  <si>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</si>
  <si>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</si>
  <si>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</si>
  <si>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</si>
  <si>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</si>
  <si>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</si>
  <si>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</si>
  <si>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</si>
  <si>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</si>
  <si>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</si>
  <si>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</si>
  <si>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</si>
  <si>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</si>
  <si>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</si>
  <si>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</si>
  <si>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</si>
  <si>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</si>
  <si>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</si>
  <si>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</si>
  <si>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</si>
  <si>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</si>
  <si>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</si>
  <si>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</si>
  <si>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</si>
  <si>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</si>
  <si>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</si>
  <si>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</si>
  <si>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</si>
  <si>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</si>
  <si>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</si>
  <si>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</si>
  <si>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</si>
  <si>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</si>
  <si>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</si>
  <si>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</si>
  <si>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</si>
  <si>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</si>
  <si>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</si>
  <si>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</si>
  <si>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</si>
  <si>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</si>
  <si>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</si>
  <si>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</si>
  <si>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</si>
  <si>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</si>
  <si>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</si>
  <si>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</si>
  <si>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</si>
  <si>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</si>
  <si>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</si>
  <si>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</si>
  <si>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</si>
  <si>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</si>
  <si>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</si>
  <si>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</si>
  <si>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</si>
  <si>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</si>
  <si>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</si>
  <si>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</si>
  <si>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</si>
  <si>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</si>
  <si>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</si>
  <si>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</si>
  <si>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</si>
  <si>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</si>
  <si>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</si>
  <si>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</si>
  <si>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</si>
  <si>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</si>
  <si>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</si>
  <si>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</si>
  <si>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</si>
  <si>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</si>
  <si>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</si>
  <si>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</si>
  <si>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</si>
  <si>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</si>
  <si>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</si>
  <si>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</si>
  <si>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</si>
  <si>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</si>
  <si>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</si>
  <si>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</si>
  <si>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</si>
  <si>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</si>
  <si>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</si>
  <si>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</si>
  <si>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</si>
  <si>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</si>
  <si>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</si>
  <si>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</si>
  <si>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</si>
  <si>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</si>
  <si>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</si>
  <si>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</si>
  <si>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</si>
  <si>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</si>
  <si>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</si>
  <si>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</si>
  <si>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</si>
  <si>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</si>
  <si>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</si>
  <si>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</si>
  <si>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</si>
  <si>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</si>
  <si>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</si>
  <si>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</si>
  <si>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</si>
  <si>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</si>
  <si>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</si>
  <si>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</si>
  <si>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</si>
  <si>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</si>
  <si>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</si>
  <si>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</si>
  <si>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</si>
  <si>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</si>
  <si>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</si>
  <si>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</si>
  <si>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</si>
  <si>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</si>
  <si>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</si>
  <si>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</si>
  <si>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</si>
  <si>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</si>
  <si>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</si>
  <si>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</si>
  <si>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</si>
  <si>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</si>
  <si>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</si>
  <si>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</si>
  <si>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</si>
  <si>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</si>
  <si>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</si>
  <si>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</si>
  <si>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</si>
  <si>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</si>
  <si>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</si>
  <si>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</si>
  <si>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</si>
  <si>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</si>
  <si>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</si>
  <si>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</si>
  <si>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</si>
  <si>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</si>
  <si>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</si>
  <si>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</si>
  <si>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</si>
  <si>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</si>
  <si>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</si>
  <si>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</si>
  <si>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</si>
  <si>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</si>
  <si>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</si>
  <si>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</si>
  <si>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</si>
  <si>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</si>
  <si>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</si>
  <si>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</si>
  <si>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</si>
  <si>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</si>
  <si>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</si>
  <si>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</si>
  <si>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</si>
  <si>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</si>
  <si>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</si>
  <si>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</si>
  <si>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</si>
  <si>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</si>
  <si>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</si>
  <si>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</si>
  <si>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</si>
  <si>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</si>
  <si>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</si>
  <si>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</si>
  <si>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</si>
  <si>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</si>
  <si>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</si>
  <si>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</si>
  <si>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</si>
  <si>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</si>
  <si>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</si>
  <si>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</si>
  <si>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</si>
  <si>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</si>
  <si>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</si>
  <si>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</si>
  <si>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</si>
  <si>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</si>
  <si>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</si>
  <si>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</si>
  <si>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</si>
  <si>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</si>
  <si>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</si>
  <si>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</si>
  <si>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</si>
  <si>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</si>
  <si>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</si>
  <si>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</si>
  <si>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</si>
  <si>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</si>
  <si>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</si>
  <si>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</si>
  <si>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</si>
  <si>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</si>
  <si>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</si>
  <si>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</si>
  <si>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</si>
  <si>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</si>
  <si>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</si>
  <si>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</si>
  <si>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</si>
  <si>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</si>
  <si>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</si>
  <si>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</si>
  <si>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</si>
  <si>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</si>
  <si>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</si>
  <si>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</si>
  <si>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</si>
  <si>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</si>
  <si>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</si>
  <si>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</si>
  <si>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</si>
  <si>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</si>
  <si>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</si>
  <si>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</si>
  <si>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</si>
  <si>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</si>
  <si>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</si>
  <si>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</si>
  <si>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</si>
  <si>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</si>
  <si>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</si>
  <si>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</si>
  <si>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</si>
  <si>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</si>
  <si>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</si>
  <si>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</si>
  <si>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</si>
  <si>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</si>
  <si>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</si>
  <si>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</si>
  <si>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</si>
  <si>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</si>
  <si>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</si>
  <si>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</si>
  <si>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</si>
  <si>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</si>
  <si>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</si>
  <si>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</si>
  <si>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</si>
  <si>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</si>
  <si>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</si>
  <si>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</si>
  <si>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</si>
  <si>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</si>
  <si>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</si>
  <si>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</si>
  <si>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</si>
  <si>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</si>
  <si>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</si>
  <si>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</si>
  <si>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</si>
  <si>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</si>
  <si>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</si>
  <si>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</si>
  <si>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</si>
  <si>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</si>
  <si>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</si>
  <si>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</si>
  <si>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</si>
  <si>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</si>
  <si>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</si>
  <si>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</si>
  <si>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</si>
  <si>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</si>
  <si>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</si>
  <si>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</si>
  <si>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</si>
  <si>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</si>
  <si>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</si>
  <si>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</si>
  <si>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</si>
  <si>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</si>
  <si>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</si>
  <si>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</si>
  <si>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</si>
  <si>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</si>
  <si>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</si>
  <si>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</si>
  <si>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</si>
  <si>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</si>
  <si>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</si>
  <si>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</si>
  <si>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</si>
  <si>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</si>
  <si>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</si>
  <si>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</si>
  <si>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</si>
  <si>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</si>
  <si>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</si>
  <si>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</si>
  <si>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</si>
  <si>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</si>
  <si>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</si>
  <si>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</si>
  <si>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</si>
  <si>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</si>
  <si>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</si>
  <si>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</si>
  <si>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</si>
  <si>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</si>
  <si>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</si>
  <si>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</si>
  <si>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</si>
  <si>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</si>
  <si>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</si>
  <si>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</si>
  <si>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</si>
  <si>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</si>
  <si>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</si>
  <si>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</si>
  <si>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</si>
  <si>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</si>
  <si>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</si>
  <si>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</si>
  <si>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</si>
  <si>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</si>
  <si>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</si>
  <si>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</si>
  <si>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</si>
  <si>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</si>
  <si>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</si>
  <si>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</si>
  <si>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</si>
  <si>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</si>
  <si>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</si>
  <si>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</si>
  <si>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</si>
  <si>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</si>
  <si>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</si>
  <si>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</si>
  <si>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</si>
  <si>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</si>
  <si>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</si>
  <si>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</si>
  <si>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</si>
  <si>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</si>
  <si>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</si>
  <si>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</si>
  <si>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</si>
  <si>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</si>
  <si>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</si>
  <si>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</si>
  <si>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</si>
  <si>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</si>
  <si>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</si>
  <si>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</si>
  <si>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</si>
  <si>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</si>
  <si>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</si>
  <si>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</si>
  <si>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</si>
  <si>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</si>
  <si>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</si>
  <si>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</si>
  <si>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</si>
  <si>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</si>
  <si>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</si>
  <si>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</si>
  <si>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</si>
  <si>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</si>
  <si>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</si>
  <si>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</si>
  <si>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</si>
  <si>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</si>
  <si>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</si>
  <si>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</si>
  <si>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</si>
  <si>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</si>
  <si>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</si>
  <si>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</si>
  <si>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</si>
  <si>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</si>
  <si>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</si>
  <si>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</si>
  <si>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</si>
  <si>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</si>
  <si>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</si>
  <si>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</si>
  <si>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</si>
  <si>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</si>
  <si>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</si>
  <si>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</si>
  <si>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</si>
  <si>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</si>
  <si>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</si>
  <si>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</si>
  <si>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</si>
  <si>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</si>
  <si>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</si>
  <si>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</si>
  <si>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</si>
  <si>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</si>
  <si>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</si>
  <si>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</si>
  <si>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</si>
  <si>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</si>
  <si>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</si>
  <si>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</si>
  <si>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</si>
  <si>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</si>
  <si>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</si>
  <si>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</si>
  <si>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</si>
  <si>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</si>
  <si>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</si>
  <si>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</si>
  <si>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</si>
  <si>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</si>
  <si>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</si>
  <si>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</si>
  <si>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</si>
  <si>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</si>
  <si>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</si>
  <si>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</si>
  <si>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</si>
  <si>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</si>
  <si>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</si>
  <si>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</si>
  <si>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</si>
  <si>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</si>
  <si>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</si>
  <si>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</si>
  <si>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</si>
  <si>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</si>
  <si>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</si>
  <si>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</si>
  <si>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</si>
  <si>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</si>
  <si>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</si>
  <si>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</si>
  <si>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</si>
  <si>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</si>
  <si>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</si>
  <si>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</si>
  <si>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</si>
  <si>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</si>
  <si>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</si>
  <si>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</si>
  <si>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</si>
  <si>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</si>
  <si>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</si>
  <si>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</si>
  <si>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</si>
  <si>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</si>
  <si>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</si>
  <si>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</si>
  <si>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</si>
  <si>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</si>
  <si>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</si>
  <si>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</si>
  <si>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</si>
  <si>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</si>
  <si>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</si>
  <si>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</si>
  <si>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</si>
  <si>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</si>
  <si>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</si>
  <si>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</si>
  <si>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</si>
  <si>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</si>
  <si>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</si>
  <si>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</si>
  <si>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</si>
  <si>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</si>
  <si>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</si>
  <si>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</si>
  <si>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</si>
  <si>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</si>
  <si>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</si>
  <si>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</si>
  <si>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</si>
  <si>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</si>
  <si>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</si>
  <si>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</si>
  <si>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</si>
  <si>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</si>
  <si>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</si>
  <si>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</si>
  <si>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</si>
  <si>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</si>
  <si>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</si>
  <si>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</si>
  <si>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</si>
  <si>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</si>
  <si>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</si>
  <si>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</si>
  <si>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</si>
  <si>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</si>
  <si>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</si>
  <si>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</si>
  <si>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</si>
  <si>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</si>
  <si>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</si>
  <si>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</si>
  <si>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</si>
  <si>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</si>
  <si>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</si>
  <si>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</si>
  <si>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</si>
  <si>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</si>
  <si>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</si>
  <si>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</si>
  <si>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</si>
  <si>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</si>
  <si>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</si>
  <si>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</si>
  <si>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</si>
  <si>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</si>
  <si>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</si>
  <si>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</si>
  <si>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</si>
  <si>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</si>
  <si>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</si>
  <si>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</si>
  <si>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</si>
  <si>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</si>
  <si>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</si>
  <si>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</si>
  <si>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</si>
  <si>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</si>
  <si>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</si>
  <si>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</si>
  <si>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</si>
  <si>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</si>
  <si>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</si>
  <si>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</si>
  <si>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</si>
  <si>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</si>
  <si>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</si>
  <si>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</si>
  <si>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</si>
  <si>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</si>
  <si>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</si>
  <si>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</si>
  <si>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</si>
  <si>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</si>
  <si>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</si>
  <si>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</si>
  <si>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</si>
  <si>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</si>
  <si>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</si>
  <si>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</si>
  <si>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</si>
  <si>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</si>
  <si>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</si>
  <si>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</si>
  <si>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</si>
  <si>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</si>
  <si>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</si>
  <si>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</si>
  <si>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</si>
  <si>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</si>
  <si>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</si>
  <si>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</si>
  <si>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</si>
  <si>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</si>
  <si>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</si>
  <si>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</si>
  <si>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</si>
  <si>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</si>
  <si>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</si>
  <si>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</si>
  <si>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</si>
  <si>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</si>
  <si>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</si>
  <si>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</si>
  <si>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</si>
  <si>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</si>
  <si>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</si>
  <si>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</si>
  <si>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</si>
  <si>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</si>
  <si>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</si>
  <si>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</si>
  <si>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</si>
  <si>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</si>
  <si>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</si>
  <si>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</si>
  <si>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</si>
  <si>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</si>
  <si>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</si>
  <si>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</si>
  <si>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</si>
  <si>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</si>
  <si>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</si>
  <si>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</si>
  <si>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</si>
  <si>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</si>
  <si>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</si>
  <si>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</si>
  <si>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</si>
  <si>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</si>
  <si>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</si>
  <si>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</si>
  <si>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</si>
  <si>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</si>
  <si>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</si>
  <si>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</si>
  <si>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</si>
  <si>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</si>
  <si>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</si>
  <si>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</si>
  <si>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</si>
  <si>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</si>
  <si>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</si>
  <si>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</si>
  <si>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</si>
  <si>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</si>
  <si>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</si>
  <si>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</si>
  <si>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</si>
  <si>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</si>
  <si>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</si>
  <si>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</si>
  <si>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</si>
  <si>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</si>
  <si>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</si>
  <si>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</si>
  <si>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</si>
  <si>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</si>
  <si>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</si>
  <si>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</si>
  <si>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</si>
  <si>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</si>
  <si>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</si>
  <si>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</si>
  <si>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</si>
  <si>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</si>
  <si>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</si>
  <si>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</si>
  <si>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</si>
  <si>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</si>
  <si>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</si>
  <si>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</si>
  <si>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</si>
  <si>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</si>
  <si>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</si>
  <si>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</si>
  <si>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</si>
  <si>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</si>
  <si>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</si>
  <si>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</si>
  <si>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</si>
  <si>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</si>
  <si>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</si>
  <si>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</si>
  <si>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</si>
  <si>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</si>
  <si>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</si>
  <si>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</si>
  <si>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</si>
  <si>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</si>
  <si>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</si>
  <si>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</si>
  <si>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</si>
  <si>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</si>
  <si>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</si>
  <si>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</si>
  <si>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</si>
  <si>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</si>
  <si>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</si>
  <si>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</si>
  <si>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</si>
  <si>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</si>
  <si>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</si>
  <si>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</si>
  <si>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</si>
  <si>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</si>
  <si>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</si>
  <si>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</si>
  <si>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</si>
  <si>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</si>
  <si>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</si>
  <si>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</si>
  <si>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</si>
  <si>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</si>
  <si>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</si>
  <si>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</si>
  <si>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</si>
  <si>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</si>
  <si>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</si>
  <si>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</si>
  <si>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</si>
  <si>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</si>
  <si>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</si>
  <si>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</si>
  <si>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</si>
  <si>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</si>
  <si>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</si>
  <si>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</si>
  <si>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</si>
  <si>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</si>
  <si>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</si>
  <si>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</si>
  <si>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</si>
  <si>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</si>
  <si>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</si>
  <si>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</si>
  <si>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</si>
  <si>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</si>
  <si>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</si>
  <si>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</si>
  <si>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</si>
  <si>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</si>
  <si>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</si>
  <si>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</si>
  <si>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</si>
  <si>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</si>
  <si>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</si>
  <si>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</si>
  <si>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</si>
  <si>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</si>
  <si>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</si>
  <si>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</si>
  <si>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</si>
  <si>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</si>
  <si>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</si>
  <si>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</si>
  <si>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</si>
  <si>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</si>
  <si>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</si>
  <si>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</si>
  <si>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</si>
  <si>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</si>
  <si>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</si>
  <si>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</si>
  <si>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</si>
  <si>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</si>
  <si>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</si>
  <si>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</si>
  <si>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</si>
  <si>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</si>
  <si>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</si>
  <si>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</si>
  <si>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</si>
  <si>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</si>
  <si>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</si>
  <si>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</si>
  <si>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</si>
  <si>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</si>
  <si>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</si>
  <si>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</si>
  <si>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</si>
  <si>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</si>
  <si>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</si>
  <si>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</si>
  <si>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</si>
  <si>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</si>
  <si>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</si>
  <si>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</si>
  <si>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</si>
  <si>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</si>
  <si>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</si>
  <si>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</si>
  <si>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</si>
  <si>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</si>
  <si>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76.26.18.822</t>
  </si>
  <si>
    <t>76.26.18.865</t>
  </si>
  <si>
    <t>19262018-329</t>
  </si>
  <si>
    <t>76.26.18.337</t>
  </si>
  <si>
    <t>19262017-596</t>
  </si>
  <si>
    <t>19262017-597</t>
  </si>
  <si>
    <t>19262016-737</t>
  </si>
  <si>
    <t>19262016-738</t>
  </si>
  <si>
    <t>19262016-739</t>
  </si>
  <si>
    <t>76.26.16.1245</t>
  </si>
  <si>
    <t>19262016-595</t>
  </si>
  <si>
    <t>19262016-593</t>
  </si>
  <si>
    <t>76.26.16.1040</t>
  </si>
  <si>
    <t>76.26.16.796</t>
  </si>
  <si>
    <t>76.26.16.332</t>
  </si>
  <si>
    <t>19262016-209</t>
  </si>
  <si>
    <t>19262016-210</t>
  </si>
  <si>
    <t>19262016-123</t>
  </si>
  <si>
    <t>19262016-125</t>
  </si>
  <si>
    <t>19262015-261</t>
  </si>
  <si>
    <t>19262014-562</t>
  </si>
  <si>
    <t>19262014-441</t>
  </si>
  <si>
    <t>19262014-442</t>
  </si>
  <si>
    <t>19262014-561</t>
  </si>
  <si>
    <t>19262013-306</t>
  </si>
  <si>
    <t>Prestar el servicio HCBF tradicional y agrupados, de conformidad con las directrices, lineamientos y parametros establecidos por el ICBF, en armonia con la politica de estado para el desarrollo integral de la primera infancia de cero a siempre</t>
  </si>
  <si>
    <t>Prestar el servicio de educacion inicial en el marco de la atencion a niños y niñas menore de 5 años, o hasta su ingreso al grado de transicion, de conformidad con los manuales operativos de la modalidad y las directrices establecidas por el ICBF, en armonia de la politica de estado para el desarrollo integral de primera finfancia "de cero a siempre" en el servicio centros de desarrollo infantil.</t>
  </si>
  <si>
    <t>Prestar el  servicio de educacion inicial en el marco de la atencion integral a niñas y niños menores de 5 años, o hasta su ingreso al grado de transicion, de conformidad con los manuales operativos de la modalidad y las directrices establecidas por el ICBF, en armonia con la politica del estado para el desarrollo integral de la primera infancia "de cero a siempre" en el servicio centros de desarrollo infantil</t>
  </si>
  <si>
    <t xml:space="preserve">Prestar el servicio de atencion a niñas y niños, en el marco de la politica de estado para el desarrollo integral a la primera inancia " de cero a simpre", de conformidad con las directrices, lineamientos y parametros establecidos por el ICBF para los servicios: hogares comunitarios de bienestar familiar </t>
  </si>
  <si>
    <t>Prestar el servicio de atencion a niñas y niños, en el marco de la politica de estado para el desarrollo integral a la primera infancia " de cero a simpre", de conformidad con las directrices, lineamientos y parametros establecidos por el ICBF para los servicios: hogares comunitarios de bienestar familiar , agrupados.</t>
  </si>
  <si>
    <t>Prestar el servicio de atencion a niños y nilas menore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primera finfancia "de cero a siempre" en el servicio centros de desarrollo infantil en medio familiar</t>
  </si>
  <si>
    <t>Prestar el servicio de atencion a niños y nilas menore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primera finfancia "de cero a siempre" en el servicio centros de desarrollo infantil.</t>
  </si>
  <si>
    <t>Prestar el servicio de atencion a niñ@s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</si>
  <si>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Atender a la primera infancial en el marco de la estrategia "de cero a siempre", especificamente a los niños y niñas menores de cinco (5) años de familias en situacion de vulnerabilidad de conformidad con la directrices, lineamientos y parametros establecidos por el ICBF, en las siguientes formas de atencion: hogares comunitarios de bienestar tradicionales, familiares, multiples, agrupados, empresariaes, jarines sociales, fami y hogares comunitarios integrales.</t>
  </si>
  <si>
    <t>Prestar el servicio de atencion, educacion icicial y cuidado a niños y niñas menore de 5 años, o hasta su ingreso al grado de transicion, con el fin de promover el desarrollo integral de la primera infancia con calidad, de conformidad con el lineamiento, el manual operativo y las directrices, parametros y estandares establecidas por el ICBF, en el marco de la estrategia de atencion integral "de cero a siempre"</t>
  </si>
  <si>
    <t>Atender a la primera infancia en el marco de la estrategia "de cero a siempre", especificamente a los niños y niñas menores de cinco años de familias en situacion de vulnerabilidad de conformidad con las directrices, lineamientos y parametros establecidos poe el ICBF en las siguientes formas de atencion: hogares comunitarios de bienestar tradicionales, familiares,multiples, agrupados, empresariales, jardines sociales, FAMI y hogares comunitarios integrales</t>
  </si>
  <si>
    <t>Atender a la primera infancia en el marco de la estrategia "de cero a siempre", especificamente a los niños y niñas menores de cinco años de familias en situacion de vulnerabilidad de conformidad con las directrices, lineamientos y parametros establecidos</t>
  </si>
  <si>
    <t>Atender a la primera infancia en el marco de la estrategia "de cero a siempre", especificamente a los niños y niñas menores de cinco años de familias en situacion de vulnerabilidad de conformidad con las directrices, lineamientos y parametros establecidos por e ICBF, asi como regular las relaciones entre las partes derivadas de la entrega de aportes del ICBF a la entidad administradora del servicio en la modalidad de hogares comunitarios de bienestar en las siguientes formas de atencion: familires, multiples, grupales, empresariales, jardines sociales y en la modalidad FAMI.</t>
  </si>
  <si>
    <t>Atender a la primera infancia en el marco de la estrategia "de cero a siempre", especificamente a los niños y niñas menores de cinco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multiples, grupales, emprearias, jardines sociales y en la modalidad FAMI.</t>
  </si>
  <si>
    <t>Prestar el servicio de atencion, educacion inicial y cuidado a niños y niñas menores de 5 años, o hasta su ingreso al grado de transicion,  y a mujeres gestantes y madres en periodo de lactancia con el fin de promover el desarrollo integra de a primera infancia con calidad, de conformidad con los lineamientos, manual operativo, las directrices, parametros y estandares establecidos por el ICBF, en el marco de la estrategia de atencion integral "de cero a siempre"</t>
  </si>
  <si>
    <t>Prestar el servicio de atencion, educacion inicial y cuidado a niños y niñas menores de 5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</si>
  <si>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atencion, educacion inicial y cuidado a niños y niñas menores de 5 años, o hasta su ingreso al grado de transicion, con el fin de promover el desarrollo integral de la primera infancia con calidad, de conformidad con los lineamiento, manual operativo, las directrices, parametros y estandares establecidos por el ICBF, en el marcode la estrategia de atencion integral "de cero a siempre", asi como regular las relaciones entre las partes derivadas de la entrega de aportes del ICBF a la entidad administradora de servicio, para que esta asuma con su personal y bajo su exclusiva responsabilidad dicha atencion</t>
  </si>
  <si>
    <t>Atender a la primera infancia en el marco de la estrategia "de cero a siempre", especificamente a los niños y niñas menores de cinco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bienestrar en las siguientes formas de atencion: familiares, multiples, grupales empresariales, jardiens sociales y en la modalidad FAMI</t>
  </si>
  <si>
    <t>Atender a niños u niñas menores de cinco años, o hasta su ingreso al grado de transicion, en los servicios de educacion inicial y cuidado, con el fin de promover el desarrollo integral de la primera infancia con calidad, de conformidad con los lineamientos, las directrices, parametros y estandares establecidos por el ICBF</t>
  </si>
  <si>
    <t>Atender integralmente a la primera infancia en el marco de la estrategia "de cero a siempre", de conformidad con las directrices, lineamientos y estandares establecidos por el ICBF, asi como regular las relaciones entre las partes derivadas de la entrega de aportes del ICBF a la entidad administradora del servicio, para que este asuma bajo su exclusiva responsabilidad dicha atencion</t>
  </si>
  <si>
    <t>Realizar la operación de la modalidad de recuperacion nutricional ambulatoria consistente en el suministro, alistamiento, ensamble, transporte y distribucion de paquetes alimentarios de acuerdo a especificacioens tecnicas y de empaque, certificando calidad e inocuidad de cada alimento y el desarrollo de las actividades complementarias, contempladas en el anexo tecnico, en los municipios del cz norte</t>
  </si>
  <si>
    <t>SI</t>
  </si>
  <si>
    <t>19001852020</t>
  </si>
  <si>
    <t>19002122020</t>
  </si>
  <si>
    <t>19002322020</t>
  </si>
  <si>
    <t>19002262020</t>
  </si>
  <si>
    <t>19002242020</t>
  </si>
  <si>
    <t>19003472020</t>
  </si>
  <si>
    <t>19003482020</t>
  </si>
  <si>
    <t>Prestar los servicios de educación inicial en el marco de la atención integral en Centros de Desarrollo Infantil -CDI- y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</si>
  <si>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</si>
  <si>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Centros de Desarrollo Infantil sin arrendo-CDI -,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</si>
  <si>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</si>
  <si>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Hogares comunitarios de bienestar familiar, agrupados, de conformidad con las directrices, lineamientos y parámetros establecidos por el ICBF, en armonía con la política de estado para el desarrollo integral a la primera infancia de cero a siempre</t>
  </si>
  <si>
    <t>Amparo Lopez Aguirre</t>
  </si>
  <si>
    <t>Calle 8 N° 16-33</t>
  </si>
  <si>
    <t>amparolopezaguirre@yahoo.es</t>
  </si>
  <si>
    <t>19005732020</t>
  </si>
  <si>
    <t>19005762020</t>
  </si>
  <si>
    <t>19005772020</t>
  </si>
  <si>
    <t>76007222020</t>
  </si>
  <si>
    <t>76007312020</t>
  </si>
  <si>
    <t>76007162020</t>
  </si>
  <si>
    <t>76007152020</t>
  </si>
  <si>
    <t>Prestar los servicios para la atención a la primera infancia en los hogares comunitarios de bienestar HCB y hogares comunitarios de bienestar agrupados, de conformidad con el manual operativo de la modalidad comunitaria y el servicio HCB familia e infancia - FAMI, de conformidad con el manual operativo de la formalidad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</si>
  <si>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</si>
  <si>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</si>
  <si>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19262016-261</t>
  </si>
  <si>
    <t>19262018-174</t>
  </si>
  <si>
    <t>19262018-175</t>
  </si>
  <si>
    <t>19262018-176</t>
  </si>
  <si>
    <t>19262018-244</t>
  </si>
  <si>
    <t>19262018-267</t>
  </si>
  <si>
    <t>19262018511</t>
  </si>
  <si>
    <t>19001652019</t>
  </si>
  <si>
    <t>19002092019</t>
  </si>
  <si>
    <t>19003182019</t>
  </si>
  <si>
    <t>19003192019</t>
  </si>
  <si>
    <t>Atender a la primera infancia en el marco de la estrategia de cero a siempre, especificamente a los niños y niñas, menoes de cinco (6) años de familias en situacion de vulnerabilidad de conformidad con las directrices, lineamientos y parametros establecidos por el ICBF, asi como regular las relaciones entre las partes dericadas de la entrega de aportes del ICBF  la entidadn administadorea del reservicio en la modalidad de hogares comunitarios de bienestar en las sigueintes formas de atencion: Familiares, multiples, grupales, empresariales, jardines sociales y en la modaldad Fami</t>
  </si>
  <si>
    <t>Prestar el servicio de atencion a niñas y niños, en el marco de la politica de estado para el desarrollo integral a la primera inancia " de cero a simpre", de conformidad con las directrices, lineamientos y parametros establecidos por el ICBF para los servicios: hogares comunitarios de bienestar familiar y agrupados</t>
  </si>
  <si>
    <t>SUAREZ</t>
  </si>
  <si>
    <t>Prestar el servicio centros de desarrollp infantil -CDI- de conformidad con el manual operativo de la modalidad instituxional y las directrices establecidas por el ICBF, en armonia con la politica de estado para el desarrollo integral de la primera infancia de cero a siempre.</t>
  </si>
  <si>
    <t>Prestar los servicios hogares comunitarios de bienestar familiar, de conformidad con las directrices, lineamientos y parametros establecidos por el ICBF, en armonia con la politica de estado para el desarrollo integral de la primera infancia de cero a siempre</t>
  </si>
  <si>
    <t>Prestar los servicios hogares infantiles -HI-, de conformidad con las directrices, lineamientos y parametros establecidos por el ICBF, en armonia con la politica de estado para el desarrollo integral de la primera infancia de cero a siempre</t>
  </si>
  <si>
    <t>Prestar el servicio para la atencion a la primera infancia en los hogares comunitarios de bienestar HCB, de conformidad con el manual operativo de la modalidad comunitaria y lineamiento técnico para la atención a la primera infancia y las directrices establecidas por el ICBF, en armonía con la política de estado para el desarrollo integral a la primera infancia de cero a siempre.</t>
  </si>
  <si>
    <t>CUMBRE</t>
  </si>
  <si>
    <t>UNION</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</si>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</sst>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view="pageBreakPreview" topLeftCell="A157" zoomScale="80" zoomScaleNormal="80" zoomScaleSheetLayoutView="8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2769</v>
      </c>
      <c r="D15" s="35"/>
      <c r="E15" s="35"/>
      <c r="F15" s="5"/>
      <c r="G15" s="32" t="s">
        <v>1168</v>
      </c>
      <c r="H15" s="103" t="s">
        <v>421</v>
      </c>
      <c r="I15" s="32" t="s">
        <v>2624</v>
      </c>
      <c r="J15" s="108" t="s">
        <v>2626</v>
      </c>
      <c r="L15" s="223" t="s">
        <v>8</v>
      </c>
      <c r="M15" s="223"/>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817001112</v>
      </c>
      <c r="C20" s="5"/>
      <c r="D20" s="73"/>
      <c r="E20" s="5"/>
      <c r="F20" s="5"/>
      <c r="G20" s="5"/>
      <c r="H20" s="242"/>
      <c r="I20" s="148" t="s">
        <v>421</v>
      </c>
      <c r="J20" s="149" t="s">
        <v>430</v>
      </c>
      <c r="K20" s="150">
        <v>1260257617</v>
      </c>
      <c r="L20" s="151"/>
      <c r="M20" s="151">
        <v>44561</v>
      </c>
      <c r="N20" s="134">
        <f>+(M20-L20)/30</f>
        <v>1485.3666666666666</v>
      </c>
      <c r="O20" s="137"/>
      <c r="U20" s="133"/>
      <c r="V20" s="105">
        <f ca="1">NOW()</f>
        <v>44201.773020023145</v>
      </c>
      <c r="W20" s="105">
        <f ca="1">NOW()</f>
        <v>44201.773020023145</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COOPERATIVA MULTIACTIVA DE USUARIOS DEL PROGRAMA SOCIAL HOGARES COMUNITARIOS DE SANTANDER DE QUILICHAO</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2768</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2700</v>
      </c>
      <c r="E48" s="144">
        <v>41317</v>
      </c>
      <c r="F48" s="144">
        <v>41639</v>
      </c>
      <c r="G48" s="159">
        <f>IF(AND(E48&lt;&gt;"",F48&lt;&gt;""),((F48-E48)/30),"")</f>
        <v>10.733333333333333</v>
      </c>
      <c r="H48" s="118" t="s">
        <v>2721</v>
      </c>
      <c r="I48" s="113" t="s">
        <v>421</v>
      </c>
      <c r="J48" s="113" t="s">
        <v>449</v>
      </c>
      <c r="K48" s="115">
        <v>297483480</v>
      </c>
      <c r="L48" s="114" t="s">
        <v>1148</v>
      </c>
      <c r="M48" s="116">
        <v>1</v>
      </c>
      <c r="N48" s="114" t="s">
        <v>2634</v>
      </c>
      <c r="O48" s="114" t="s">
        <v>1148</v>
      </c>
      <c r="P48" s="78"/>
    </row>
    <row r="49" spans="1:16" s="6" customFormat="1" ht="24.75" customHeight="1" x14ac:dyDescent="0.25">
      <c r="A49" s="142">
        <v>2</v>
      </c>
      <c r="B49" s="111" t="s">
        <v>2665</v>
      </c>
      <c r="C49" s="112" t="s">
        <v>31</v>
      </c>
      <c r="D49" s="110" t="s">
        <v>2697</v>
      </c>
      <c r="E49" s="144">
        <v>41940</v>
      </c>
      <c r="F49" s="144">
        <v>42004</v>
      </c>
      <c r="G49" s="159">
        <f t="shared" ref="G49:G50" si="2">IF(AND(E49&lt;&gt;"",F49&lt;&gt;""),((F49-E49)/30),"")</f>
        <v>2.1333333333333333</v>
      </c>
      <c r="H49" s="118" t="s">
        <v>2720</v>
      </c>
      <c r="I49" s="113" t="s">
        <v>421</v>
      </c>
      <c r="J49" s="113" t="s">
        <v>449</v>
      </c>
      <c r="K49" s="115">
        <v>69811800</v>
      </c>
      <c r="L49" s="114" t="s">
        <v>1148</v>
      </c>
      <c r="M49" s="116">
        <v>1</v>
      </c>
      <c r="N49" s="114" t="s">
        <v>2634</v>
      </c>
      <c r="O49" s="114" t="s">
        <v>1148</v>
      </c>
      <c r="P49" s="78"/>
    </row>
    <row r="50" spans="1:16" s="6" customFormat="1" ht="24.75" customHeight="1" x14ac:dyDescent="0.25">
      <c r="A50" s="142">
        <v>3</v>
      </c>
      <c r="B50" s="111" t="s">
        <v>2665</v>
      </c>
      <c r="C50" s="112" t="s">
        <v>31</v>
      </c>
      <c r="D50" s="110" t="s">
        <v>2698</v>
      </c>
      <c r="E50" s="144">
        <v>41940</v>
      </c>
      <c r="F50" s="144">
        <v>41988</v>
      </c>
      <c r="G50" s="159">
        <f t="shared" si="2"/>
        <v>1.6</v>
      </c>
      <c r="H50" s="118" t="s">
        <v>2720</v>
      </c>
      <c r="I50" s="113" t="s">
        <v>421</v>
      </c>
      <c r="J50" s="113" t="s">
        <v>449</v>
      </c>
      <c r="K50" s="115">
        <v>150725900</v>
      </c>
      <c r="L50" s="114" t="s">
        <v>1148</v>
      </c>
      <c r="M50" s="116">
        <v>1</v>
      </c>
      <c r="N50" s="114" t="s">
        <v>2634</v>
      </c>
      <c r="O50" s="114" t="s">
        <v>1148</v>
      </c>
      <c r="P50" s="78"/>
    </row>
    <row r="51" spans="1:16" s="6" customFormat="1" ht="24.75" customHeight="1" outlineLevel="1" x14ac:dyDescent="0.25">
      <c r="A51" s="142">
        <v>4</v>
      </c>
      <c r="B51" s="111" t="s">
        <v>2665</v>
      </c>
      <c r="C51" s="112" t="s">
        <v>31</v>
      </c>
      <c r="D51" s="110" t="s">
        <v>2699</v>
      </c>
      <c r="E51" s="144">
        <v>41652</v>
      </c>
      <c r="F51" s="144">
        <v>42369</v>
      </c>
      <c r="G51" s="159">
        <f t="shared" ref="G51:G107" si="3">IF(AND(E51&lt;&gt;"",F51&lt;&gt;""),((F51-E51)/30),"")</f>
        <v>23.9</v>
      </c>
      <c r="H51" s="118" t="s">
        <v>2718</v>
      </c>
      <c r="I51" s="113" t="s">
        <v>421</v>
      </c>
      <c r="J51" s="113" t="s">
        <v>449</v>
      </c>
      <c r="K51" s="115">
        <v>1357382650</v>
      </c>
      <c r="L51" s="114" t="s">
        <v>1148</v>
      </c>
      <c r="M51" s="116">
        <v>1</v>
      </c>
      <c r="N51" s="114" t="s">
        <v>2634</v>
      </c>
      <c r="O51" s="114" t="s">
        <v>1148</v>
      </c>
      <c r="P51" s="78"/>
    </row>
    <row r="52" spans="1:16" s="7" customFormat="1" ht="24.75" customHeight="1" outlineLevel="1" x14ac:dyDescent="0.25">
      <c r="A52" s="143">
        <v>5</v>
      </c>
      <c r="B52" s="111" t="s">
        <v>2665</v>
      </c>
      <c r="C52" s="112" t="s">
        <v>31</v>
      </c>
      <c r="D52" s="110" t="s">
        <v>2696</v>
      </c>
      <c r="E52" s="144">
        <v>41996</v>
      </c>
      <c r="F52" s="144">
        <v>42369</v>
      </c>
      <c r="G52" s="159">
        <f t="shared" si="3"/>
        <v>12.433333333333334</v>
      </c>
      <c r="H52" s="118" t="s">
        <v>2719</v>
      </c>
      <c r="I52" s="113" t="s">
        <v>421</v>
      </c>
      <c r="J52" s="113" t="s">
        <v>449</v>
      </c>
      <c r="K52" s="115">
        <v>544177600</v>
      </c>
      <c r="L52" s="114" t="s">
        <v>1148</v>
      </c>
      <c r="M52" s="116">
        <v>1</v>
      </c>
      <c r="N52" s="114" t="s">
        <v>2634</v>
      </c>
      <c r="O52" s="114" t="s">
        <v>1148</v>
      </c>
      <c r="P52" s="79"/>
    </row>
    <row r="53" spans="1:16" s="7" customFormat="1" ht="24.75" customHeight="1" outlineLevel="1" x14ac:dyDescent="0.25">
      <c r="A53" s="143">
        <v>6</v>
      </c>
      <c r="B53" s="111" t="s">
        <v>2665</v>
      </c>
      <c r="C53" s="112" t="s">
        <v>31</v>
      </c>
      <c r="D53" s="110" t="s">
        <v>2695</v>
      </c>
      <c r="E53" s="144">
        <v>42037</v>
      </c>
      <c r="F53" s="144">
        <v>42369</v>
      </c>
      <c r="G53" s="159">
        <f t="shared" si="3"/>
        <v>11.066666666666666</v>
      </c>
      <c r="H53" s="118" t="s">
        <v>2718</v>
      </c>
      <c r="I53" s="113" t="s">
        <v>421</v>
      </c>
      <c r="J53" s="113" t="s">
        <v>449</v>
      </c>
      <c r="K53" s="115">
        <v>1543979054</v>
      </c>
      <c r="L53" s="114" t="s">
        <v>1148</v>
      </c>
      <c r="M53" s="116">
        <v>1</v>
      </c>
      <c r="N53" s="114" t="s">
        <v>2634</v>
      </c>
      <c r="O53" s="114" t="s">
        <v>2722</v>
      </c>
      <c r="P53" s="79"/>
    </row>
    <row r="54" spans="1:16" s="7" customFormat="1" ht="24.75" customHeight="1" outlineLevel="1" x14ac:dyDescent="0.25">
      <c r="A54" s="143">
        <v>7</v>
      </c>
      <c r="B54" s="111" t="s">
        <v>2665</v>
      </c>
      <c r="C54" s="112" t="s">
        <v>31</v>
      </c>
      <c r="D54" s="110" t="s">
        <v>2693</v>
      </c>
      <c r="E54" s="144">
        <v>42394</v>
      </c>
      <c r="F54" s="144">
        <v>42719</v>
      </c>
      <c r="G54" s="159">
        <f t="shared" si="3"/>
        <v>10.833333333333334</v>
      </c>
      <c r="H54" s="118" t="s">
        <v>2716</v>
      </c>
      <c r="I54" s="113" t="s">
        <v>421</v>
      </c>
      <c r="J54" s="113" t="s">
        <v>449</v>
      </c>
      <c r="K54" s="117">
        <v>656238282</v>
      </c>
      <c r="L54" s="114" t="s">
        <v>1148</v>
      </c>
      <c r="M54" s="116">
        <v>1</v>
      </c>
      <c r="N54" s="114" t="s">
        <v>27</v>
      </c>
      <c r="O54" s="114" t="s">
        <v>1148</v>
      </c>
      <c r="P54" s="79"/>
    </row>
    <row r="55" spans="1:16" s="7" customFormat="1" ht="24.75" customHeight="1" outlineLevel="1" x14ac:dyDescent="0.25">
      <c r="A55" s="143">
        <v>8</v>
      </c>
      <c r="B55" s="111" t="s">
        <v>2665</v>
      </c>
      <c r="C55" s="112" t="s">
        <v>31</v>
      </c>
      <c r="D55" s="110" t="s">
        <v>2694</v>
      </c>
      <c r="E55" s="144">
        <v>42394</v>
      </c>
      <c r="F55" s="144">
        <v>42674</v>
      </c>
      <c r="G55" s="159">
        <f t="shared" si="3"/>
        <v>9.3333333333333339</v>
      </c>
      <c r="H55" s="118" t="s">
        <v>2717</v>
      </c>
      <c r="I55" s="113" t="s">
        <v>421</v>
      </c>
      <c r="J55" s="113" t="s">
        <v>441</v>
      </c>
      <c r="K55" s="117">
        <v>132645420</v>
      </c>
      <c r="L55" s="114" t="s">
        <v>1148</v>
      </c>
      <c r="M55" s="116">
        <v>1</v>
      </c>
      <c r="N55" s="114" t="s">
        <v>27</v>
      </c>
      <c r="O55" s="114" t="s">
        <v>1148</v>
      </c>
      <c r="P55" s="79"/>
    </row>
    <row r="56" spans="1:16" s="7" customFormat="1" ht="24.75" customHeight="1" outlineLevel="1" x14ac:dyDescent="0.25">
      <c r="A56" s="143">
        <v>9</v>
      </c>
      <c r="B56" s="111" t="s">
        <v>2665</v>
      </c>
      <c r="C56" s="112" t="s">
        <v>31</v>
      </c>
      <c r="D56" s="110" t="s">
        <v>2691</v>
      </c>
      <c r="E56" s="144">
        <v>42398</v>
      </c>
      <c r="F56" s="144">
        <v>42674</v>
      </c>
      <c r="G56" s="159">
        <f t="shared" si="3"/>
        <v>9.1999999999999993</v>
      </c>
      <c r="H56" s="118" t="s">
        <v>2714</v>
      </c>
      <c r="I56" s="113" t="s">
        <v>421</v>
      </c>
      <c r="J56" s="113" t="s">
        <v>449</v>
      </c>
      <c r="K56" s="117">
        <v>1916448009</v>
      </c>
      <c r="L56" s="114" t="s">
        <v>1148</v>
      </c>
      <c r="M56" s="116">
        <v>1</v>
      </c>
      <c r="N56" s="114" t="s">
        <v>27</v>
      </c>
      <c r="O56" s="114" t="s">
        <v>1148</v>
      </c>
      <c r="P56" s="79"/>
    </row>
    <row r="57" spans="1:16" s="7" customFormat="1" ht="24.75" customHeight="1" outlineLevel="1" x14ac:dyDescent="0.25">
      <c r="A57" s="143">
        <v>10</v>
      </c>
      <c r="B57" s="64" t="s">
        <v>2665</v>
      </c>
      <c r="C57" s="65" t="s">
        <v>31</v>
      </c>
      <c r="D57" s="63" t="s">
        <v>2692</v>
      </c>
      <c r="E57" s="144">
        <v>42397</v>
      </c>
      <c r="F57" s="144">
        <v>42674</v>
      </c>
      <c r="G57" s="159">
        <f t="shared" si="3"/>
        <v>9.2333333333333325</v>
      </c>
      <c r="H57" s="118" t="s">
        <v>2715</v>
      </c>
      <c r="I57" s="63" t="s">
        <v>421</v>
      </c>
      <c r="J57" s="63" t="s">
        <v>449</v>
      </c>
      <c r="K57" s="66">
        <v>1322918100</v>
      </c>
      <c r="L57" s="65" t="s">
        <v>1148</v>
      </c>
      <c r="M57" s="67">
        <v>1</v>
      </c>
      <c r="N57" s="65" t="s">
        <v>2634</v>
      </c>
      <c r="O57" s="65" t="s">
        <v>1148</v>
      </c>
      <c r="P57" s="79"/>
    </row>
    <row r="58" spans="1:16" s="7" customFormat="1" ht="24.75" customHeight="1" outlineLevel="1" x14ac:dyDescent="0.25">
      <c r="A58" s="143">
        <v>11</v>
      </c>
      <c r="B58" s="64" t="s">
        <v>2665</v>
      </c>
      <c r="C58" s="65" t="s">
        <v>31</v>
      </c>
      <c r="D58" s="63" t="s">
        <v>2692</v>
      </c>
      <c r="E58" s="144">
        <v>42397</v>
      </c>
      <c r="F58" s="144">
        <v>42674</v>
      </c>
      <c r="G58" s="159">
        <f t="shared" si="3"/>
        <v>9.2333333333333325</v>
      </c>
      <c r="H58" s="118" t="s">
        <v>2715</v>
      </c>
      <c r="I58" s="63" t="s">
        <v>421</v>
      </c>
      <c r="J58" s="63" t="s">
        <v>430</v>
      </c>
      <c r="K58" s="66">
        <v>1322918100</v>
      </c>
      <c r="L58" s="65" t="s">
        <v>1148</v>
      </c>
      <c r="M58" s="67">
        <v>1</v>
      </c>
      <c r="N58" s="65" t="s">
        <v>2634</v>
      </c>
      <c r="O58" s="65" t="s">
        <v>1148</v>
      </c>
      <c r="P58" s="79"/>
    </row>
    <row r="59" spans="1:16" s="7" customFormat="1" ht="24.75" customHeight="1" outlineLevel="1" x14ac:dyDescent="0.25">
      <c r="A59" s="143">
        <v>12</v>
      </c>
      <c r="B59" s="64" t="s">
        <v>2665</v>
      </c>
      <c r="C59" s="65" t="s">
        <v>31</v>
      </c>
      <c r="D59" s="63" t="s">
        <v>2748</v>
      </c>
      <c r="E59" s="144">
        <v>42398</v>
      </c>
      <c r="F59" s="144">
        <v>42674</v>
      </c>
      <c r="G59" s="159">
        <f t="shared" si="3"/>
        <v>9.1999999999999993</v>
      </c>
      <c r="H59" s="118" t="s">
        <v>2759</v>
      </c>
      <c r="I59" s="63" t="s">
        <v>421</v>
      </c>
      <c r="J59" s="63" t="s">
        <v>449</v>
      </c>
      <c r="K59" s="66">
        <v>352740029</v>
      </c>
      <c r="L59" s="65" t="s">
        <v>1148</v>
      </c>
      <c r="M59" s="67">
        <v>1</v>
      </c>
      <c r="N59" s="65" t="s">
        <v>2634</v>
      </c>
      <c r="O59" s="65" t="s">
        <v>1148</v>
      </c>
      <c r="P59" s="79"/>
    </row>
    <row r="60" spans="1:16" s="7" customFormat="1" ht="24.75" customHeight="1" outlineLevel="1" x14ac:dyDescent="0.25">
      <c r="A60" s="143">
        <v>13</v>
      </c>
      <c r="B60" s="64" t="s">
        <v>2665</v>
      </c>
      <c r="C60" s="65" t="s">
        <v>31</v>
      </c>
      <c r="D60" s="63" t="s">
        <v>2690</v>
      </c>
      <c r="E60" s="144">
        <v>42399</v>
      </c>
      <c r="F60" s="144">
        <v>42674</v>
      </c>
      <c r="G60" s="159">
        <f t="shared" si="3"/>
        <v>9.1666666666666661</v>
      </c>
      <c r="H60" s="118" t="s">
        <v>2713</v>
      </c>
      <c r="I60" s="63" t="s">
        <v>1155</v>
      </c>
      <c r="J60" s="63" t="s">
        <v>1053</v>
      </c>
      <c r="K60" s="66">
        <v>4408179715</v>
      </c>
      <c r="L60" s="65" t="s">
        <v>1148</v>
      </c>
      <c r="M60" s="67">
        <v>1</v>
      </c>
      <c r="N60" s="65" t="s">
        <v>27</v>
      </c>
      <c r="O60" s="65" t="s">
        <v>2722</v>
      </c>
      <c r="P60" s="79"/>
    </row>
    <row r="61" spans="1:16" s="7" customFormat="1" ht="24.75" customHeight="1" outlineLevel="1" x14ac:dyDescent="0.25">
      <c r="A61" s="143">
        <v>14</v>
      </c>
      <c r="B61" s="64" t="s">
        <v>2665</v>
      </c>
      <c r="C61" s="65" t="s">
        <v>31</v>
      </c>
      <c r="D61" s="63" t="s">
        <v>2689</v>
      </c>
      <c r="E61" s="144">
        <v>42583</v>
      </c>
      <c r="F61" s="144">
        <v>42674</v>
      </c>
      <c r="G61" s="159">
        <f t="shared" si="3"/>
        <v>3.0333333333333332</v>
      </c>
      <c r="H61" s="118" t="s">
        <v>2712</v>
      </c>
      <c r="I61" s="63" t="s">
        <v>1155</v>
      </c>
      <c r="J61" s="63" t="s">
        <v>1035</v>
      </c>
      <c r="K61" s="66">
        <v>300958151</v>
      </c>
      <c r="L61" s="65" t="s">
        <v>1148</v>
      </c>
      <c r="M61" s="67">
        <v>1</v>
      </c>
      <c r="N61" s="65" t="s">
        <v>27</v>
      </c>
      <c r="O61" s="65" t="s">
        <v>1148</v>
      </c>
      <c r="P61" s="79"/>
    </row>
    <row r="62" spans="1:16" s="7" customFormat="1" ht="24.75" customHeight="1" outlineLevel="1" x14ac:dyDescent="0.25">
      <c r="A62" s="143">
        <v>15</v>
      </c>
      <c r="B62" s="64" t="s">
        <v>2665</v>
      </c>
      <c r="C62" s="65" t="s">
        <v>31</v>
      </c>
      <c r="D62" s="63" t="s">
        <v>2689</v>
      </c>
      <c r="E62" s="144">
        <v>42583</v>
      </c>
      <c r="F62" s="144">
        <v>42674</v>
      </c>
      <c r="G62" s="159">
        <f t="shared" si="3"/>
        <v>3.0333333333333332</v>
      </c>
      <c r="H62" s="118" t="s">
        <v>2712</v>
      </c>
      <c r="I62" s="63" t="s">
        <v>1155</v>
      </c>
      <c r="J62" s="63" t="s">
        <v>1045</v>
      </c>
      <c r="K62" s="66">
        <v>300958151</v>
      </c>
      <c r="L62" s="65" t="s">
        <v>1148</v>
      </c>
      <c r="M62" s="67">
        <v>1</v>
      </c>
      <c r="N62" s="65" t="s">
        <v>27</v>
      </c>
      <c r="O62" s="65" t="s">
        <v>1148</v>
      </c>
      <c r="P62" s="79"/>
    </row>
    <row r="63" spans="1:16" s="7" customFormat="1" ht="24.75" customHeight="1" outlineLevel="1" x14ac:dyDescent="0.25">
      <c r="A63" s="143">
        <v>16</v>
      </c>
      <c r="B63" s="64" t="s">
        <v>2665</v>
      </c>
      <c r="C63" s="65" t="s">
        <v>31</v>
      </c>
      <c r="D63" s="63" t="s">
        <v>2687</v>
      </c>
      <c r="E63" s="144">
        <v>42675</v>
      </c>
      <c r="F63" s="144">
        <v>43312</v>
      </c>
      <c r="G63" s="159">
        <f t="shared" si="3"/>
        <v>21.233333333333334</v>
      </c>
      <c r="H63" s="118" t="s">
        <v>2709</v>
      </c>
      <c r="I63" s="63" t="s">
        <v>421</v>
      </c>
      <c r="J63" s="63" t="s">
        <v>449</v>
      </c>
      <c r="K63" s="66">
        <v>4919107652</v>
      </c>
      <c r="L63" s="65" t="s">
        <v>1148</v>
      </c>
      <c r="M63" s="67">
        <v>1</v>
      </c>
      <c r="N63" s="65" t="s">
        <v>2634</v>
      </c>
      <c r="O63" s="65" t="s">
        <v>1148</v>
      </c>
      <c r="P63" s="79"/>
    </row>
    <row r="64" spans="1:16" s="7" customFormat="1" ht="24.75" customHeight="1" outlineLevel="1" x14ac:dyDescent="0.25">
      <c r="A64" s="143">
        <v>17</v>
      </c>
      <c r="B64" s="64" t="s">
        <v>2665</v>
      </c>
      <c r="C64" s="65" t="s">
        <v>31</v>
      </c>
      <c r="D64" s="63" t="s">
        <v>2686</v>
      </c>
      <c r="E64" s="144">
        <v>42675</v>
      </c>
      <c r="F64" s="144">
        <v>43039</v>
      </c>
      <c r="G64" s="159">
        <f t="shared" si="3"/>
        <v>12.133333333333333</v>
      </c>
      <c r="H64" s="118" t="s">
        <v>2710</v>
      </c>
      <c r="I64" s="63" t="s">
        <v>421</v>
      </c>
      <c r="J64" s="63" t="s">
        <v>441</v>
      </c>
      <c r="K64" s="66">
        <v>183256889</v>
      </c>
      <c r="L64" s="65" t="s">
        <v>1148</v>
      </c>
      <c r="M64" s="67">
        <v>1</v>
      </c>
      <c r="N64" s="65" t="s">
        <v>2634</v>
      </c>
      <c r="O64" s="65" t="s">
        <v>1148</v>
      </c>
      <c r="P64" s="79"/>
    </row>
    <row r="65" spans="1:16" s="7" customFormat="1" ht="24.75" customHeight="1" outlineLevel="1" x14ac:dyDescent="0.25">
      <c r="A65" s="143">
        <v>18</v>
      </c>
      <c r="B65" s="64" t="s">
        <v>2665</v>
      </c>
      <c r="C65" s="65" t="s">
        <v>31</v>
      </c>
      <c r="D65" s="63" t="s">
        <v>2688</v>
      </c>
      <c r="E65" s="144">
        <v>42675</v>
      </c>
      <c r="F65" s="144">
        <v>43312</v>
      </c>
      <c r="G65" s="159">
        <f t="shared" si="3"/>
        <v>21.233333333333334</v>
      </c>
      <c r="H65" s="118" t="s">
        <v>2711</v>
      </c>
      <c r="I65" s="63" t="s">
        <v>1155</v>
      </c>
      <c r="J65" s="63" t="s">
        <v>1035</v>
      </c>
      <c r="K65" s="66">
        <v>8945260459</v>
      </c>
      <c r="L65" s="65" t="s">
        <v>1148</v>
      </c>
      <c r="M65" s="67">
        <v>1</v>
      </c>
      <c r="N65" s="65" t="s">
        <v>27</v>
      </c>
      <c r="O65" s="65" t="s">
        <v>2722</v>
      </c>
      <c r="P65" s="79"/>
    </row>
    <row r="66" spans="1:16" s="7" customFormat="1" ht="24.75" customHeight="1" outlineLevel="1" x14ac:dyDescent="0.25">
      <c r="A66" s="143">
        <v>19</v>
      </c>
      <c r="B66" s="64" t="s">
        <v>2665</v>
      </c>
      <c r="C66" s="65" t="s">
        <v>31</v>
      </c>
      <c r="D66" s="63" t="s">
        <v>2688</v>
      </c>
      <c r="E66" s="144">
        <v>42675</v>
      </c>
      <c r="F66" s="144">
        <v>43312</v>
      </c>
      <c r="G66" s="159">
        <f t="shared" si="3"/>
        <v>21.233333333333334</v>
      </c>
      <c r="H66" s="118" t="s">
        <v>2711</v>
      </c>
      <c r="I66" s="63" t="s">
        <v>1155</v>
      </c>
      <c r="J66" s="63" t="s">
        <v>1045</v>
      </c>
      <c r="K66" s="66">
        <v>8945260459</v>
      </c>
      <c r="L66" s="65" t="s">
        <v>1148</v>
      </c>
      <c r="M66" s="67">
        <v>1</v>
      </c>
      <c r="N66" s="65" t="s">
        <v>27</v>
      </c>
      <c r="O66" s="65" t="s">
        <v>2722</v>
      </c>
      <c r="P66" s="79"/>
    </row>
    <row r="67" spans="1:16" s="7" customFormat="1" ht="24.75" customHeight="1" outlineLevel="1" x14ac:dyDescent="0.25">
      <c r="A67" s="143">
        <v>20</v>
      </c>
      <c r="B67" s="64" t="s">
        <v>2665</v>
      </c>
      <c r="C67" s="65" t="s">
        <v>31</v>
      </c>
      <c r="D67" s="120" t="s">
        <v>2685</v>
      </c>
      <c r="E67" s="144">
        <v>42720</v>
      </c>
      <c r="F67" s="144">
        <v>43084</v>
      </c>
      <c r="G67" s="159">
        <f t="shared" si="3"/>
        <v>12.133333333333333</v>
      </c>
      <c r="H67" s="118" t="s">
        <v>2708</v>
      </c>
      <c r="I67" s="63" t="s">
        <v>1155</v>
      </c>
      <c r="J67" s="63" t="s">
        <v>1035</v>
      </c>
      <c r="K67" s="66">
        <v>2928078429</v>
      </c>
      <c r="L67" s="65" t="s">
        <v>1148</v>
      </c>
      <c r="M67" s="67">
        <v>1</v>
      </c>
      <c r="N67" s="65" t="s">
        <v>27</v>
      </c>
      <c r="O67" s="65" t="s">
        <v>2722</v>
      </c>
      <c r="P67" s="79"/>
    </row>
    <row r="68" spans="1:16" s="7" customFormat="1" ht="24.75" customHeight="1" outlineLevel="1" x14ac:dyDescent="0.25">
      <c r="A68" s="143">
        <v>21</v>
      </c>
      <c r="B68" s="64" t="s">
        <v>2665</v>
      </c>
      <c r="C68" s="65" t="s">
        <v>31</v>
      </c>
      <c r="D68" s="120" t="s">
        <v>2685</v>
      </c>
      <c r="E68" s="144">
        <v>42720</v>
      </c>
      <c r="F68" s="144">
        <v>43084</v>
      </c>
      <c r="G68" s="159">
        <f t="shared" si="3"/>
        <v>12.133333333333333</v>
      </c>
      <c r="H68" s="118" t="s">
        <v>2708</v>
      </c>
      <c r="I68" s="120" t="s">
        <v>1155</v>
      </c>
      <c r="J68" s="120" t="s">
        <v>1045</v>
      </c>
      <c r="K68" s="122">
        <v>2928078429</v>
      </c>
      <c r="L68" s="65" t="s">
        <v>1148</v>
      </c>
      <c r="M68" s="67">
        <v>1</v>
      </c>
      <c r="N68" s="65" t="s">
        <v>27</v>
      </c>
      <c r="O68" s="65" t="s">
        <v>2722</v>
      </c>
      <c r="P68" s="79"/>
    </row>
    <row r="69" spans="1:16" s="7" customFormat="1" ht="24.75" customHeight="1" outlineLevel="1" x14ac:dyDescent="0.25">
      <c r="A69" s="143">
        <v>22</v>
      </c>
      <c r="B69" s="64" t="s">
        <v>2665</v>
      </c>
      <c r="C69" s="65" t="s">
        <v>31</v>
      </c>
      <c r="D69" s="120" t="s">
        <v>2682</v>
      </c>
      <c r="E69" s="144">
        <v>42720</v>
      </c>
      <c r="F69" s="144">
        <v>43084</v>
      </c>
      <c r="G69" s="159">
        <f t="shared" si="3"/>
        <v>12.133333333333333</v>
      </c>
      <c r="H69" s="118" t="s">
        <v>2706</v>
      </c>
      <c r="I69" s="120" t="s">
        <v>421</v>
      </c>
      <c r="J69" s="120" t="s">
        <v>449</v>
      </c>
      <c r="K69" s="122">
        <v>1679704179</v>
      </c>
      <c r="L69" s="65" t="s">
        <v>1148</v>
      </c>
      <c r="M69" s="67">
        <v>1</v>
      </c>
      <c r="N69" s="65" t="s">
        <v>2634</v>
      </c>
      <c r="O69" s="65" t="s">
        <v>1148</v>
      </c>
      <c r="P69" s="79"/>
    </row>
    <row r="70" spans="1:16" s="7" customFormat="1" ht="24.75" customHeight="1" outlineLevel="1" x14ac:dyDescent="0.25">
      <c r="A70" s="143">
        <v>23</v>
      </c>
      <c r="B70" s="64" t="s">
        <v>2665</v>
      </c>
      <c r="C70" s="65" t="s">
        <v>31</v>
      </c>
      <c r="D70" s="120" t="s">
        <v>2682</v>
      </c>
      <c r="E70" s="144">
        <v>42720</v>
      </c>
      <c r="F70" s="144">
        <v>43084</v>
      </c>
      <c r="G70" s="159">
        <f t="shared" si="3"/>
        <v>12.133333333333333</v>
      </c>
      <c r="H70" s="118" t="s">
        <v>2706</v>
      </c>
      <c r="I70" s="120" t="s">
        <v>421</v>
      </c>
      <c r="J70" s="120" t="s">
        <v>432</v>
      </c>
      <c r="K70" s="122">
        <v>1679704179</v>
      </c>
      <c r="L70" s="65" t="s">
        <v>1148</v>
      </c>
      <c r="M70" s="67">
        <v>1</v>
      </c>
      <c r="N70" s="65" t="s">
        <v>2634</v>
      </c>
      <c r="O70" s="65" t="s">
        <v>1148</v>
      </c>
      <c r="P70" s="79"/>
    </row>
    <row r="71" spans="1:16" s="7" customFormat="1" ht="24.75" customHeight="1" outlineLevel="1" x14ac:dyDescent="0.25">
      <c r="A71" s="143">
        <v>24</v>
      </c>
      <c r="B71" s="64" t="s">
        <v>2665</v>
      </c>
      <c r="C71" s="65" t="s">
        <v>31</v>
      </c>
      <c r="D71" s="120" t="s">
        <v>2683</v>
      </c>
      <c r="E71" s="144">
        <v>42720</v>
      </c>
      <c r="F71" s="144">
        <v>43084</v>
      </c>
      <c r="G71" s="159">
        <f t="shared" si="3"/>
        <v>12.133333333333333</v>
      </c>
      <c r="H71" s="118" t="s">
        <v>2707</v>
      </c>
      <c r="I71" s="120" t="s">
        <v>421</v>
      </c>
      <c r="J71" s="120" t="s">
        <v>430</v>
      </c>
      <c r="K71" s="122">
        <v>836608432</v>
      </c>
      <c r="L71" s="65" t="s">
        <v>1148</v>
      </c>
      <c r="M71" s="67">
        <v>1</v>
      </c>
      <c r="N71" s="65" t="s">
        <v>2634</v>
      </c>
      <c r="O71" s="65" t="s">
        <v>1148</v>
      </c>
      <c r="P71" s="79"/>
    </row>
    <row r="72" spans="1:16" s="7" customFormat="1" ht="24.75" customHeight="1" outlineLevel="1" x14ac:dyDescent="0.25">
      <c r="A72" s="143">
        <v>25</v>
      </c>
      <c r="B72" s="64" t="s">
        <v>2665</v>
      </c>
      <c r="C72" s="65" t="s">
        <v>31</v>
      </c>
      <c r="D72" s="120" t="s">
        <v>2683</v>
      </c>
      <c r="E72" s="144">
        <v>42720</v>
      </c>
      <c r="F72" s="144">
        <v>43084</v>
      </c>
      <c r="G72" s="159">
        <f t="shared" si="3"/>
        <v>12.133333333333333</v>
      </c>
      <c r="H72" s="118" t="s">
        <v>2707</v>
      </c>
      <c r="I72" s="120" t="s">
        <v>421</v>
      </c>
      <c r="J72" s="120" t="s">
        <v>440</v>
      </c>
      <c r="K72" s="122">
        <v>836608432</v>
      </c>
      <c r="L72" s="65" t="s">
        <v>1148</v>
      </c>
      <c r="M72" s="67">
        <v>1</v>
      </c>
      <c r="N72" s="65" t="s">
        <v>2634</v>
      </c>
      <c r="O72" s="65" t="s">
        <v>1148</v>
      </c>
      <c r="P72" s="79"/>
    </row>
    <row r="73" spans="1:16" s="7" customFormat="1" ht="24.75" customHeight="1" outlineLevel="1" x14ac:dyDescent="0.25">
      <c r="A73" s="143">
        <v>26</v>
      </c>
      <c r="B73" s="64" t="s">
        <v>2665</v>
      </c>
      <c r="C73" s="65" t="s">
        <v>31</v>
      </c>
      <c r="D73" s="120" t="s">
        <v>2684</v>
      </c>
      <c r="E73" s="144">
        <v>42720</v>
      </c>
      <c r="F73" s="144">
        <v>43084</v>
      </c>
      <c r="G73" s="159">
        <f t="shared" si="3"/>
        <v>12.133333333333333</v>
      </c>
      <c r="H73" s="118" t="s">
        <v>2707</v>
      </c>
      <c r="I73" s="120" t="s">
        <v>421</v>
      </c>
      <c r="J73" s="120" t="s">
        <v>449</v>
      </c>
      <c r="K73" s="122">
        <v>916985793</v>
      </c>
      <c r="L73" s="65" t="s">
        <v>1148</v>
      </c>
      <c r="M73" s="67">
        <v>1</v>
      </c>
      <c r="N73" s="65" t="s">
        <v>27</v>
      </c>
      <c r="O73" s="65" t="s">
        <v>1148</v>
      </c>
      <c r="P73" s="79"/>
    </row>
    <row r="74" spans="1:16" s="7" customFormat="1" ht="24.75" customHeight="1" outlineLevel="1" x14ac:dyDescent="0.25">
      <c r="A74" s="143">
        <v>27</v>
      </c>
      <c r="B74" s="64" t="s">
        <v>2665</v>
      </c>
      <c r="C74" s="65" t="s">
        <v>31</v>
      </c>
      <c r="D74" s="120" t="s">
        <v>2680</v>
      </c>
      <c r="E74" s="144">
        <v>43085</v>
      </c>
      <c r="F74" s="144">
        <v>43404</v>
      </c>
      <c r="G74" s="159">
        <f t="shared" si="3"/>
        <v>10.633333333333333</v>
      </c>
      <c r="H74" s="118" t="s">
        <v>2702</v>
      </c>
      <c r="I74" s="120" t="s">
        <v>421</v>
      </c>
      <c r="J74" s="120" t="s">
        <v>430</v>
      </c>
      <c r="K74" s="122">
        <v>699505991</v>
      </c>
      <c r="L74" s="65" t="s">
        <v>1148</v>
      </c>
      <c r="M74" s="67">
        <v>1</v>
      </c>
      <c r="N74" s="65" t="s">
        <v>2634</v>
      </c>
      <c r="O74" s="65" t="s">
        <v>1148</v>
      </c>
      <c r="P74" s="79"/>
    </row>
    <row r="75" spans="1:16" s="7" customFormat="1" ht="24.75" customHeight="1" outlineLevel="1" x14ac:dyDescent="0.25">
      <c r="A75" s="143">
        <v>28</v>
      </c>
      <c r="B75" s="64" t="s">
        <v>2665</v>
      </c>
      <c r="C75" s="65" t="s">
        <v>31</v>
      </c>
      <c r="D75" s="120" t="s">
        <v>2680</v>
      </c>
      <c r="E75" s="144">
        <v>43085</v>
      </c>
      <c r="F75" s="144">
        <v>43404</v>
      </c>
      <c r="G75" s="159">
        <f t="shared" si="3"/>
        <v>10.633333333333333</v>
      </c>
      <c r="H75" s="118" t="s">
        <v>2702</v>
      </c>
      <c r="I75" s="120" t="s">
        <v>421</v>
      </c>
      <c r="J75" s="120" t="s">
        <v>440</v>
      </c>
      <c r="K75" s="122">
        <v>699505991</v>
      </c>
      <c r="L75" s="65" t="s">
        <v>1148</v>
      </c>
      <c r="M75" s="67">
        <v>1</v>
      </c>
      <c r="N75" s="65" t="s">
        <v>2634</v>
      </c>
      <c r="O75" s="65" t="s">
        <v>1148</v>
      </c>
      <c r="P75" s="79"/>
    </row>
    <row r="76" spans="1:16" s="7" customFormat="1" ht="24.75" customHeight="1" outlineLevel="1" x14ac:dyDescent="0.25">
      <c r="A76" s="143">
        <v>29</v>
      </c>
      <c r="B76" s="64" t="s">
        <v>2665</v>
      </c>
      <c r="C76" s="65" t="s">
        <v>31</v>
      </c>
      <c r="D76" s="120" t="s">
        <v>2681</v>
      </c>
      <c r="E76" s="144">
        <v>43085</v>
      </c>
      <c r="F76" s="144">
        <v>43404</v>
      </c>
      <c r="G76" s="159">
        <f t="shared" si="3"/>
        <v>10.633333333333333</v>
      </c>
      <c r="H76" s="118" t="s">
        <v>2702</v>
      </c>
      <c r="I76" s="120" t="s">
        <v>421</v>
      </c>
      <c r="J76" s="120" t="s">
        <v>449</v>
      </c>
      <c r="K76" s="122">
        <v>830285926</v>
      </c>
      <c r="L76" s="65" t="s">
        <v>1148</v>
      </c>
      <c r="M76" s="67">
        <v>1</v>
      </c>
      <c r="N76" s="65" t="s">
        <v>2634</v>
      </c>
      <c r="O76" s="65" t="s">
        <v>1148</v>
      </c>
      <c r="P76" s="79"/>
    </row>
    <row r="77" spans="1:16" s="7" customFormat="1" ht="24.75" customHeight="1" outlineLevel="1" x14ac:dyDescent="0.25">
      <c r="A77" s="143">
        <v>30</v>
      </c>
      <c r="B77" s="64" t="s">
        <v>2665</v>
      </c>
      <c r="C77" s="65" t="s">
        <v>31</v>
      </c>
      <c r="D77" s="120" t="s">
        <v>2679</v>
      </c>
      <c r="E77" s="144">
        <v>43313</v>
      </c>
      <c r="F77" s="144">
        <v>43449</v>
      </c>
      <c r="G77" s="159">
        <f t="shared" si="3"/>
        <v>4.5333333333333332</v>
      </c>
      <c r="H77" s="118" t="s">
        <v>2705</v>
      </c>
      <c r="I77" s="120" t="s">
        <v>1155</v>
      </c>
      <c r="J77" s="120" t="s">
        <v>1035</v>
      </c>
      <c r="K77" s="122">
        <v>2332531841</v>
      </c>
      <c r="L77" s="65" t="s">
        <v>1148</v>
      </c>
      <c r="M77" s="67">
        <v>1</v>
      </c>
      <c r="N77" s="65" t="s">
        <v>27</v>
      </c>
      <c r="O77" s="65" t="s">
        <v>2722</v>
      </c>
      <c r="P77" s="79"/>
    </row>
    <row r="78" spans="1:16" s="7" customFormat="1" ht="24.75" customHeight="1" outlineLevel="1" x14ac:dyDescent="0.25">
      <c r="A78" s="143">
        <v>31</v>
      </c>
      <c r="B78" s="64" t="s">
        <v>2665</v>
      </c>
      <c r="C78" s="65" t="s">
        <v>31</v>
      </c>
      <c r="D78" s="120" t="s">
        <v>2679</v>
      </c>
      <c r="E78" s="144">
        <v>43313</v>
      </c>
      <c r="F78" s="144">
        <v>43449</v>
      </c>
      <c r="G78" s="159">
        <f t="shared" si="3"/>
        <v>4.5333333333333332</v>
      </c>
      <c r="H78" s="118" t="s">
        <v>2705</v>
      </c>
      <c r="I78" s="120" t="s">
        <v>1155</v>
      </c>
      <c r="J78" s="120" t="s">
        <v>1045</v>
      </c>
      <c r="K78" s="122">
        <v>2332531841</v>
      </c>
      <c r="L78" s="65" t="s">
        <v>1148</v>
      </c>
      <c r="M78" s="67">
        <v>1</v>
      </c>
      <c r="N78" s="65" t="s">
        <v>27</v>
      </c>
      <c r="O78" s="65" t="s">
        <v>2722</v>
      </c>
      <c r="P78" s="79"/>
    </row>
    <row r="79" spans="1:16" s="7" customFormat="1" ht="24.75" customHeight="1" outlineLevel="1" x14ac:dyDescent="0.25">
      <c r="A79" s="143">
        <v>32</v>
      </c>
      <c r="B79" s="64" t="s">
        <v>2665</v>
      </c>
      <c r="C79" s="65" t="s">
        <v>31</v>
      </c>
      <c r="D79" s="120" t="s">
        <v>2749</v>
      </c>
      <c r="E79" s="144">
        <v>43313</v>
      </c>
      <c r="F79" s="144">
        <v>43404</v>
      </c>
      <c r="G79" s="159">
        <f t="shared" si="3"/>
        <v>3.0333333333333332</v>
      </c>
      <c r="H79" s="118" t="s">
        <v>2703</v>
      </c>
      <c r="I79" s="120" t="s">
        <v>421</v>
      </c>
      <c r="J79" s="120" t="s">
        <v>449</v>
      </c>
      <c r="K79" s="122">
        <v>140835520</v>
      </c>
      <c r="L79" s="65" t="s">
        <v>1148</v>
      </c>
      <c r="M79" s="67">
        <v>1</v>
      </c>
      <c r="N79" s="65" t="s">
        <v>27</v>
      </c>
      <c r="O79" s="65" t="s">
        <v>1148</v>
      </c>
      <c r="P79" s="79"/>
    </row>
    <row r="80" spans="1:16" s="7" customFormat="1" ht="24.75" customHeight="1" outlineLevel="1" x14ac:dyDescent="0.25">
      <c r="A80" s="143">
        <v>33</v>
      </c>
      <c r="B80" s="64" t="s">
        <v>2665</v>
      </c>
      <c r="C80" s="65" t="s">
        <v>31</v>
      </c>
      <c r="D80" s="120" t="s">
        <v>2750</v>
      </c>
      <c r="E80" s="144">
        <v>43313</v>
      </c>
      <c r="F80" s="144">
        <v>43404</v>
      </c>
      <c r="G80" s="159">
        <f t="shared" si="3"/>
        <v>3.0333333333333332</v>
      </c>
      <c r="H80" s="118" t="s">
        <v>2703</v>
      </c>
      <c r="I80" s="120" t="s">
        <v>421</v>
      </c>
      <c r="J80" s="120" t="s">
        <v>440</v>
      </c>
      <c r="K80" s="122">
        <v>84534336</v>
      </c>
      <c r="L80" s="65" t="s">
        <v>1148</v>
      </c>
      <c r="M80" s="116">
        <v>1</v>
      </c>
      <c r="N80" s="65" t="s">
        <v>27</v>
      </c>
      <c r="O80" s="65" t="s">
        <v>1148</v>
      </c>
      <c r="P80" s="79"/>
    </row>
    <row r="81" spans="1:16" s="7" customFormat="1" ht="24.75" customHeight="1" outlineLevel="1" x14ac:dyDescent="0.25">
      <c r="A81" s="143">
        <v>34</v>
      </c>
      <c r="B81" s="64" t="s">
        <v>2665</v>
      </c>
      <c r="C81" s="65" t="s">
        <v>31</v>
      </c>
      <c r="D81" s="120" t="s">
        <v>2751</v>
      </c>
      <c r="E81" s="144">
        <v>43313</v>
      </c>
      <c r="F81" s="144">
        <v>43404</v>
      </c>
      <c r="G81" s="159">
        <f t="shared" si="3"/>
        <v>3.0333333333333332</v>
      </c>
      <c r="H81" s="118" t="s">
        <v>2703</v>
      </c>
      <c r="I81" s="120" t="s">
        <v>421</v>
      </c>
      <c r="J81" s="120" t="s">
        <v>452</v>
      </c>
      <c r="K81" s="122">
        <v>81998306</v>
      </c>
      <c r="L81" s="65" t="s">
        <v>1148</v>
      </c>
      <c r="M81" s="116">
        <v>1</v>
      </c>
      <c r="N81" s="65" t="s">
        <v>27</v>
      </c>
      <c r="O81" s="65" t="s">
        <v>1148</v>
      </c>
      <c r="P81" s="79"/>
    </row>
    <row r="82" spans="1:16" s="7" customFormat="1" ht="24.75" customHeight="1" outlineLevel="1" x14ac:dyDescent="0.25">
      <c r="A82" s="143">
        <v>35</v>
      </c>
      <c r="B82" s="64" t="s">
        <v>2665</v>
      </c>
      <c r="C82" s="65" t="s">
        <v>31</v>
      </c>
      <c r="D82" s="120" t="s">
        <v>2752</v>
      </c>
      <c r="E82" s="144">
        <v>43313</v>
      </c>
      <c r="F82" s="144">
        <v>43449</v>
      </c>
      <c r="G82" s="159">
        <f t="shared" si="3"/>
        <v>4.5333333333333332</v>
      </c>
      <c r="H82" s="118" t="s">
        <v>2704</v>
      </c>
      <c r="I82" s="120" t="s">
        <v>421</v>
      </c>
      <c r="J82" s="120" t="s">
        <v>449</v>
      </c>
      <c r="K82" s="122">
        <v>102537336</v>
      </c>
      <c r="L82" s="65" t="s">
        <v>1148</v>
      </c>
      <c r="M82" s="116">
        <v>1</v>
      </c>
      <c r="N82" s="123" t="s">
        <v>27</v>
      </c>
      <c r="O82" s="65" t="s">
        <v>1148</v>
      </c>
      <c r="P82" s="79"/>
    </row>
    <row r="83" spans="1:16" s="7" customFormat="1" ht="24.75" customHeight="1" outlineLevel="1" x14ac:dyDescent="0.25">
      <c r="A83" s="143">
        <v>36</v>
      </c>
      <c r="B83" s="64" t="s">
        <v>2665</v>
      </c>
      <c r="C83" s="65" t="s">
        <v>31</v>
      </c>
      <c r="D83" s="120" t="s">
        <v>2753</v>
      </c>
      <c r="E83" s="144">
        <v>43221</v>
      </c>
      <c r="F83" s="144">
        <v>43449</v>
      </c>
      <c r="G83" s="159">
        <f t="shared" si="3"/>
        <v>7.6</v>
      </c>
      <c r="H83" s="118" t="s">
        <v>2760</v>
      </c>
      <c r="I83" s="120" t="s">
        <v>421</v>
      </c>
      <c r="J83" s="120" t="s">
        <v>449</v>
      </c>
      <c r="K83" s="122">
        <v>1036093680</v>
      </c>
      <c r="L83" s="65" t="s">
        <v>1148</v>
      </c>
      <c r="M83" s="116">
        <v>1</v>
      </c>
      <c r="N83" s="65" t="s">
        <v>27</v>
      </c>
      <c r="O83" s="65" t="s">
        <v>1148</v>
      </c>
      <c r="P83" s="79"/>
    </row>
    <row r="84" spans="1:16" s="7" customFormat="1" ht="24.75" customHeight="1" outlineLevel="1" x14ac:dyDescent="0.25">
      <c r="A84" s="143">
        <v>37</v>
      </c>
      <c r="B84" s="64" t="s">
        <v>2665</v>
      </c>
      <c r="C84" s="65" t="s">
        <v>31</v>
      </c>
      <c r="D84" s="120" t="s">
        <v>2753</v>
      </c>
      <c r="E84" s="144">
        <v>43221</v>
      </c>
      <c r="F84" s="144">
        <v>43449</v>
      </c>
      <c r="G84" s="159">
        <f t="shared" si="3"/>
        <v>7.6</v>
      </c>
      <c r="H84" s="118" t="s">
        <v>2760</v>
      </c>
      <c r="I84" s="120" t="s">
        <v>421</v>
      </c>
      <c r="J84" s="120" t="s">
        <v>429</v>
      </c>
      <c r="K84" s="122">
        <v>1036093680</v>
      </c>
      <c r="L84" s="65" t="s">
        <v>1148</v>
      </c>
      <c r="M84" s="116">
        <v>1</v>
      </c>
      <c r="N84" s="65" t="s">
        <v>27</v>
      </c>
      <c r="O84" s="65" t="s">
        <v>1148</v>
      </c>
      <c r="P84" s="79"/>
    </row>
    <row r="85" spans="1:16" s="7" customFormat="1" ht="24.75" customHeight="1" outlineLevel="1" x14ac:dyDescent="0.25">
      <c r="A85" s="143">
        <v>38</v>
      </c>
      <c r="B85" s="64" t="s">
        <v>2665</v>
      </c>
      <c r="C85" s="65" t="s">
        <v>31</v>
      </c>
      <c r="D85" s="120" t="s">
        <v>2678</v>
      </c>
      <c r="E85" s="144">
        <v>43405</v>
      </c>
      <c r="F85" s="144">
        <v>43434</v>
      </c>
      <c r="G85" s="159">
        <f t="shared" si="3"/>
        <v>0.96666666666666667</v>
      </c>
      <c r="H85" s="118" t="s">
        <v>2702</v>
      </c>
      <c r="I85" s="120" t="s">
        <v>421</v>
      </c>
      <c r="J85" s="120" t="s">
        <v>440</v>
      </c>
      <c r="K85" s="122">
        <v>271044480</v>
      </c>
      <c r="L85" s="65" t="s">
        <v>1148</v>
      </c>
      <c r="M85" s="67">
        <v>1</v>
      </c>
      <c r="N85" s="65" t="s">
        <v>27</v>
      </c>
      <c r="O85" s="65" t="s">
        <v>1148</v>
      </c>
      <c r="P85" s="79"/>
    </row>
    <row r="86" spans="1:16" s="7" customFormat="1" ht="24.75" customHeight="1" outlineLevel="1" x14ac:dyDescent="0.25">
      <c r="A86" s="143">
        <v>39</v>
      </c>
      <c r="B86" s="64" t="s">
        <v>2665</v>
      </c>
      <c r="C86" s="65" t="s">
        <v>31</v>
      </c>
      <c r="D86" s="120" t="s">
        <v>2678</v>
      </c>
      <c r="E86" s="144">
        <v>43405</v>
      </c>
      <c r="F86" s="144">
        <v>43434</v>
      </c>
      <c r="G86" s="159">
        <f t="shared" si="3"/>
        <v>0.96666666666666667</v>
      </c>
      <c r="H86" s="118" t="s">
        <v>2702</v>
      </c>
      <c r="I86" s="120" t="s">
        <v>421</v>
      </c>
      <c r="J86" s="120" t="s">
        <v>430</v>
      </c>
      <c r="K86" s="122">
        <v>271044480</v>
      </c>
      <c r="L86" s="65" t="s">
        <v>1148</v>
      </c>
      <c r="M86" s="67">
        <v>1</v>
      </c>
      <c r="N86" s="65" t="s">
        <v>27</v>
      </c>
      <c r="O86" s="65" t="s">
        <v>1148</v>
      </c>
      <c r="P86" s="79"/>
    </row>
    <row r="87" spans="1:16" s="7" customFormat="1" ht="24.75" customHeight="1" outlineLevel="1" x14ac:dyDescent="0.25">
      <c r="A87" s="143">
        <v>40</v>
      </c>
      <c r="B87" s="64" t="s">
        <v>2665</v>
      </c>
      <c r="C87" s="65" t="s">
        <v>31</v>
      </c>
      <c r="D87" s="63" t="s">
        <v>2678</v>
      </c>
      <c r="E87" s="144">
        <v>43405</v>
      </c>
      <c r="F87" s="144">
        <v>43434</v>
      </c>
      <c r="G87" s="159">
        <f t="shared" si="3"/>
        <v>0.96666666666666667</v>
      </c>
      <c r="H87" s="118" t="s">
        <v>2702</v>
      </c>
      <c r="I87" s="120" t="s">
        <v>421</v>
      </c>
      <c r="J87" s="120" t="s">
        <v>452</v>
      </c>
      <c r="K87" s="122">
        <v>271044480</v>
      </c>
      <c r="L87" s="65" t="s">
        <v>1148</v>
      </c>
      <c r="M87" s="67">
        <v>1</v>
      </c>
      <c r="N87" s="65" t="s">
        <v>27</v>
      </c>
      <c r="O87" s="65" t="s">
        <v>1148</v>
      </c>
      <c r="P87" s="79"/>
    </row>
    <row r="88" spans="1:16" s="7" customFormat="1" ht="24.75" customHeight="1" outlineLevel="1" x14ac:dyDescent="0.25">
      <c r="A88" s="143">
        <v>41</v>
      </c>
      <c r="B88" s="64" t="s">
        <v>2665</v>
      </c>
      <c r="C88" s="65" t="s">
        <v>31</v>
      </c>
      <c r="D88" s="63" t="s">
        <v>2678</v>
      </c>
      <c r="E88" s="144">
        <v>43405</v>
      </c>
      <c r="F88" s="144">
        <v>43434</v>
      </c>
      <c r="G88" s="159">
        <f t="shared" si="3"/>
        <v>0.96666666666666667</v>
      </c>
      <c r="H88" s="118" t="s">
        <v>2702</v>
      </c>
      <c r="I88" s="63" t="s">
        <v>421</v>
      </c>
      <c r="J88" s="63" t="s">
        <v>432</v>
      </c>
      <c r="K88" s="66">
        <v>271044480</v>
      </c>
      <c r="L88" s="65" t="s">
        <v>1148</v>
      </c>
      <c r="M88" s="67">
        <v>1</v>
      </c>
      <c r="N88" s="65" t="s">
        <v>27</v>
      </c>
      <c r="O88" s="65" t="s">
        <v>1148</v>
      </c>
      <c r="P88" s="79"/>
    </row>
    <row r="89" spans="1:16" s="7" customFormat="1" ht="24.75" customHeight="1" outlineLevel="1" x14ac:dyDescent="0.25">
      <c r="A89" s="143">
        <v>42</v>
      </c>
      <c r="B89" s="64" t="s">
        <v>2665</v>
      </c>
      <c r="C89" s="65" t="s">
        <v>31</v>
      </c>
      <c r="D89" s="63" t="s">
        <v>2678</v>
      </c>
      <c r="E89" s="144">
        <v>43405</v>
      </c>
      <c r="F89" s="144">
        <v>43434</v>
      </c>
      <c r="G89" s="159">
        <f t="shared" si="3"/>
        <v>0.96666666666666667</v>
      </c>
      <c r="H89" s="118" t="s">
        <v>2702</v>
      </c>
      <c r="I89" s="63" t="s">
        <v>421</v>
      </c>
      <c r="J89" s="63" t="s">
        <v>449</v>
      </c>
      <c r="K89" s="66">
        <v>271044480</v>
      </c>
      <c r="L89" s="65" t="s">
        <v>1148</v>
      </c>
      <c r="M89" s="67">
        <v>1</v>
      </c>
      <c r="N89" s="65" t="s">
        <v>27</v>
      </c>
      <c r="O89" s="65" t="s">
        <v>1148</v>
      </c>
      <c r="P89" s="79"/>
    </row>
    <row r="90" spans="1:16" s="7" customFormat="1" ht="24.75" customHeight="1" outlineLevel="1" x14ac:dyDescent="0.25">
      <c r="A90" s="143">
        <v>43</v>
      </c>
      <c r="B90" s="64" t="s">
        <v>2665</v>
      </c>
      <c r="C90" s="65" t="s">
        <v>31</v>
      </c>
      <c r="D90" s="63" t="s">
        <v>2676</v>
      </c>
      <c r="E90" s="144">
        <v>43450</v>
      </c>
      <c r="F90" s="144">
        <v>43921</v>
      </c>
      <c r="G90" s="159">
        <f t="shared" si="3"/>
        <v>15.7</v>
      </c>
      <c r="H90" s="118" t="s">
        <v>2701</v>
      </c>
      <c r="I90" s="63" t="s">
        <v>1155</v>
      </c>
      <c r="J90" s="63" t="s">
        <v>1035</v>
      </c>
      <c r="K90" s="66">
        <v>6422718308</v>
      </c>
      <c r="L90" s="65" t="s">
        <v>1148</v>
      </c>
      <c r="M90" s="67">
        <v>1</v>
      </c>
      <c r="N90" s="65" t="s">
        <v>27</v>
      </c>
      <c r="O90" s="65" t="s">
        <v>1148</v>
      </c>
      <c r="P90" s="79"/>
    </row>
    <row r="91" spans="1:16" s="7" customFormat="1" ht="24.75" customHeight="1" outlineLevel="1" x14ac:dyDescent="0.25">
      <c r="A91" s="142">
        <v>44</v>
      </c>
      <c r="B91" s="121" t="s">
        <v>2665</v>
      </c>
      <c r="C91" s="123" t="s">
        <v>31</v>
      </c>
      <c r="D91" s="120" t="s">
        <v>2676</v>
      </c>
      <c r="E91" s="144">
        <v>43450</v>
      </c>
      <c r="F91" s="144">
        <v>43921</v>
      </c>
      <c r="G91" s="159">
        <f t="shared" si="3"/>
        <v>15.7</v>
      </c>
      <c r="H91" s="118" t="s">
        <v>2701</v>
      </c>
      <c r="I91" s="120" t="s">
        <v>1155</v>
      </c>
      <c r="J91" s="120" t="s">
        <v>1045</v>
      </c>
      <c r="K91" s="122">
        <v>6422718308</v>
      </c>
      <c r="L91" s="123" t="s">
        <v>1148</v>
      </c>
      <c r="M91" s="116">
        <v>1</v>
      </c>
      <c r="N91" s="123" t="s">
        <v>27</v>
      </c>
      <c r="O91" s="123" t="s">
        <v>1148</v>
      </c>
      <c r="P91" s="79"/>
    </row>
    <row r="92" spans="1:16" s="7" customFormat="1" ht="24.75" customHeight="1" outlineLevel="1" x14ac:dyDescent="0.25">
      <c r="A92" s="142">
        <v>45</v>
      </c>
      <c r="B92" s="121" t="s">
        <v>2665</v>
      </c>
      <c r="C92" s="123" t="s">
        <v>31</v>
      </c>
      <c r="D92" s="120" t="s">
        <v>2677</v>
      </c>
      <c r="E92" s="144">
        <v>43449</v>
      </c>
      <c r="F92" s="144">
        <v>43921</v>
      </c>
      <c r="G92" s="159">
        <f t="shared" si="3"/>
        <v>15.733333333333333</v>
      </c>
      <c r="H92" s="118" t="s">
        <v>2701</v>
      </c>
      <c r="I92" s="120" t="s">
        <v>1155</v>
      </c>
      <c r="J92" s="120" t="s">
        <v>1035</v>
      </c>
      <c r="K92" s="122">
        <v>2522152898</v>
      </c>
      <c r="L92" s="123" t="s">
        <v>1148</v>
      </c>
      <c r="M92" s="116">
        <v>1</v>
      </c>
      <c r="N92" s="123" t="s">
        <v>27</v>
      </c>
      <c r="O92" s="123" t="s">
        <v>1148</v>
      </c>
      <c r="P92" s="79"/>
    </row>
    <row r="93" spans="1:16" s="7" customFormat="1" ht="24.75" customHeight="1" outlineLevel="1" x14ac:dyDescent="0.25">
      <c r="A93" s="142">
        <v>46</v>
      </c>
      <c r="B93" s="121" t="s">
        <v>2665</v>
      </c>
      <c r="C93" s="123" t="s">
        <v>31</v>
      </c>
      <c r="D93" s="120" t="s">
        <v>2754</v>
      </c>
      <c r="E93" s="144">
        <v>43450</v>
      </c>
      <c r="F93" s="144">
        <v>43921</v>
      </c>
      <c r="G93" s="159">
        <f t="shared" si="3"/>
        <v>15.7</v>
      </c>
      <c r="H93" s="118" t="s">
        <v>2701</v>
      </c>
      <c r="I93" s="120" t="s">
        <v>421</v>
      </c>
      <c r="J93" s="120" t="s">
        <v>449</v>
      </c>
      <c r="K93" s="122">
        <v>3728756454</v>
      </c>
      <c r="L93" s="123" t="s">
        <v>1148</v>
      </c>
      <c r="M93" s="116">
        <v>1</v>
      </c>
      <c r="N93" s="123" t="s">
        <v>27</v>
      </c>
      <c r="O93" s="123" t="s">
        <v>1148</v>
      </c>
      <c r="P93" s="79"/>
    </row>
    <row r="94" spans="1:16" s="7" customFormat="1" ht="24.75" customHeight="1" outlineLevel="1" x14ac:dyDescent="0.25">
      <c r="A94" s="142">
        <v>47</v>
      </c>
      <c r="B94" s="121" t="s">
        <v>2665</v>
      </c>
      <c r="C94" s="123" t="s">
        <v>31</v>
      </c>
      <c r="D94" s="120" t="s">
        <v>2754</v>
      </c>
      <c r="E94" s="144">
        <v>43450</v>
      </c>
      <c r="F94" s="144">
        <v>43921</v>
      </c>
      <c r="G94" s="159">
        <f t="shared" si="3"/>
        <v>15.7</v>
      </c>
      <c r="H94" s="118" t="s">
        <v>2701</v>
      </c>
      <c r="I94" s="120" t="s">
        <v>421</v>
      </c>
      <c r="J94" s="120" t="s">
        <v>429</v>
      </c>
      <c r="K94" s="122">
        <v>3728756454</v>
      </c>
      <c r="L94" s="123" t="s">
        <v>1148</v>
      </c>
      <c r="M94" s="116">
        <v>1</v>
      </c>
      <c r="N94" s="123" t="s">
        <v>27</v>
      </c>
      <c r="O94" s="123" t="s">
        <v>1148</v>
      </c>
      <c r="P94" s="79"/>
    </row>
    <row r="95" spans="1:16" s="7" customFormat="1" ht="24.75" customHeight="1" outlineLevel="1" x14ac:dyDescent="0.25">
      <c r="A95" s="143">
        <v>48</v>
      </c>
      <c r="B95" s="121" t="s">
        <v>2665</v>
      </c>
      <c r="C95" s="123" t="s">
        <v>31</v>
      </c>
      <c r="D95" s="120" t="s">
        <v>2754</v>
      </c>
      <c r="E95" s="144">
        <v>43450</v>
      </c>
      <c r="F95" s="144">
        <v>43921</v>
      </c>
      <c r="G95" s="159">
        <f t="shared" si="3"/>
        <v>15.7</v>
      </c>
      <c r="H95" s="118" t="s">
        <v>2701</v>
      </c>
      <c r="I95" s="120" t="s">
        <v>421</v>
      </c>
      <c r="J95" s="120" t="s">
        <v>2761</v>
      </c>
      <c r="K95" s="122">
        <v>3728756454</v>
      </c>
      <c r="L95" s="123" t="s">
        <v>1148</v>
      </c>
      <c r="M95" s="116">
        <v>1</v>
      </c>
      <c r="N95" s="123" t="s">
        <v>27</v>
      </c>
      <c r="O95" s="123" t="s">
        <v>1148</v>
      </c>
      <c r="P95" s="79"/>
    </row>
    <row r="96" spans="1:16" s="7" customFormat="1" ht="24.75" customHeight="1" outlineLevel="1" x14ac:dyDescent="0.25">
      <c r="A96" s="143">
        <v>49</v>
      </c>
      <c r="B96" s="121" t="s">
        <v>2665</v>
      </c>
      <c r="C96" s="123" t="s">
        <v>31</v>
      </c>
      <c r="D96" s="120" t="s">
        <v>2755</v>
      </c>
      <c r="E96" s="144">
        <v>43484</v>
      </c>
      <c r="F96" s="144">
        <v>43819</v>
      </c>
      <c r="G96" s="159">
        <f t="shared" si="3"/>
        <v>11.166666666666666</v>
      </c>
      <c r="H96" s="118" t="s">
        <v>2762</v>
      </c>
      <c r="I96" s="120" t="s">
        <v>421</v>
      </c>
      <c r="J96" s="120" t="s">
        <v>449</v>
      </c>
      <c r="K96" s="122">
        <v>2465241678</v>
      </c>
      <c r="L96" s="123" t="s">
        <v>1148</v>
      </c>
      <c r="M96" s="116">
        <v>1</v>
      </c>
      <c r="N96" s="123" t="s">
        <v>27</v>
      </c>
      <c r="O96" s="123" t="s">
        <v>1148</v>
      </c>
      <c r="P96" s="79"/>
    </row>
    <row r="97" spans="1:16" s="7" customFormat="1" ht="24.75" customHeight="1" outlineLevel="1" x14ac:dyDescent="0.25">
      <c r="A97" s="143">
        <v>50</v>
      </c>
      <c r="B97" s="121" t="s">
        <v>2665</v>
      </c>
      <c r="C97" s="123" t="s">
        <v>31</v>
      </c>
      <c r="D97" s="120" t="s">
        <v>2755</v>
      </c>
      <c r="E97" s="144">
        <v>43484</v>
      </c>
      <c r="F97" s="144">
        <v>43819</v>
      </c>
      <c r="G97" s="159">
        <f t="shared" si="3"/>
        <v>11.166666666666666</v>
      </c>
      <c r="H97" s="118" t="s">
        <v>2762</v>
      </c>
      <c r="I97" s="120" t="s">
        <v>421</v>
      </c>
      <c r="J97" s="120" t="s">
        <v>2761</v>
      </c>
      <c r="K97" s="122">
        <v>2465241678</v>
      </c>
      <c r="L97" s="123" t="s">
        <v>1148</v>
      </c>
      <c r="M97" s="116">
        <v>1</v>
      </c>
      <c r="N97" s="123" t="s">
        <v>27</v>
      </c>
      <c r="O97" s="123" t="s">
        <v>1148</v>
      </c>
      <c r="P97" s="79"/>
    </row>
    <row r="98" spans="1:16" s="7" customFormat="1" ht="24.75" customHeight="1" outlineLevel="1" x14ac:dyDescent="0.25">
      <c r="A98" s="143">
        <v>51</v>
      </c>
      <c r="B98" s="121" t="s">
        <v>2665</v>
      </c>
      <c r="C98" s="123" t="s">
        <v>31</v>
      </c>
      <c r="D98" s="120" t="s">
        <v>2755</v>
      </c>
      <c r="E98" s="144">
        <v>43484</v>
      </c>
      <c r="F98" s="144">
        <v>43819</v>
      </c>
      <c r="G98" s="159">
        <f t="shared" si="3"/>
        <v>11.166666666666666</v>
      </c>
      <c r="H98" s="118" t="s">
        <v>2762</v>
      </c>
      <c r="I98" s="120" t="s">
        <v>421</v>
      </c>
      <c r="J98" s="120" t="s">
        <v>430</v>
      </c>
      <c r="K98" s="122">
        <v>2465241678</v>
      </c>
      <c r="L98" s="123" t="s">
        <v>1148</v>
      </c>
      <c r="M98" s="116">
        <v>1</v>
      </c>
      <c r="N98" s="123" t="s">
        <v>27</v>
      </c>
      <c r="O98" s="123" t="s">
        <v>1148</v>
      </c>
      <c r="P98" s="79"/>
    </row>
    <row r="99" spans="1:16" s="7" customFormat="1" ht="24.75" customHeight="1" outlineLevel="1" x14ac:dyDescent="0.25">
      <c r="A99" s="143">
        <v>52</v>
      </c>
      <c r="B99" s="121" t="s">
        <v>2665</v>
      </c>
      <c r="C99" s="123" t="s">
        <v>31</v>
      </c>
      <c r="D99" s="120" t="s">
        <v>2755</v>
      </c>
      <c r="E99" s="144">
        <v>43484</v>
      </c>
      <c r="F99" s="144">
        <v>43819</v>
      </c>
      <c r="G99" s="159">
        <f t="shared" si="3"/>
        <v>11.166666666666666</v>
      </c>
      <c r="H99" s="118" t="s">
        <v>2762</v>
      </c>
      <c r="I99" s="120" t="s">
        <v>421</v>
      </c>
      <c r="J99" s="120" t="s">
        <v>440</v>
      </c>
      <c r="K99" s="122">
        <v>2465241678</v>
      </c>
      <c r="L99" s="123" t="s">
        <v>1148</v>
      </c>
      <c r="M99" s="116">
        <v>1</v>
      </c>
      <c r="N99" s="123" t="s">
        <v>27</v>
      </c>
      <c r="O99" s="123" t="s">
        <v>1148</v>
      </c>
      <c r="P99" s="79"/>
    </row>
    <row r="100" spans="1:16" s="7" customFormat="1" ht="24.75" customHeight="1" outlineLevel="1" x14ac:dyDescent="0.25">
      <c r="A100" s="143">
        <v>53</v>
      </c>
      <c r="B100" s="121" t="s">
        <v>2665</v>
      </c>
      <c r="C100" s="123" t="s">
        <v>31</v>
      </c>
      <c r="D100" s="120" t="s">
        <v>2756</v>
      </c>
      <c r="E100" s="144">
        <v>43488</v>
      </c>
      <c r="F100" s="144">
        <v>43819</v>
      </c>
      <c r="G100" s="159">
        <f t="shared" si="3"/>
        <v>11.033333333333333</v>
      </c>
      <c r="H100" s="118" t="s">
        <v>2762</v>
      </c>
      <c r="I100" s="120" t="s">
        <v>421</v>
      </c>
      <c r="J100" s="120" t="s">
        <v>449</v>
      </c>
      <c r="K100" s="122">
        <v>530535300</v>
      </c>
      <c r="L100" s="123" t="s">
        <v>1148</v>
      </c>
      <c r="M100" s="116">
        <v>1</v>
      </c>
      <c r="N100" s="123" t="s">
        <v>27</v>
      </c>
      <c r="O100" s="123" t="s">
        <v>1148</v>
      </c>
      <c r="P100" s="79"/>
    </row>
    <row r="101" spans="1:16" s="7" customFormat="1" ht="24.75" customHeight="1" outlineLevel="1" x14ac:dyDescent="0.25">
      <c r="A101" s="143">
        <v>54</v>
      </c>
      <c r="B101" s="121" t="s">
        <v>2665</v>
      </c>
      <c r="C101" s="123" t="s">
        <v>31</v>
      </c>
      <c r="D101" s="120" t="s">
        <v>2757</v>
      </c>
      <c r="E101" s="144">
        <v>43622</v>
      </c>
      <c r="F101" s="144">
        <v>43890</v>
      </c>
      <c r="G101" s="159">
        <f t="shared" si="3"/>
        <v>8.9333333333333336</v>
      </c>
      <c r="H101" s="118" t="s">
        <v>2763</v>
      </c>
      <c r="I101" s="120" t="s">
        <v>421</v>
      </c>
      <c r="J101" s="120" t="s">
        <v>441</v>
      </c>
      <c r="K101" s="122">
        <v>365657246</v>
      </c>
      <c r="L101" s="123" t="s">
        <v>1148</v>
      </c>
      <c r="M101" s="116">
        <v>1</v>
      </c>
      <c r="N101" s="123" t="s">
        <v>27</v>
      </c>
      <c r="O101" s="123" t="s">
        <v>1148</v>
      </c>
      <c r="P101" s="79"/>
    </row>
    <row r="102" spans="1:16" s="7" customFormat="1" ht="24.75" customHeight="1" outlineLevel="1" x14ac:dyDescent="0.25">
      <c r="A102" s="143">
        <v>55</v>
      </c>
      <c r="B102" s="121" t="s">
        <v>2665</v>
      </c>
      <c r="C102" s="123" t="s">
        <v>31</v>
      </c>
      <c r="D102" s="120" t="s">
        <v>2758</v>
      </c>
      <c r="E102" s="144">
        <v>43622</v>
      </c>
      <c r="F102" s="144">
        <v>43738</v>
      </c>
      <c r="G102" s="159">
        <f t="shared" si="3"/>
        <v>3.8666666666666667</v>
      </c>
      <c r="H102" s="118" t="s">
        <v>2764</v>
      </c>
      <c r="I102" s="120" t="s">
        <v>421</v>
      </c>
      <c r="J102" s="120" t="s">
        <v>449</v>
      </c>
      <c r="K102" s="122">
        <v>248015158</v>
      </c>
      <c r="L102" s="123" t="s">
        <v>1148</v>
      </c>
      <c r="M102" s="116">
        <v>1</v>
      </c>
      <c r="N102" s="123" t="s">
        <v>27</v>
      </c>
      <c r="O102" s="123" t="s">
        <v>1148</v>
      </c>
      <c r="P102" s="79"/>
    </row>
    <row r="103" spans="1:16" s="7" customFormat="1" ht="24.75" customHeight="1" outlineLevel="1" x14ac:dyDescent="0.25">
      <c r="A103" s="143">
        <v>56</v>
      </c>
      <c r="B103" s="121" t="s">
        <v>2665</v>
      </c>
      <c r="C103" s="123" t="s">
        <v>31</v>
      </c>
      <c r="D103" s="120" t="s">
        <v>2758</v>
      </c>
      <c r="E103" s="144">
        <v>43622</v>
      </c>
      <c r="F103" s="144">
        <v>43738</v>
      </c>
      <c r="G103" s="159">
        <f t="shared" si="3"/>
        <v>3.8666666666666667</v>
      </c>
      <c r="H103" s="118" t="s">
        <v>2764</v>
      </c>
      <c r="I103" s="120" t="s">
        <v>421</v>
      </c>
      <c r="J103" s="120" t="s">
        <v>441</v>
      </c>
      <c r="K103" s="122">
        <v>248015158</v>
      </c>
      <c r="L103" s="123" t="s">
        <v>1148</v>
      </c>
      <c r="M103" s="116">
        <v>1</v>
      </c>
      <c r="N103" s="123" t="s">
        <v>27</v>
      </c>
      <c r="O103" s="123" t="s">
        <v>1148</v>
      </c>
      <c r="P103" s="79"/>
    </row>
    <row r="104" spans="1:16" s="7" customFormat="1" ht="24.75" customHeight="1" outlineLevel="1" x14ac:dyDescent="0.25">
      <c r="A104" s="143">
        <v>57</v>
      </c>
      <c r="B104" s="121" t="s">
        <v>2665</v>
      </c>
      <c r="C104" s="123" t="s">
        <v>31</v>
      </c>
      <c r="D104" s="120" t="s">
        <v>2728</v>
      </c>
      <c r="E104" s="144">
        <v>43922</v>
      </c>
      <c r="F104" s="144">
        <v>44165</v>
      </c>
      <c r="G104" s="159">
        <f t="shared" si="3"/>
        <v>8.1</v>
      </c>
      <c r="H104" s="118" t="s">
        <v>2765</v>
      </c>
      <c r="I104" s="120" t="s">
        <v>421</v>
      </c>
      <c r="J104" s="120" t="s">
        <v>440</v>
      </c>
      <c r="K104" s="122">
        <v>396140570</v>
      </c>
      <c r="L104" s="123" t="s">
        <v>1148</v>
      </c>
      <c r="M104" s="116">
        <v>1</v>
      </c>
      <c r="N104" s="123" t="s">
        <v>2634</v>
      </c>
      <c r="O104" s="123" t="s">
        <v>1148</v>
      </c>
      <c r="P104" s="79"/>
    </row>
    <row r="105" spans="1:16" s="7" customFormat="1" ht="24.75" customHeight="1" outlineLevel="1" x14ac:dyDescent="0.25">
      <c r="A105" s="143">
        <v>58</v>
      </c>
      <c r="B105" s="121" t="s">
        <v>2665</v>
      </c>
      <c r="C105" s="123" t="s">
        <v>31</v>
      </c>
      <c r="D105" s="120" t="s">
        <v>2729</v>
      </c>
      <c r="E105" s="144">
        <v>43922</v>
      </c>
      <c r="F105" s="144">
        <v>44165</v>
      </c>
      <c r="G105" s="159">
        <f t="shared" si="3"/>
        <v>8.1</v>
      </c>
      <c r="H105" s="118" t="s">
        <v>2734</v>
      </c>
      <c r="I105" s="120" t="s">
        <v>421</v>
      </c>
      <c r="J105" s="120" t="s">
        <v>449</v>
      </c>
      <c r="K105" s="122">
        <v>2369332425</v>
      </c>
      <c r="L105" s="123" t="s">
        <v>1148</v>
      </c>
      <c r="M105" s="116">
        <v>1</v>
      </c>
      <c r="N105" s="123" t="s">
        <v>2634</v>
      </c>
      <c r="O105" s="123" t="s">
        <v>1148</v>
      </c>
      <c r="P105" s="79"/>
    </row>
    <row r="106" spans="1:16" s="7" customFormat="1" ht="24.75" customHeight="1" outlineLevel="1" x14ac:dyDescent="0.25">
      <c r="A106" s="143">
        <v>59</v>
      </c>
      <c r="B106" s="64" t="s">
        <v>2665</v>
      </c>
      <c r="C106" s="65" t="s">
        <v>31</v>
      </c>
      <c r="D106" s="63" t="s">
        <v>2729</v>
      </c>
      <c r="E106" s="144">
        <v>43922</v>
      </c>
      <c r="F106" s="144">
        <v>44165</v>
      </c>
      <c r="G106" s="159">
        <f t="shared" si="3"/>
        <v>8.1</v>
      </c>
      <c r="H106" s="118" t="s">
        <v>2734</v>
      </c>
      <c r="I106" s="120" t="s">
        <v>421</v>
      </c>
      <c r="J106" s="120" t="s">
        <v>429</v>
      </c>
      <c r="K106" s="122">
        <v>2369332425</v>
      </c>
      <c r="L106" s="65" t="s">
        <v>1148</v>
      </c>
      <c r="M106" s="116">
        <v>1</v>
      </c>
      <c r="N106" s="123" t="s">
        <v>2634</v>
      </c>
      <c r="O106" s="65" t="s">
        <v>1148</v>
      </c>
      <c r="P106" s="79"/>
    </row>
    <row r="107" spans="1:16" s="7" customFormat="1" ht="24.75" customHeight="1" outlineLevel="1" x14ac:dyDescent="0.25">
      <c r="A107" s="143">
        <v>60</v>
      </c>
      <c r="B107" s="64" t="s">
        <v>2665</v>
      </c>
      <c r="C107" s="65" t="s">
        <v>31</v>
      </c>
      <c r="D107" s="63" t="s">
        <v>2729</v>
      </c>
      <c r="E107" s="144">
        <v>43922</v>
      </c>
      <c r="F107" s="144">
        <v>44165</v>
      </c>
      <c r="G107" s="159">
        <f t="shared" si="3"/>
        <v>8.1</v>
      </c>
      <c r="H107" s="118" t="s">
        <v>2734</v>
      </c>
      <c r="I107" s="120" t="s">
        <v>421</v>
      </c>
      <c r="J107" s="120" t="s">
        <v>2761</v>
      </c>
      <c r="K107" s="122">
        <v>2369332425</v>
      </c>
      <c r="L107" s="65" t="s">
        <v>1148</v>
      </c>
      <c r="M107" s="116">
        <v>1</v>
      </c>
      <c r="N107" s="123" t="s">
        <v>2634</v>
      </c>
      <c r="O107" s="65" t="s">
        <v>1148</v>
      </c>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2723</v>
      </c>
      <c r="E114" s="144">
        <v>43878</v>
      </c>
      <c r="F114" s="144">
        <v>44196</v>
      </c>
      <c r="G114" s="159">
        <f>IF(AND(E114&lt;&gt;"",F114&lt;&gt;""),((F114-E114)/30),"")</f>
        <v>10.6</v>
      </c>
      <c r="H114" s="118" t="s">
        <v>2730</v>
      </c>
      <c r="I114" s="120" t="s">
        <v>421</v>
      </c>
      <c r="J114" s="120" t="s">
        <v>449</v>
      </c>
      <c r="K114" s="68">
        <v>2606347225</v>
      </c>
      <c r="L114" s="100">
        <f>+IF(AND(K114&gt;0,O114="Ejecución"),(K114/877802)*Tabla28[[#This Row],[% participación]],IF(AND(K114&gt;0,O114&lt;&gt;"Ejecución"),"-",""))</f>
        <v>2969.1743980988881</v>
      </c>
      <c r="M114" s="123" t="s">
        <v>1148</v>
      </c>
      <c r="N114" s="172">
        <f>+IF(M118="No",1,IF(M118="Si","Ingrese %",""))</f>
        <v>1</v>
      </c>
      <c r="O114" s="161" t="s">
        <v>1150</v>
      </c>
      <c r="P114" s="78"/>
    </row>
    <row r="115" spans="1:16" s="6" customFormat="1" ht="24.75" customHeight="1" x14ac:dyDescent="0.25">
      <c r="A115" s="142">
        <v>2</v>
      </c>
      <c r="B115" s="160" t="s">
        <v>2665</v>
      </c>
      <c r="C115" s="162" t="s">
        <v>31</v>
      </c>
      <c r="D115" s="63" t="s">
        <v>2723</v>
      </c>
      <c r="E115" s="144">
        <v>43878</v>
      </c>
      <c r="F115" s="144">
        <v>44196</v>
      </c>
      <c r="G115" s="159">
        <f t="shared" ref="G115:G116" si="4">IF(AND(E115&lt;&gt;"",F115&lt;&gt;""),((F115-E115)/30),"")</f>
        <v>10.6</v>
      </c>
      <c r="H115" s="118" t="s">
        <v>2730</v>
      </c>
      <c r="I115" s="63" t="s">
        <v>421</v>
      </c>
      <c r="J115" s="63" t="s">
        <v>2761</v>
      </c>
      <c r="K115" s="68">
        <v>2606347225</v>
      </c>
      <c r="L115" s="100">
        <f>+IF(AND(K115&gt;0,O115="Ejecución"),(K115/877802)*Tabla28[[#This Row],[% participación]],IF(AND(K115&gt;0,O115&lt;&gt;"Ejecución"),"-",""))</f>
        <v>2969.1743980988881</v>
      </c>
      <c r="M115" s="123" t="s">
        <v>1148</v>
      </c>
      <c r="N115" s="172">
        <f>+IF(M118="No",1,IF(M118="Si","Ingrese %",""))</f>
        <v>1</v>
      </c>
      <c r="O115" s="161" t="s">
        <v>1150</v>
      </c>
      <c r="P115" s="78"/>
    </row>
    <row r="116" spans="1:16" s="6" customFormat="1" ht="24.75" customHeight="1" x14ac:dyDescent="0.25">
      <c r="A116" s="142">
        <v>3</v>
      </c>
      <c r="B116" s="160" t="s">
        <v>2665</v>
      </c>
      <c r="C116" s="162" t="s">
        <v>31</v>
      </c>
      <c r="D116" s="63" t="s">
        <v>2724</v>
      </c>
      <c r="E116" s="144">
        <v>43881</v>
      </c>
      <c r="F116" s="144">
        <v>44196</v>
      </c>
      <c r="G116" s="159">
        <f t="shared" si="4"/>
        <v>10.5</v>
      </c>
      <c r="H116" s="118" t="s">
        <v>2731</v>
      </c>
      <c r="I116" s="63" t="s">
        <v>421</v>
      </c>
      <c r="J116" s="63" t="s">
        <v>445</v>
      </c>
      <c r="K116" s="68">
        <v>2010429193</v>
      </c>
      <c r="L116" s="100">
        <f>+IF(AND(K116&gt;0,O116="Ejecución"),(K116/877802)*Tabla28[[#This Row],[% participación]],IF(AND(K116&gt;0,O116&lt;&gt;"Ejecución"),"-",""))</f>
        <v>2290.2991711114805</v>
      </c>
      <c r="M116" s="123" t="s">
        <v>1148</v>
      </c>
      <c r="N116" s="172">
        <f>+IF(M118="No",1,IF(M118="Si","Ingrese %",""))</f>
        <v>1</v>
      </c>
      <c r="O116" s="161" t="s">
        <v>1150</v>
      </c>
      <c r="P116" s="78"/>
    </row>
    <row r="117" spans="1:16" s="6" customFormat="1" ht="24.75" customHeight="1" outlineLevel="1" x14ac:dyDescent="0.25">
      <c r="A117" s="142">
        <v>4</v>
      </c>
      <c r="B117" s="160" t="s">
        <v>2665</v>
      </c>
      <c r="C117" s="162" t="s">
        <v>31</v>
      </c>
      <c r="D117" s="63" t="s">
        <v>2724</v>
      </c>
      <c r="E117" s="144">
        <v>43881</v>
      </c>
      <c r="F117" s="144">
        <v>44196</v>
      </c>
      <c r="G117" s="159">
        <f t="shared" ref="G117:G159" si="5">IF(AND(E117&lt;&gt;"",F117&lt;&gt;""),((F117-E117)/30),"")</f>
        <v>10.5</v>
      </c>
      <c r="H117" s="118" t="s">
        <v>2731</v>
      </c>
      <c r="I117" s="63" t="s">
        <v>421</v>
      </c>
      <c r="J117" s="63" t="s">
        <v>458</v>
      </c>
      <c r="K117" s="68">
        <v>2010429193</v>
      </c>
      <c r="L117" s="100">
        <f>+IF(AND(K117&gt;0,O117="Ejecución"),(K117/877802)*Tabla28[[#This Row],[% participación]],IF(AND(K117&gt;0,O117&lt;&gt;"Ejecución"),"-",""))</f>
        <v>2290.2991711114805</v>
      </c>
      <c r="M117" s="123" t="s">
        <v>1148</v>
      </c>
      <c r="N117" s="172">
        <f>+IF(M118="No",1,IF(M118="Si","Ingrese %",""))</f>
        <v>1</v>
      </c>
      <c r="O117" s="161" t="s">
        <v>1150</v>
      </c>
      <c r="P117" s="78"/>
    </row>
    <row r="118" spans="1:16" s="7" customFormat="1" ht="24.75" customHeight="1" outlineLevel="1" x14ac:dyDescent="0.25">
      <c r="A118" s="143">
        <v>5</v>
      </c>
      <c r="B118" s="160" t="s">
        <v>2665</v>
      </c>
      <c r="C118" s="162" t="s">
        <v>31</v>
      </c>
      <c r="D118" s="63" t="s">
        <v>2724</v>
      </c>
      <c r="E118" s="144">
        <v>43881</v>
      </c>
      <c r="F118" s="144">
        <v>44196</v>
      </c>
      <c r="G118" s="159">
        <f t="shared" si="5"/>
        <v>10.5</v>
      </c>
      <c r="H118" s="118" t="s">
        <v>2731</v>
      </c>
      <c r="I118" s="63" t="s">
        <v>421</v>
      </c>
      <c r="J118" s="63" t="s">
        <v>441</v>
      </c>
      <c r="K118" s="68">
        <v>2010429193</v>
      </c>
      <c r="L118" s="100">
        <f>+IF(AND(K118&gt;0,O118="Ejecución"),(K118/877802)*Tabla28[[#This Row],[% participación]],IF(AND(K118&gt;0,O118&lt;&gt;"Ejecución"),"-",""))</f>
        <v>2290.2991711114805</v>
      </c>
      <c r="M118" s="123" t="s">
        <v>1148</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t="s">
        <v>2727</v>
      </c>
      <c r="E119" s="144">
        <v>43881</v>
      </c>
      <c r="F119" s="144">
        <v>44196</v>
      </c>
      <c r="G119" s="159">
        <f t="shared" si="5"/>
        <v>10.5</v>
      </c>
      <c r="H119" s="118" t="s">
        <v>2733</v>
      </c>
      <c r="I119" s="63" t="s">
        <v>421</v>
      </c>
      <c r="J119" s="63" t="s">
        <v>426</v>
      </c>
      <c r="K119" s="68">
        <v>219529580</v>
      </c>
      <c r="L119" s="100">
        <f>+IF(AND(K119&gt;0,O119="Ejecución"),(K119/877802)*Tabla28[[#This Row],[% participación]],IF(AND(K119&gt;0,O119&lt;&gt;"Ejecución"),"-",""))</f>
        <v>250.09008865324981</v>
      </c>
      <c r="M119" s="123" t="s">
        <v>1148</v>
      </c>
      <c r="N119" s="172">
        <f t="shared" si="6"/>
        <v>1</v>
      </c>
      <c r="O119" s="161" t="s">
        <v>1150</v>
      </c>
      <c r="P119" s="79"/>
    </row>
    <row r="120" spans="1:16" s="7" customFormat="1" ht="24.75" customHeight="1" outlineLevel="1" x14ac:dyDescent="0.25">
      <c r="A120" s="143">
        <v>7</v>
      </c>
      <c r="B120" s="160" t="s">
        <v>2665</v>
      </c>
      <c r="C120" s="162" t="s">
        <v>31</v>
      </c>
      <c r="D120" s="63" t="s">
        <v>2726</v>
      </c>
      <c r="E120" s="144">
        <v>43881</v>
      </c>
      <c r="F120" s="144">
        <v>44196</v>
      </c>
      <c r="G120" s="159">
        <f t="shared" si="5"/>
        <v>10.5</v>
      </c>
      <c r="H120" s="118" t="s">
        <v>2732</v>
      </c>
      <c r="I120" s="63" t="s">
        <v>421</v>
      </c>
      <c r="J120" s="63" t="s">
        <v>430</v>
      </c>
      <c r="K120" s="68">
        <v>488939756</v>
      </c>
      <c r="L120" s="100">
        <f>+IF(AND(K120&gt;0,O120="Ejecución"),(K120/877802)*Tabla28[[#This Row],[% participación]],IF(AND(K120&gt;0,O120&lt;&gt;"Ejecución"),"-",""))</f>
        <v>557.00460468306062</v>
      </c>
      <c r="M120" s="123" t="s">
        <v>1148</v>
      </c>
      <c r="N120" s="172">
        <f t="shared" si="6"/>
        <v>1</v>
      </c>
      <c r="O120" s="161" t="s">
        <v>1150</v>
      </c>
      <c r="P120" s="79"/>
    </row>
    <row r="121" spans="1:16" s="7" customFormat="1" ht="24.75" customHeight="1" outlineLevel="1" x14ac:dyDescent="0.25">
      <c r="A121" s="143">
        <v>8</v>
      </c>
      <c r="B121" s="160" t="s">
        <v>2665</v>
      </c>
      <c r="C121" s="162" t="s">
        <v>31</v>
      </c>
      <c r="D121" s="63" t="s">
        <v>2725</v>
      </c>
      <c r="E121" s="144">
        <v>43882</v>
      </c>
      <c r="F121" s="144">
        <v>44196</v>
      </c>
      <c r="G121" s="159">
        <f t="shared" si="5"/>
        <v>10.466666666666667</v>
      </c>
      <c r="H121" s="102" t="s">
        <v>2732</v>
      </c>
      <c r="I121" s="63" t="s">
        <v>421</v>
      </c>
      <c r="J121" s="63" t="s">
        <v>440</v>
      </c>
      <c r="K121" s="68">
        <v>1286863216</v>
      </c>
      <c r="L121" s="100">
        <f>+IF(AND(K121&gt;0,O121="Ejecución"),(K121/877802)*Tabla28[[#This Row],[% participación]],IF(AND(K121&gt;0,O121&lt;&gt;"Ejecución"),"-",""))</f>
        <v>1466.0062474225394</v>
      </c>
      <c r="M121" s="65" t="s">
        <v>1148</v>
      </c>
      <c r="N121" s="172">
        <f t="shared" si="6"/>
        <v>1</v>
      </c>
      <c r="O121" s="161" t="s">
        <v>1150</v>
      </c>
      <c r="P121" s="79"/>
    </row>
    <row r="122" spans="1:16" s="7" customFormat="1" ht="24.75" customHeight="1" outlineLevel="1" x14ac:dyDescent="0.25">
      <c r="A122" s="143">
        <v>9</v>
      </c>
      <c r="B122" s="160" t="s">
        <v>2665</v>
      </c>
      <c r="C122" s="162" t="s">
        <v>31</v>
      </c>
      <c r="D122" s="63" t="s">
        <v>2725</v>
      </c>
      <c r="E122" s="144">
        <v>43882</v>
      </c>
      <c r="F122" s="144">
        <v>44196</v>
      </c>
      <c r="G122" s="159">
        <f t="shared" si="5"/>
        <v>10.466666666666667</v>
      </c>
      <c r="H122" s="118" t="s">
        <v>2732</v>
      </c>
      <c r="I122" s="63" t="s">
        <v>421</v>
      </c>
      <c r="J122" s="63" t="s">
        <v>430</v>
      </c>
      <c r="K122" s="68">
        <v>1286863216</v>
      </c>
      <c r="L122" s="100">
        <f>+IF(AND(K122&gt;0,O122="Ejecución"),(K122/877802)*Tabla28[[#This Row],[% participación]],IF(AND(K122&gt;0,O122&lt;&gt;"Ejecución"),"-",""))</f>
        <v>1466.0062474225394</v>
      </c>
      <c r="M122" s="65" t="s">
        <v>1148</v>
      </c>
      <c r="N122" s="172">
        <f t="shared" si="6"/>
        <v>1</v>
      </c>
      <c r="O122" s="161" t="s">
        <v>1150</v>
      </c>
      <c r="P122" s="79"/>
    </row>
    <row r="123" spans="1:16" s="7" customFormat="1" ht="24.75" customHeight="1" outlineLevel="1" x14ac:dyDescent="0.25">
      <c r="A123" s="143">
        <v>10</v>
      </c>
      <c r="B123" s="160" t="s">
        <v>2665</v>
      </c>
      <c r="C123" s="162" t="s">
        <v>31</v>
      </c>
      <c r="D123" s="63" t="s">
        <v>2738</v>
      </c>
      <c r="E123" s="144">
        <v>44167</v>
      </c>
      <c r="F123" s="144">
        <v>44773</v>
      </c>
      <c r="G123" s="159">
        <f t="shared" si="5"/>
        <v>20.2</v>
      </c>
      <c r="H123" s="118" t="s">
        <v>2747</v>
      </c>
      <c r="I123" s="63" t="s">
        <v>421</v>
      </c>
      <c r="J123" s="63" t="s">
        <v>441</v>
      </c>
      <c r="K123" s="68">
        <v>1011477412</v>
      </c>
      <c r="L123" s="100">
        <f>+IF(AND(K123&gt;0,O123="Ejecución"),(K123/877802)*Tabla28[[#This Row],[% participación]],IF(AND(K123&gt;0,O123&lt;&gt;"Ejecución"),"-",""))</f>
        <v>1152.2842417766194</v>
      </c>
      <c r="M123" s="65" t="s">
        <v>1148</v>
      </c>
      <c r="N123" s="172">
        <f t="shared" si="6"/>
        <v>1</v>
      </c>
      <c r="O123" s="161" t="s">
        <v>1150</v>
      </c>
      <c r="P123" s="79"/>
    </row>
    <row r="124" spans="1:16" s="7" customFormat="1" ht="24.75" customHeight="1" outlineLevel="1" x14ac:dyDescent="0.25">
      <c r="A124" s="143">
        <v>11</v>
      </c>
      <c r="B124" s="160" t="s">
        <v>2665</v>
      </c>
      <c r="C124" s="162" t="s">
        <v>31</v>
      </c>
      <c r="D124" s="63" t="s">
        <v>2739</v>
      </c>
      <c r="E124" s="144">
        <v>44168</v>
      </c>
      <c r="F124" s="144">
        <v>44773</v>
      </c>
      <c r="G124" s="159">
        <f t="shared" si="5"/>
        <v>20.166666666666668</v>
      </c>
      <c r="H124" s="118" t="s">
        <v>2747</v>
      </c>
      <c r="I124" s="120" t="s">
        <v>421</v>
      </c>
      <c r="J124" s="63" t="s">
        <v>440</v>
      </c>
      <c r="K124" s="68">
        <v>980153560</v>
      </c>
      <c r="L124" s="100">
        <f>+IF(AND(K124&gt;0,O124="Ejecución"),(K124/877802)*Tabla28[[#This Row],[% participación]],IF(AND(K124&gt;0,O124&lt;&gt;"Ejecución"),"-",""))</f>
        <v>1116.5998254731705</v>
      </c>
      <c r="M124" s="65" t="s">
        <v>1148</v>
      </c>
      <c r="N124" s="172">
        <f t="shared" si="6"/>
        <v>1</v>
      </c>
      <c r="O124" s="161" t="s">
        <v>1150</v>
      </c>
      <c r="P124" s="79"/>
    </row>
    <row r="125" spans="1:16" s="7" customFormat="1" ht="24.75" customHeight="1" outlineLevel="1" x14ac:dyDescent="0.25">
      <c r="A125" s="143">
        <v>12</v>
      </c>
      <c r="B125" s="160" t="s">
        <v>2665</v>
      </c>
      <c r="C125" s="162" t="s">
        <v>31</v>
      </c>
      <c r="D125" s="63" t="s">
        <v>2740</v>
      </c>
      <c r="E125" s="144">
        <v>44168</v>
      </c>
      <c r="F125" s="144">
        <v>44773</v>
      </c>
      <c r="G125" s="159">
        <f t="shared" si="5"/>
        <v>20.166666666666668</v>
      </c>
      <c r="H125" s="118" t="s">
        <v>2746</v>
      </c>
      <c r="I125" s="120" t="s">
        <v>421</v>
      </c>
      <c r="J125" s="63" t="s">
        <v>449</v>
      </c>
      <c r="K125" s="68">
        <v>5784379571</v>
      </c>
      <c r="L125" s="100">
        <f>+IF(AND(K125&gt;0,O125="Ejecución"),(K125/877802)*Tabla28[[#This Row],[% participación]],IF(AND(K125&gt;0,O125&lt;&gt;"Ejecución"),"-",""))</f>
        <v>6589.6176711832513</v>
      </c>
      <c r="M125" s="65" t="s">
        <v>1148</v>
      </c>
      <c r="N125" s="172">
        <f t="shared" si="6"/>
        <v>1</v>
      </c>
      <c r="O125" s="161" t="s">
        <v>1150</v>
      </c>
      <c r="P125" s="79"/>
    </row>
    <row r="126" spans="1:16" s="7" customFormat="1" ht="24.75" customHeight="1" outlineLevel="1" x14ac:dyDescent="0.25">
      <c r="A126" s="143">
        <v>13</v>
      </c>
      <c r="B126" s="160" t="s">
        <v>2665</v>
      </c>
      <c r="C126" s="162" t="s">
        <v>31</v>
      </c>
      <c r="D126" s="63" t="s">
        <v>2740</v>
      </c>
      <c r="E126" s="144">
        <v>44168</v>
      </c>
      <c r="F126" s="144">
        <v>44773</v>
      </c>
      <c r="G126" s="159">
        <f t="shared" si="5"/>
        <v>20.166666666666668</v>
      </c>
      <c r="H126" s="118" t="s">
        <v>2746</v>
      </c>
      <c r="I126" s="63" t="s">
        <v>421</v>
      </c>
      <c r="J126" s="63" t="s">
        <v>429</v>
      </c>
      <c r="K126" s="68">
        <v>5784379571</v>
      </c>
      <c r="L126" s="100">
        <f>+IF(AND(K126&gt;0,O126="Ejecución"),(K126/877802)*Tabla28[[#This Row],[% participación]],IF(AND(K126&gt;0,O126&lt;&gt;"Ejecución"),"-",""))</f>
        <v>6589.6176711832513</v>
      </c>
      <c r="M126" s="65" t="s">
        <v>1148</v>
      </c>
      <c r="N126" s="172">
        <f t="shared" si="6"/>
        <v>1</v>
      </c>
      <c r="O126" s="161" t="s">
        <v>1150</v>
      </c>
      <c r="P126" s="79"/>
    </row>
    <row r="127" spans="1:16" s="7" customFormat="1" ht="24.75" customHeight="1" outlineLevel="1" x14ac:dyDescent="0.25">
      <c r="A127" s="143">
        <v>14</v>
      </c>
      <c r="B127" s="160" t="s">
        <v>2665</v>
      </c>
      <c r="C127" s="162" t="s">
        <v>31</v>
      </c>
      <c r="D127" s="63" t="s">
        <v>2740</v>
      </c>
      <c r="E127" s="144">
        <v>44168</v>
      </c>
      <c r="F127" s="144">
        <v>44773</v>
      </c>
      <c r="G127" s="159">
        <f t="shared" si="5"/>
        <v>20.166666666666668</v>
      </c>
      <c r="H127" s="118" t="s">
        <v>2746</v>
      </c>
      <c r="I127" s="63" t="s">
        <v>421</v>
      </c>
      <c r="J127" s="63" t="s">
        <v>2761</v>
      </c>
      <c r="K127" s="68">
        <v>5784379571</v>
      </c>
      <c r="L127" s="100">
        <f>+IF(AND(K127&gt;0,O127="Ejecución"),(K127/877802)*Tabla28[[#This Row],[% participación]],IF(AND(K127&gt;0,O127&lt;&gt;"Ejecución"),"-",""))</f>
        <v>6589.6176711832513</v>
      </c>
      <c r="M127" s="65" t="s">
        <v>1148</v>
      </c>
      <c r="N127" s="172">
        <f t="shared" si="6"/>
        <v>1</v>
      </c>
      <c r="O127" s="161" t="s">
        <v>1150</v>
      </c>
      <c r="P127" s="79"/>
    </row>
    <row r="128" spans="1:16" s="7" customFormat="1" ht="24.75" customHeight="1" outlineLevel="1" x14ac:dyDescent="0.25">
      <c r="A128" s="143">
        <v>15</v>
      </c>
      <c r="B128" s="160" t="s">
        <v>2665</v>
      </c>
      <c r="C128" s="162" t="s">
        <v>31</v>
      </c>
      <c r="D128" s="63" t="s">
        <v>2741</v>
      </c>
      <c r="E128" s="144">
        <v>44167</v>
      </c>
      <c r="F128" s="144">
        <v>44773</v>
      </c>
      <c r="G128" s="159">
        <f t="shared" si="5"/>
        <v>20.2</v>
      </c>
      <c r="H128" s="118" t="s">
        <v>2745</v>
      </c>
      <c r="I128" s="63" t="s">
        <v>1155</v>
      </c>
      <c r="J128" s="63" t="s">
        <v>1060</v>
      </c>
      <c r="K128" s="68">
        <v>5124242424</v>
      </c>
      <c r="L128" s="100">
        <f>+IF(AND(K128&gt;0,O128="Ejecución"),(K128/877802)*Tabla28[[#This Row],[% participación]],IF(AND(K128&gt;0,O128&lt;&gt;"Ejecución"),"-",""))</f>
        <v>2918.7917229625814</v>
      </c>
      <c r="M128" s="65" t="s">
        <v>26</v>
      </c>
      <c r="N128" s="172">
        <v>0.5</v>
      </c>
      <c r="O128" s="161" t="s">
        <v>1150</v>
      </c>
      <c r="P128" s="79"/>
    </row>
    <row r="129" spans="1:16" s="7" customFormat="1" ht="24.75" customHeight="1" outlineLevel="1" x14ac:dyDescent="0.25">
      <c r="A129" s="143">
        <v>16</v>
      </c>
      <c r="B129" s="160" t="s">
        <v>2665</v>
      </c>
      <c r="C129" s="162" t="s">
        <v>31</v>
      </c>
      <c r="D129" s="63" t="s">
        <v>2741</v>
      </c>
      <c r="E129" s="144">
        <v>44167</v>
      </c>
      <c r="F129" s="144">
        <v>44773</v>
      </c>
      <c r="G129" s="159">
        <f t="shared" si="5"/>
        <v>20.2</v>
      </c>
      <c r="H129" s="118" t="s">
        <v>2745</v>
      </c>
      <c r="I129" s="63" t="s">
        <v>1155</v>
      </c>
      <c r="J129" s="63" t="s">
        <v>1042</v>
      </c>
      <c r="K129" s="68">
        <v>5124242424</v>
      </c>
      <c r="L129" s="100">
        <f>+IF(AND(K129&gt;0,O129="Ejecución"),(K129/877802)*Tabla28[[#This Row],[% participación]],IF(AND(K129&gt;0,O129&lt;&gt;"Ejecución"),"-",""))</f>
        <v>2918.7917229625814</v>
      </c>
      <c r="M129" s="65" t="s">
        <v>26</v>
      </c>
      <c r="N129" s="172">
        <v>0.5</v>
      </c>
      <c r="O129" s="161" t="s">
        <v>1150</v>
      </c>
      <c r="P129" s="79"/>
    </row>
    <row r="130" spans="1:16" s="7" customFormat="1" ht="24.75" customHeight="1" outlineLevel="1" x14ac:dyDescent="0.25">
      <c r="A130" s="143">
        <v>17</v>
      </c>
      <c r="B130" s="160" t="s">
        <v>2665</v>
      </c>
      <c r="C130" s="162" t="s">
        <v>31</v>
      </c>
      <c r="D130" s="63" t="s">
        <v>2742</v>
      </c>
      <c r="E130" s="144">
        <v>44167</v>
      </c>
      <c r="F130" s="144">
        <v>44773</v>
      </c>
      <c r="G130" s="159">
        <f t="shared" si="5"/>
        <v>20.2</v>
      </c>
      <c r="H130" s="118" t="s">
        <v>2745</v>
      </c>
      <c r="I130" s="63" t="s">
        <v>1155</v>
      </c>
      <c r="J130" s="63" t="s">
        <v>2766</v>
      </c>
      <c r="K130" s="68">
        <v>2211249609</v>
      </c>
      <c r="L130" s="100">
        <f>+IF(AND(K130&gt;0,O130="Ejecución"),(K130/877802)*Tabla28[[#This Row],[% participación]],IF(AND(K130&gt;0,O130&lt;&gt;"Ejecución"),"-",""))</f>
        <v>1259.5378052225901</v>
      </c>
      <c r="M130" s="65" t="s">
        <v>26</v>
      </c>
      <c r="N130" s="172">
        <v>0.5</v>
      </c>
      <c r="O130" s="161" t="s">
        <v>1150</v>
      </c>
      <c r="P130" s="79"/>
    </row>
    <row r="131" spans="1:16" s="7" customFormat="1" ht="24.75" customHeight="1" outlineLevel="1" x14ac:dyDescent="0.25">
      <c r="A131" s="143">
        <v>18</v>
      </c>
      <c r="B131" s="160" t="s">
        <v>2665</v>
      </c>
      <c r="C131" s="162" t="s">
        <v>31</v>
      </c>
      <c r="D131" s="63" t="s">
        <v>2742</v>
      </c>
      <c r="E131" s="144">
        <v>44167</v>
      </c>
      <c r="F131" s="144">
        <v>44773</v>
      </c>
      <c r="G131" s="159">
        <f t="shared" si="5"/>
        <v>20.2</v>
      </c>
      <c r="H131" s="118" t="s">
        <v>2745</v>
      </c>
      <c r="I131" s="63" t="s">
        <v>1155</v>
      </c>
      <c r="J131" s="63" t="s">
        <v>1066</v>
      </c>
      <c r="K131" s="68">
        <v>2211249609</v>
      </c>
      <c r="L131" s="100">
        <f>+IF(AND(K131&gt;0,O131="Ejecución"),(K131/877802)*Tabla28[[#This Row],[% participación]],IF(AND(K131&gt;0,O131&lt;&gt;"Ejecución"),"-",""))</f>
        <v>1259.5378052225901</v>
      </c>
      <c r="M131" s="65" t="s">
        <v>26</v>
      </c>
      <c r="N131" s="172">
        <v>0.5</v>
      </c>
      <c r="O131" s="161" t="s">
        <v>1150</v>
      </c>
      <c r="P131" s="79"/>
    </row>
    <row r="132" spans="1:16" s="7" customFormat="1" ht="24.75" customHeight="1" outlineLevel="1" x14ac:dyDescent="0.25">
      <c r="A132" s="143">
        <v>19</v>
      </c>
      <c r="B132" s="160" t="s">
        <v>2665</v>
      </c>
      <c r="C132" s="162" t="s">
        <v>31</v>
      </c>
      <c r="D132" s="63" t="s">
        <v>2743</v>
      </c>
      <c r="E132" s="144">
        <v>44168</v>
      </c>
      <c r="F132" s="144">
        <v>44773</v>
      </c>
      <c r="G132" s="159">
        <f t="shared" si="5"/>
        <v>20.166666666666668</v>
      </c>
      <c r="H132" s="118" t="s">
        <v>2745</v>
      </c>
      <c r="I132" s="63" t="s">
        <v>1155</v>
      </c>
      <c r="J132" s="63" t="s">
        <v>1059</v>
      </c>
      <c r="K132" s="68">
        <v>5096798512</v>
      </c>
      <c r="L132" s="100">
        <f>+IF(AND(K132&gt;0,O132="Ejecución"),(K132/877802)*Tabla28[[#This Row],[% participación]],IF(AND(K132&gt;0,O132&lt;&gt;"Ejecución"),"-",""))</f>
        <v>2903.1595462302434</v>
      </c>
      <c r="M132" s="65" t="s">
        <v>26</v>
      </c>
      <c r="N132" s="172">
        <v>0.5</v>
      </c>
      <c r="O132" s="161" t="s">
        <v>1150</v>
      </c>
      <c r="P132" s="79"/>
    </row>
    <row r="133" spans="1:16" s="7" customFormat="1" ht="24.75" customHeight="1" outlineLevel="1" x14ac:dyDescent="0.25">
      <c r="A133" s="143">
        <v>20</v>
      </c>
      <c r="B133" s="160" t="s">
        <v>2665</v>
      </c>
      <c r="C133" s="162" t="s">
        <v>31</v>
      </c>
      <c r="D133" s="63" t="s">
        <v>2743</v>
      </c>
      <c r="E133" s="144">
        <v>44168</v>
      </c>
      <c r="F133" s="144">
        <v>44773</v>
      </c>
      <c r="G133" s="159">
        <f t="shared" si="5"/>
        <v>20.166666666666668</v>
      </c>
      <c r="H133" s="118" t="s">
        <v>2745</v>
      </c>
      <c r="I133" s="63" t="s">
        <v>1155</v>
      </c>
      <c r="J133" s="63" t="s">
        <v>1069</v>
      </c>
      <c r="K133" s="68">
        <v>5096798512</v>
      </c>
      <c r="L133" s="100">
        <f>+IF(AND(K133&gt;0,O133="Ejecución"),(K133/877802)*Tabla28[[#This Row],[% participación]],IF(AND(K133&gt;0,O133&lt;&gt;"Ejecución"),"-",""))</f>
        <v>2903.1595462302434</v>
      </c>
      <c r="M133" s="65" t="s">
        <v>26</v>
      </c>
      <c r="N133" s="172">
        <v>0.5</v>
      </c>
      <c r="O133" s="161" t="s">
        <v>1150</v>
      </c>
      <c r="P133" s="79"/>
    </row>
    <row r="134" spans="1:16" s="7" customFormat="1" ht="24.75" customHeight="1" outlineLevel="1" x14ac:dyDescent="0.25">
      <c r="A134" s="143">
        <v>21</v>
      </c>
      <c r="B134" s="160" t="s">
        <v>2665</v>
      </c>
      <c r="C134" s="162" t="s">
        <v>31</v>
      </c>
      <c r="D134" s="63" t="s">
        <v>2743</v>
      </c>
      <c r="E134" s="144">
        <v>44168</v>
      </c>
      <c r="F134" s="144">
        <v>44773</v>
      </c>
      <c r="G134" s="159">
        <f t="shared" si="5"/>
        <v>20.166666666666668</v>
      </c>
      <c r="H134" s="118" t="s">
        <v>2745</v>
      </c>
      <c r="I134" s="63" t="s">
        <v>1155</v>
      </c>
      <c r="J134" s="63" t="s">
        <v>2767</v>
      </c>
      <c r="K134" s="68">
        <v>5096798512</v>
      </c>
      <c r="L134" s="100">
        <f>+IF(AND(K134&gt;0,O134="Ejecución"),(K134/877802)*Tabla28[[#This Row],[% participación]],IF(AND(K134&gt;0,O134&lt;&gt;"Ejecución"),"-",""))</f>
        <v>2903.1595462302434</v>
      </c>
      <c r="M134" s="65" t="s">
        <v>26</v>
      </c>
      <c r="N134" s="172">
        <v>0.5</v>
      </c>
      <c r="O134" s="161" t="s">
        <v>1150</v>
      </c>
      <c r="P134" s="79"/>
    </row>
    <row r="135" spans="1:16" s="7" customFormat="1" ht="24.75" customHeight="1" outlineLevel="1" x14ac:dyDescent="0.25">
      <c r="A135" s="143">
        <v>22</v>
      </c>
      <c r="B135" s="160" t="s">
        <v>2665</v>
      </c>
      <c r="C135" s="162" t="s">
        <v>31</v>
      </c>
      <c r="D135" s="63" t="s">
        <v>2743</v>
      </c>
      <c r="E135" s="144">
        <v>44168</v>
      </c>
      <c r="F135" s="144">
        <v>44773</v>
      </c>
      <c r="G135" s="159">
        <f t="shared" si="5"/>
        <v>20.166666666666668</v>
      </c>
      <c r="H135" s="118" t="s">
        <v>2745</v>
      </c>
      <c r="I135" s="63" t="s">
        <v>1155</v>
      </c>
      <c r="J135" s="63" t="s">
        <v>1065</v>
      </c>
      <c r="K135" s="68">
        <v>5096798512</v>
      </c>
      <c r="L135" s="100">
        <f>+IF(AND(K135&gt;0,O135="Ejecución"),(K135/877802)*Tabla28[[#This Row],[% participación]],IF(AND(K135&gt;0,O135&lt;&gt;"Ejecución"),"-",""))</f>
        <v>2903.1595462302434</v>
      </c>
      <c r="M135" s="65" t="s">
        <v>26</v>
      </c>
      <c r="N135" s="172">
        <v>0.5</v>
      </c>
      <c r="O135" s="161" t="s">
        <v>1150</v>
      </c>
      <c r="P135" s="79"/>
    </row>
    <row r="136" spans="1:16" s="7" customFormat="1" ht="24.75" customHeight="1" outlineLevel="1" x14ac:dyDescent="0.25">
      <c r="A136" s="143">
        <v>23</v>
      </c>
      <c r="B136" s="160" t="s">
        <v>2665</v>
      </c>
      <c r="C136" s="162" t="s">
        <v>31</v>
      </c>
      <c r="D136" s="63" t="s">
        <v>2744</v>
      </c>
      <c r="E136" s="144">
        <v>44167</v>
      </c>
      <c r="F136" s="144">
        <v>44773</v>
      </c>
      <c r="G136" s="159">
        <f t="shared" si="5"/>
        <v>20.2</v>
      </c>
      <c r="H136" s="118" t="s">
        <v>2745</v>
      </c>
      <c r="I136" s="63" t="s">
        <v>1155</v>
      </c>
      <c r="J136" s="63" t="s">
        <v>1035</v>
      </c>
      <c r="K136" s="68">
        <v>11764359543</v>
      </c>
      <c r="L136" s="100">
        <f>+IF(AND(K136&gt;0,O136="Ejecución"),(K136/877802)*Tabla28[[#This Row],[% participación]],IF(AND(K136&gt;0,O136&lt;&gt;"Ejecución"),"-",""))</f>
        <v>6701.0325466335235</v>
      </c>
      <c r="M136" s="65" t="s">
        <v>26</v>
      </c>
      <c r="N136" s="172">
        <v>0.5</v>
      </c>
      <c r="O136" s="161" t="s">
        <v>1150</v>
      </c>
      <c r="P136" s="79"/>
    </row>
    <row r="137" spans="1:16" s="7" customFormat="1" ht="24.75" customHeight="1" outlineLevel="1" x14ac:dyDescent="0.25">
      <c r="A137" s="143">
        <v>24</v>
      </c>
      <c r="B137" s="160" t="s">
        <v>2665</v>
      </c>
      <c r="C137" s="162" t="s">
        <v>31</v>
      </c>
      <c r="D137" s="63" t="s">
        <v>2744</v>
      </c>
      <c r="E137" s="144">
        <v>44167</v>
      </c>
      <c r="F137" s="144">
        <v>44773</v>
      </c>
      <c r="G137" s="159">
        <f t="shared" si="5"/>
        <v>20.2</v>
      </c>
      <c r="H137" s="118" t="s">
        <v>2745</v>
      </c>
      <c r="I137" s="63" t="s">
        <v>1155</v>
      </c>
      <c r="J137" s="63" t="s">
        <v>1045</v>
      </c>
      <c r="K137" s="68">
        <v>11764359543</v>
      </c>
      <c r="L137" s="100">
        <f>+IF(AND(K137&gt;0,O137="Ejecución"),(K137/877802)*Tabla28[[#This Row],[% participación]],IF(AND(K137&gt;0,O137&lt;&gt;"Ejecución"),"-",""))</f>
        <v>6701.0325466335235</v>
      </c>
      <c r="M137" s="65" t="s">
        <v>26</v>
      </c>
      <c r="N137" s="172">
        <v>0.5</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2669</v>
      </c>
      <c r="C179" s="190"/>
      <c r="D179" s="190"/>
      <c r="E179" s="170">
        <v>0.02</v>
      </c>
      <c r="F179" s="169">
        <v>0.01</v>
      </c>
      <c r="G179" s="164">
        <f>IF(F179&gt;0,SUM(E179+F179),"")</f>
        <v>0.03</v>
      </c>
      <c r="H179" s="5"/>
      <c r="I179" s="190" t="s">
        <v>2671</v>
      </c>
      <c r="J179" s="190"/>
      <c r="K179" s="190"/>
      <c r="L179" s="190"/>
      <c r="M179" s="171">
        <v>0.05</v>
      </c>
      <c r="O179" s="8"/>
      <c r="Q179" s="19"/>
      <c r="R179" s="158">
        <f>IF(M179&gt;0,SUM(L179+M179),"")</f>
        <v>0.05</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37807728.509999998</v>
      </c>
      <c r="F185" s="92"/>
      <c r="G185" s="93"/>
      <c r="H185" s="88"/>
      <c r="I185" s="90" t="s">
        <v>2627</v>
      </c>
      <c r="J185" s="165">
        <f>+SUM(M179:M183)</f>
        <v>0.05</v>
      </c>
      <c r="K185" s="235" t="s">
        <v>2628</v>
      </c>
      <c r="L185" s="235"/>
      <c r="M185" s="94">
        <f>+J185*(SUM(K20:K35))</f>
        <v>63012880.850000001</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42339</v>
      </c>
      <c r="D193" s="5"/>
      <c r="E193" s="125">
        <v>7060</v>
      </c>
      <c r="F193" s="5"/>
      <c r="G193" s="5"/>
      <c r="H193" s="146" t="s">
        <v>2735</v>
      </c>
      <c r="J193" s="5"/>
      <c r="K193" s="126">
        <v>41317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2736</v>
      </c>
      <c r="J211" s="27" t="s">
        <v>2622</v>
      </c>
      <c r="K211" s="147" t="s">
        <v>2736</v>
      </c>
      <c r="L211" s="21"/>
      <c r="M211" s="21"/>
      <c r="N211" s="21"/>
      <c r="O211" s="8"/>
    </row>
    <row r="212" spans="1:15" x14ac:dyDescent="0.25">
      <c r="A212" s="9"/>
      <c r="B212" s="27" t="s">
        <v>2619</v>
      </c>
      <c r="C212" s="146" t="s">
        <v>2735</v>
      </c>
      <c r="D212" s="21"/>
      <c r="G212" s="27" t="s">
        <v>2621</v>
      </c>
      <c r="H212" s="147">
        <v>8297556</v>
      </c>
      <c r="J212" s="27" t="s">
        <v>2623</v>
      </c>
      <c r="K212" s="146" t="s">
        <v>2737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5" scale="38" fitToHeight="4" orientation="landscape" r:id="rId1"/>
  <rowBreaks count="4" manualBreakCount="4">
    <brk id="62" max="14" man="1"/>
    <brk id="118" max="14" man="1"/>
    <brk id="182" max="14" man="1"/>
    <brk id="199" max="14" man="1"/>
  </rowBreaks>
  <colBreaks count="1" manualBreakCount="1">
    <brk id="15" max="1048575" man="1"/>
  </colBreaks>
  <ignoredErrors>
    <ignoredError sqref="D138:D160 M138:M160 G114:G121 G138:J160 G48:G90 G122 G123 G124 G125 G126:G13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metadata/properties"/>
    <ds:schemaRef ds:uri="http://schemas.microsoft.com/office/2006/documentManagement/types"/>
    <ds:schemaRef ds:uri="http://www.w3.org/XML/1998/namespace"/>
    <ds:schemaRef ds:uri="http://purl.org/dc/elements/1.1/"/>
    <ds:schemaRef ds:uri="http://purl.org/dc/dcmitype/"/>
    <ds:schemaRef ds:uri="http://schemas.microsoft.com/office/infopath/2007/PartnerControls"/>
    <ds:schemaRef ds:uri="a65d333d-5b59-4810-bc94-b80d9325abbc"/>
    <ds:schemaRef ds:uri="http://schemas.openxmlformats.org/package/2006/metadata/core-properties"/>
    <ds:schemaRef ds:uri="4fb10211-09fb-4e80-9f0b-184718d5d98c"/>
    <ds:schemaRef ds:uri="http://purl.org/dc/te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Mis Archivos</cp:lastModifiedBy>
  <cp:lastPrinted>2021-01-05T23:30:13Z</cp:lastPrinted>
  <dcterms:created xsi:type="dcterms:W3CDTF">2020-10-14T21:57:42Z</dcterms:created>
  <dcterms:modified xsi:type="dcterms:W3CDTF">2021-01-05T23:33:40Z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