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<sst xmlns="http://schemas.openxmlformats.org/spreadsheetml/2006/main" count="3565" uniqueCount="2763">
  <si>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</si>
  <si>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</si>
  <si>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</si>
  <si>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</si>
  <si>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</si>
  <si>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</si>
  <si>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</si>
  <si>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</si>
  <si>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</si>
  <si>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</si>
  <si>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</si>
  <si>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</si>
  <si>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</si>
  <si>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</si>
  <si>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</si>
  <si>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</si>
  <si>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</si>
  <si>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</si>
  <si>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</si>
  <si>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</si>
  <si>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</si>
  <si>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</si>
  <si>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</si>
  <si>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</si>
  <si>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</si>
  <si>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</si>
  <si>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</si>
  <si>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</si>
  <si>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</si>
  <si>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</si>
  <si>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</si>
  <si>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</si>
  <si>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</si>
  <si>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</si>
  <si>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</si>
  <si>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</si>
  <si>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</si>
  <si>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</si>
  <si>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</si>
  <si>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</si>
  <si>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</si>
  <si>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</si>
  <si>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</si>
  <si>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</si>
  <si>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</si>
  <si>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</si>
  <si>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</si>
  <si>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</si>
  <si>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</si>
  <si>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</si>
  <si>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</si>
  <si>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</si>
  <si>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</si>
  <si>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</si>
  <si>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</si>
  <si>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</si>
  <si>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</si>
  <si>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</si>
  <si>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</si>
  <si>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</si>
  <si>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</si>
  <si>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</si>
  <si>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</si>
  <si>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</si>
  <si>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</si>
  <si>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</si>
  <si>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</si>
  <si>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</si>
  <si>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</si>
  <si>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</si>
  <si>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</si>
  <si>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</si>
  <si>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</si>
  <si>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</si>
  <si>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</si>
  <si>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</si>
  <si>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</si>
  <si>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</si>
  <si>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</si>
  <si>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</si>
  <si>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</si>
  <si>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</si>
  <si>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</si>
  <si>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</si>
  <si>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</si>
  <si>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</si>
  <si>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</si>
  <si>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</si>
  <si>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</si>
  <si>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</si>
  <si>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</si>
  <si>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</si>
  <si>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</si>
  <si>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</si>
  <si>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</si>
  <si>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</si>
  <si>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</si>
  <si>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</si>
  <si>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</si>
  <si>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</si>
  <si>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</si>
  <si>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</si>
  <si>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</si>
  <si>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</si>
  <si>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</si>
  <si>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</si>
  <si>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</si>
  <si>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</si>
  <si>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</si>
  <si>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</si>
  <si>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</si>
  <si>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</si>
  <si>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</si>
  <si>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</si>
  <si>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</si>
  <si>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</si>
  <si>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</si>
  <si>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</si>
  <si>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</si>
  <si>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</si>
  <si>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</si>
  <si>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</si>
  <si>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</si>
  <si>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</si>
  <si>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</si>
  <si>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</si>
  <si>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</si>
  <si>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</si>
  <si>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</si>
  <si>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</si>
  <si>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</si>
  <si>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</si>
  <si>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</si>
  <si>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</si>
  <si>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</si>
  <si>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</si>
  <si>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</si>
  <si>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</si>
  <si>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</si>
  <si>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</si>
  <si>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</si>
  <si>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</si>
  <si>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</si>
  <si>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</si>
  <si>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</si>
  <si>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</si>
  <si>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</si>
  <si>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</si>
  <si>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</si>
  <si>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</si>
  <si>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</si>
  <si>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</si>
  <si>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</si>
  <si>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</si>
  <si>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</si>
  <si>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</si>
  <si>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</si>
  <si>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</si>
  <si>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</si>
  <si>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</si>
  <si>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</si>
  <si>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</si>
  <si>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</si>
  <si>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</si>
  <si>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</si>
  <si>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</si>
  <si>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</si>
  <si>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</si>
  <si>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</si>
  <si>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</si>
  <si>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</si>
  <si>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</si>
  <si>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</si>
  <si>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</si>
  <si>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</si>
  <si>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</si>
  <si>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</si>
  <si>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</si>
  <si>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</si>
  <si>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</si>
  <si>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</si>
  <si>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</si>
  <si>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</si>
  <si>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</si>
  <si>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</si>
  <si>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</si>
  <si>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</si>
  <si>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</si>
  <si>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</si>
  <si>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</si>
  <si>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</si>
  <si>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</si>
  <si>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</si>
  <si>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</si>
  <si>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</si>
  <si>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</si>
  <si>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</si>
  <si>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</si>
  <si>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</si>
  <si>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</si>
  <si>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</si>
  <si>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</si>
  <si>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</si>
  <si>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</si>
  <si>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</si>
  <si>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</si>
  <si>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</si>
  <si>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</si>
  <si>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</si>
  <si>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</si>
  <si>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</si>
  <si>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</si>
  <si>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</si>
  <si>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</si>
  <si>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</si>
  <si>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</si>
  <si>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</si>
  <si>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</si>
  <si>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</si>
  <si>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</si>
  <si>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</si>
  <si>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</si>
  <si>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</si>
  <si>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</si>
  <si>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</si>
  <si>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</si>
  <si>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</si>
  <si>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</si>
  <si>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</si>
  <si>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</si>
  <si>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</si>
  <si>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</si>
  <si>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</si>
  <si>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</si>
  <si>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</si>
  <si>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</si>
  <si>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</si>
  <si>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</si>
  <si>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</si>
  <si>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</si>
  <si>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</si>
  <si>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</si>
  <si>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</si>
  <si>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</si>
  <si>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</si>
  <si>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</si>
  <si>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</si>
  <si>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</si>
  <si>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</si>
  <si>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</si>
  <si>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</si>
  <si>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</si>
  <si>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</si>
  <si>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</si>
  <si>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</si>
  <si>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</si>
  <si>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</si>
  <si>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</si>
  <si>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</si>
  <si>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</si>
  <si>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</si>
  <si>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</si>
  <si>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</si>
  <si>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</si>
  <si>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</si>
  <si>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</si>
  <si>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</si>
  <si>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</si>
  <si>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</si>
  <si>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</si>
  <si>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</si>
  <si>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</si>
  <si>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</si>
  <si>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</si>
  <si>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</si>
  <si>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</si>
  <si>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</si>
  <si>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</si>
  <si>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</si>
  <si>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</si>
  <si>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</si>
  <si>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</si>
  <si>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</si>
  <si>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</si>
  <si>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</si>
  <si>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</si>
  <si>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</si>
  <si>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</si>
  <si>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</si>
  <si>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</si>
  <si>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</si>
  <si>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</si>
  <si>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</si>
  <si>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</si>
  <si>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</si>
  <si>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</si>
  <si>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</si>
  <si>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</si>
  <si>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</si>
  <si>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</si>
  <si>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</si>
  <si>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</si>
  <si>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</si>
  <si>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</si>
  <si>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</si>
  <si>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</si>
  <si>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</si>
  <si>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</si>
  <si>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</si>
  <si>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</si>
  <si>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</si>
  <si>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</si>
  <si>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</si>
  <si>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</si>
  <si>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</si>
  <si>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</si>
  <si>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</si>
  <si>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</si>
  <si>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</si>
  <si>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</si>
  <si>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</si>
  <si>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</si>
  <si>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</si>
  <si>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</si>
  <si>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</si>
  <si>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</si>
  <si>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</si>
  <si>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</si>
  <si>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</si>
  <si>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</si>
  <si>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</si>
  <si>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</si>
  <si>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</si>
  <si>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</si>
  <si>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</si>
  <si>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</si>
  <si>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</si>
  <si>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</si>
  <si>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</si>
  <si>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</si>
  <si>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</si>
  <si>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</si>
  <si>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</si>
  <si>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</si>
  <si>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</si>
  <si>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</si>
  <si>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</si>
  <si>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</si>
  <si>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</si>
  <si>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</si>
  <si>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</si>
  <si>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</si>
  <si>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</si>
  <si>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</si>
  <si>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</si>
  <si>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</si>
  <si>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</si>
  <si>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</si>
  <si>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</si>
  <si>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</si>
  <si>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</si>
  <si>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</si>
  <si>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</si>
  <si>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</si>
  <si>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</si>
  <si>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</si>
  <si>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</si>
  <si>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</si>
  <si>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</si>
  <si>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</si>
  <si>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</si>
  <si>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</si>
  <si>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</si>
  <si>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</si>
  <si>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</si>
  <si>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</si>
  <si>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</si>
  <si>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</si>
  <si>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</si>
  <si>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</si>
  <si>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</si>
  <si>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</si>
  <si>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</si>
  <si>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</si>
  <si>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</si>
  <si>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</si>
  <si>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</si>
  <si>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</si>
  <si>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</si>
  <si>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</si>
  <si>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</si>
  <si>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</si>
  <si>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</si>
  <si>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</si>
  <si>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</si>
  <si>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</si>
  <si>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</si>
  <si>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</si>
  <si>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</si>
  <si>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</si>
  <si>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</si>
  <si>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</si>
  <si>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</si>
  <si>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</si>
  <si>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</si>
  <si>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</si>
  <si>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</si>
  <si>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</si>
  <si>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</si>
  <si>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</si>
  <si>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</si>
  <si>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</si>
  <si>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</si>
  <si>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</si>
  <si>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</si>
  <si>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</si>
  <si>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</si>
  <si>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</si>
  <si>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</si>
  <si>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</si>
  <si>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</si>
  <si>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</si>
  <si>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</si>
  <si>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</si>
  <si>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</si>
  <si>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</si>
  <si>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</si>
  <si>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</si>
  <si>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</si>
  <si>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</si>
  <si>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</si>
  <si>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</si>
  <si>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</si>
  <si>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</si>
  <si>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</si>
  <si>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</si>
  <si>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</si>
  <si>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</si>
  <si>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</si>
  <si>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</si>
  <si>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</si>
  <si>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</si>
  <si>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</si>
  <si>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</si>
  <si>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</si>
  <si>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</si>
  <si>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</si>
  <si>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</si>
  <si>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</si>
  <si>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</si>
  <si>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</si>
  <si>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</si>
  <si>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</si>
  <si>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</si>
  <si>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</si>
  <si>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</si>
  <si>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</si>
  <si>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</si>
  <si>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</si>
  <si>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</si>
  <si>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</si>
  <si>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</si>
  <si>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</si>
  <si>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</si>
  <si>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</si>
  <si>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</si>
  <si>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</si>
  <si>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</si>
  <si>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</si>
  <si>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</si>
  <si>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</si>
  <si>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</si>
  <si>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</si>
  <si>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</si>
  <si>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</si>
  <si>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</si>
  <si>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</si>
  <si>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</si>
  <si>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</si>
  <si>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</si>
  <si>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</si>
  <si>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</si>
  <si>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</si>
  <si>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</si>
  <si>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</si>
  <si>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</si>
  <si>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</si>
  <si>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</si>
  <si>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</si>
  <si>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</si>
  <si>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</si>
  <si>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</si>
  <si>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</si>
  <si>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</si>
  <si>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</si>
  <si>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</si>
  <si>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</si>
  <si>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</si>
  <si>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</si>
  <si>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</si>
  <si>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</si>
  <si>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</si>
  <si>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</si>
  <si>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</si>
  <si>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</si>
  <si>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</si>
  <si>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</si>
  <si>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</si>
  <si>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</si>
  <si>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</si>
  <si>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</si>
  <si>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</si>
  <si>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</si>
  <si>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</si>
  <si>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</si>
  <si>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</si>
  <si>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</si>
  <si>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</si>
  <si>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</si>
  <si>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</si>
  <si>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</si>
  <si>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</si>
  <si>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</si>
  <si>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</si>
  <si>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</si>
  <si>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</si>
  <si>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</si>
  <si>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</si>
  <si>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</si>
  <si>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</si>
  <si>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</si>
  <si>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</si>
  <si>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</si>
  <si>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</si>
  <si>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</si>
  <si>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</si>
  <si>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</si>
  <si>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</si>
  <si>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</si>
  <si>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</si>
  <si>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</si>
  <si>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</si>
  <si>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</si>
  <si>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</si>
  <si>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</si>
  <si>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</si>
  <si>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</si>
  <si>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</si>
  <si>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</si>
  <si>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</si>
  <si>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</si>
  <si>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</si>
  <si>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</si>
  <si>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</si>
  <si>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</si>
  <si>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</si>
  <si>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</si>
  <si>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</si>
  <si>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</si>
  <si>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</si>
  <si>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</si>
  <si>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</si>
  <si>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</si>
  <si>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</si>
  <si>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</si>
  <si>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</si>
  <si>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</si>
  <si>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</si>
  <si>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</si>
  <si>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</si>
  <si>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</si>
  <si>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</si>
  <si>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</si>
  <si>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</si>
  <si>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</si>
  <si>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</si>
  <si>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</si>
  <si>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</si>
  <si>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</si>
  <si>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</si>
  <si>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</si>
  <si>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</si>
  <si>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</si>
  <si>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</si>
  <si>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</si>
  <si>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</si>
  <si>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</si>
  <si>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</si>
  <si>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</si>
  <si>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</si>
  <si>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</si>
  <si>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</si>
  <si>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</si>
  <si>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</si>
  <si>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</si>
  <si>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</si>
  <si>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</si>
  <si>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</si>
  <si>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</si>
  <si>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</si>
  <si>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</si>
  <si>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</si>
  <si>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</si>
  <si>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</si>
  <si>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</si>
  <si>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</si>
  <si>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</si>
  <si>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</si>
  <si>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</si>
  <si>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</si>
  <si>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</si>
  <si>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</si>
  <si>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</si>
  <si>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</si>
  <si>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</si>
  <si>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</si>
  <si>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</si>
  <si>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</si>
  <si>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</si>
  <si>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</si>
  <si>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</si>
  <si>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</si>
  <si>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</si>
  <si>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</si>
  <si>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</si>
  <si>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</si>
  <si>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</si>
  <si>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</si>
  <si>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</si>
  <si>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</si>
  <si>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</si>
  <si>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</si>
  <si>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</si>
  <si>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</si>
  <si>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</si>
  <si>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</si>
  <si>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</si>
  <si>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</si>
  <si>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</si>
  <si>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</si>
  <si>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</si>
  <si>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</si>
  <si>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</si>
  <si>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</si>
  <si>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</si>
  <si>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</si>
  <si>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</si>
  <si>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</si>
  <si>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</si>
  <si>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</si>
  <si>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</si>
  <si>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</si>
  <si>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</si>
  <si>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</si>
  <si>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</si>
  <si>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</si>
  <si>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</si>
  <si>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</si>
  <si>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</si>
  <si>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</si>
  <si>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</si>
  <si>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</si>
  <si>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</si>
  <si>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</si>
  <si>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</si>
  <si>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</si>
  <si>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</si>
  <si>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</si>
  <si>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</si>
  <si>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</si>
  <si>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</si>
  <si>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</si>
  <si>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</si>
  <si>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</si>
  <si>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</si>
  <si>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</si>
  <si>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</si>
  <si>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</si>
  <si>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</si>
  <si>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</si>
  <si>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</si>
  <si>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</si>
  <si>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</si>
  <si>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</si>
  <si>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</si>
  <si>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</si>
  <si>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</si>
  <si>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</si>
  <si>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</si>
  <si>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</si>
  <si>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</si>
  <si>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</si>
  <si>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</si>
  <si>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</si>
  <si>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</si>
  <si>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</si>
  <si>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</si>
  <si>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</si>
  <si>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</si>
  <si>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</si>
  <si>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</si>
  <si>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</si>
  <si>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</si>
  <si>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</si>
  <si>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</si>
  <si>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</si>
  <si>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</si>
  <si>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</si>
  <si>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</si>
  <si>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</si>
  <si>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</si>
  <si>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</si>
  <si>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</si>
  <si>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</si>
  <si>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</si>
  <si>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</si>
  <si>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</si>
  <si>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</si>
  <si>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</si>
  <si>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</si>
  <si>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</si>
  <si>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</si>
  <si>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</si>
  <si>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</si>
  <si>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</si>
  <si>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</si>
  <si>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</si>
  <si>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</si>
  <si>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</si>
  <si>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</si>
  <si>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</si>
  <si>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</si>
  <si>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</si>
  <si>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</si>
  <si>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</si>
  <si>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</si>
  <si>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</si>
  <si>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</si>
  <si>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</si>
  <si>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</si>
  <si>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</si>
  <si>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</si>
  <si>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</si>
  <si>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</si>
  <si>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</si>
  <si>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</si>
  <si>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</si>
  <si>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</si>
  <si>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</si>
  <si>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</si>
  <si>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</si>
  <si>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</si>
  <si>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</si>
  <si>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</si>
  <si>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</si>
  <si>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</si>
  <si>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</si>
  <si>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</si>
  <si>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</si>
  <si>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</si>
  <si>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</si>
  <si>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</si>
  <si>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</si>
  <si>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</si>
  <si>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</si>
  <si>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</si>
  <si>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</si>
  <si>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</si>
  <si>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</si>
  <si>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</si>
  <si>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</si>
  <si>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</si>
  <si>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</si>
  <si>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</si>
  <si>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</si>
  <si>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</si>
  <si>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</si>
  <si>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</si>
  <si>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</si>
  <si>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</si>
  <si>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</si>
  <si>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</si>
  <si>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</si>
  <si>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</si>
  <si>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</si>
  <si>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</si>
  <si>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</si>
  <si>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</si>
  <si>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</si>
  <si>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</si>
  <si>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</si>
  <si>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</si>
  <si>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</si>
  <si>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</si>
  <si>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</si>
  <si>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</si>
  <si>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</si>
  <si>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</si>
  <si>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</si>
  <si>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</si>
  <si>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</si>
  <si>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</si>
  <si>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</si>
  <si>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</si>
  <si>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</si>
  <si>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</si>
  <si>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</si>
  <si>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</si>
  <si>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</si>
  <si>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</si>
  <si>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</si>
  <si>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</si>
  <si>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</si>
  <si>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</si>
  <si>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</si>
  <si>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</si>
  <si>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</si>
  <si>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</si>
  <si>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</si>
  <si>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</si>
  <si>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</si>
  <si>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</si>
  <si>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</si>
  <si>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</si>
  <si>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</si>
  <si>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</si>
  <si>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</si>
  <si>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</si>
  <si>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</si>
  <si>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</si>
  <si>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</si>
  <si>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</si>
  <si>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</si>
  <si>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</si>
  <si>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</si>
  <si>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</si>
  <si>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</si>
  <si>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</si>
  <si>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</si>
  <si>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</si>
  <si>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</si>
  <si>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</si>
  <si>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</si>
  <si>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</si>
  <si>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</si>
  <si>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</si>
  <si>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</si>
  <si>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</si>
  <si>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</si>
  <si>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</si>
  <si>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</si>
  <si>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</si>
  <si>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</si>
  <si>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</si>
  <si>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</si>
  <si>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</si>
  <si>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</si>
  <si>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</si>
  <si>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</si>
  <si>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</si>
  <si>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</si>
  <si>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</si>
  <si>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</si>
  <si>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</si>
  <si>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</si>
  <si>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</si>
  <si>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</si>
  <si>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</si>
  <si>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</si>
  <si>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</si>
  <si>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</si>
  <si>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</si>
  <si>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</si>
  <si>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</si>
  <si>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</si>
  <si>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</si>
  <si>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</si>
  <si>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</si>
  <si>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</si>
  <si>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</si>
  <si>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</si>
  <si>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</si>
  <si>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</si>
  <si>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</si>
  <si>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</si>
  <si>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</si>
  <si>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</si>
  <si>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</si>
  <si>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</si>
  <si>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</si>
  <si>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</si>
  <si>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</si>
  <si>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</si>
  <si>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</si>
  <si>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</si>
  <si>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</si>
  <si>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</si>
  <si>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</si>
  <si>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</si>
  <si>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</si>
  <si>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</si>
  <si>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</si>
  <si>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</si>
  <si>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</si>
  <si>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</si>
  <si>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</si>
  <si>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</si>
  <si>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</si>
  <si>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</si>
  <si>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</si>
  <si>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</si>
  <si>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</si>
  <si>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</si>
  <si>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</si>
  <si>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</si>
  <si>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</si>
  <si>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</si>
  <si>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</si>
  <si>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</si>
  <si>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</si>
  <si>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</si>
  <si>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</si>
  <si>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</si>
  <si>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</si>
  <si>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</si>
  <si>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</si>
  <si>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</si>
  <si>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</si>
  <si>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</si>
  <si>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</si>
  <si>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</si>
  <si>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</si>
  <si>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</si>
  <si>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</si>
  <si>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</si>
  <si>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</si>
  <si>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</si>
  <si>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</si>
  <si>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</si>
  <si>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</si>
  <si>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</si>
  <si>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</si>
  <si>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</si>
  <si>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</si>
  <si>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</si>
  <si>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</si>
  <si>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</si>
  <si>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</si>
  <si>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</si>
  <si>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</si>
  <si>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</si>
  <si>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</si>
  <si>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</si>
  <si>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</si>
  <si>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</si>
  <si>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</si>
  <si>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</si>
  <si>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</si>
  <si>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</si>
  <si>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</si>
  <si>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</si>
  <si>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</si>
  <si>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</si>
  <si>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</si>
  <si>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</si>
  <si>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</si>
  <si>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</si>
  <si>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</si>
  <si>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</si>
  <si>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</si>
  <si>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</si>
  <si>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</si>
  <si>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</si>
  <si>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</si>
  <si>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</si>
  <si>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</si>
  <si>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</si>
  <si>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</si>
  <si>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</si>
  <si>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</si>
  <si>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</si>
  <si>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</si>
  <si>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</si>
  <si>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</si>
  <si>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</si>
  <si>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</si>
  <si>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</si>
  <si>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</si>
  <si>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</si>
  <si>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</si>
  <si>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</si>
  <si>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</si>
  <si>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</si>
  <si>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</si>
  <si>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</si>
  <si>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</si>
  <si>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</si>
  <si>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</si>
  <si>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</si>
  <si>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</si>
  <si>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</si>
  <si>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</si>
  <si>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</si>
  <si>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</si>
  <si>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</si>
  <si>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</si>
  <si>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</si>
  <si>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</si>
  <si>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</si>
  <si>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</si>
  <si>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</si>
  <si>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</si>
  <si>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</si>
  <si>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</si>
  <si>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</si>
  <si>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</si>
  <si>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</si>
  <si>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</si>
  <si>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</si>
  <si>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</si>
  <si>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</si>
  <si>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</si>
  <si>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</si>
  <si>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</si>
  <si>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</si>
  <si>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</si>
  <si>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</si>
  <si>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</si>
  <si>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</si>
  <si>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</si>
  <si>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</si>
  <si>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</si>
  <si>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</si>
  <si>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</si>
  <si>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</si>
  <si>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</si>
  <si>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</si>
  <si>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</si>
  <si>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</si>
  <si>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</si>
  <si>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</si>
  <si>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</si>
  <si>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</si>
  <si>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</si>
  <si>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</si>
  <si>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</si>
  <si>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</si>
  <si>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</si>
  <si>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</si>
  <si>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</si>
  <si>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</si>
  <si>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</si>
  <si>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</si>
  <si>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</si>
  <si>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</si>
  <si>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</si>
  <si>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</si>
  <si>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</si>
  <si>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</si>
  <si>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</si>
  <si>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</si>
  <si>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</si>
  <si>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</si>
  <si>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</si>
  <si>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</si>
  <si>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</si>
  <si>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</si>
  <si>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</si>
  <si>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</si>
  <si>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</si>
  <si>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</si>
  <si>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</si>
  <si>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</si>
  <si>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</si>
  <si>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</si>
  <si>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</si>
  <si>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</si>
  <si>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</si>
  <si>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</si>
  <si>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</si>
  <si>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</si>
  <si>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</si>
  <si>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</si>
  <si>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</si>
  <si>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</si>
  <si>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</si>
  <si>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</si>
  <si>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</si>
  <si>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</si>
  <si>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</si>
  <si>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</si>
  <si>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</si>
  <si>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</si>
  <si>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</si>
  <si>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</si>
  <si>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</si>
  <si>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</si>
  <si>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</si>
  <si>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</si>
  <si>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</si>
  <si>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</si>
  <si>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</si>
  <si>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</si>
  <si>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</si>
  <si>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</si>
  <si>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</si>
  <si>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</si>
  <si>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</si>
  <si>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</si>
  <si>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</si>
  <si>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</si>
  <si>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</si>
  <si>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</si>
  <si>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</si>
  <si>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</si>
  <si>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</si>
  <si>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</si>
  <si>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</si>
  <si>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</si>
  <si>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</si>
  <si>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</si>
  <si>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</si>
  <si>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</si>
  <si>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</si>
  <si>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</si>
  <si>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</si>
  <si>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</si>
  <si>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</si>
  <si>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</si>
  <si>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</si>
  <si>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</si>
  <si>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</si>
  <si>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</si>
  <si>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</si>
  <si>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</si>
  <si>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</si>
  <si>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</si>
  <si>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</si>
  <si>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</si>
  <si>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</si>
  <si>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</si>
  <si>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</si>
  <si>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</si>
  <si>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</si>
  <si>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</si>
  <si>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</si>
  <si>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</si>
  <si>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</si>
  <si>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</si>
  <si>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</si>
  <si>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</si>
  <si>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</si>
  <si>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</si>
  <si>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</si>
  <si>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</si>
  <si>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</si>
  <si>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</si>
  <si>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</si>
  <si>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</si>
  <si>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</si>
  <si>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</si>
  <si>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</si>
  <si>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</si>
  <si>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</si>
  <si>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</si>
  <si>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</si>
  <si>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</si>
  <si>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</si>
  <si>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</si>
  <si>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</si>
  <si>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</si>
  <si>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</si>
  <si>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</si>
  <si>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</si>
  <si>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</si>
  <si>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</si>
  <si>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</si>
  <si>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</si>
  <si>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</si>
  <si>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</si>
  <si>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</si>
  <si>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</si>
  <si>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</si>
  <si>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</si>
  <si>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</si>
  <si>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</si>
  <si>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</si>
  <si>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</si>
  <si>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</si>
  <si>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</si>
  <si>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</si>
  <si>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</si>
  <si>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</si>
  <si>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</si>
  <si>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</si>
  <si>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</si>
  <si>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</si>
  <si>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</si>
  <si>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</si>
  <si>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</si>
  <si>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</si>
  <si>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</si>
  <si>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</si>
  <si>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</si>
  <si>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</si>
  <si>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</si>
  <si>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</si>
  <si>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</si>
  <si>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</si>
  <si>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</si>
  <si>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</si>
  <si>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</si>
  <si>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</si>
  <si>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</si>
  <si>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</si>
  <si>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</si>
  <si>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</si>
  <si>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</si>
  <si>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</si>
  <si>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</si>
  <si>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</si>
  <si>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</si>
  <si>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</si>
  <si>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</si>
  <si>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</si>
  <si>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</si>
  <si>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</si>
  <si>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</si>
  <si>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</si>
  <si>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</si>
  <si>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</si>
  <si>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</si>
  <si>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</si>
  <si>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</si>
  <si>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</si>
  <si>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</si>
  <si>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</si>
  <si>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</si>
  <si>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</si>
  <si>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</si>
  <si>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</si>
  <si>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</si>
  <si>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</si>
  <si>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</si>
  <si>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</si>
  <si>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</si>
  <si>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</si>
  <si>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</si>
  <si>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</si>
  <si>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</si>
  <si>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</si>
  <si>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</si>
  <si>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</si>
  <si>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</si>
  <si>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</si>
  <si>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</si>
  <si>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</si>
  <si>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</si>
  <si>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</si>
  <si>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</si>
  <si>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</si>
  <si>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</si>
  <si>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</si>
  <si>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</si>
  <si>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</si>
  <si>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</si>
  <si>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</si>
  <si>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</si>
  <si>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</si>
  <si>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</si>
  <si>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</si>
  <si>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</si>
  <si>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</si>
  <si>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</si>
  <si>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</si>
  <si>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</si>
  <si>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</si>
  <si>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</si>
  <si>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</si>
  <si>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</si>
  <si>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</si>
  <si>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</si>
  <si>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</si>
  <si>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</si>
  <si>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</si>
  <si>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</si>
  <si>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</si>
  <si>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</si>
  <si>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</si>
  <si>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</si>
  <si>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</si>
  <si>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</si>
  <si>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</si>
  <si>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</si>
  <si>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</si>
  <si>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</si>
  <si>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</si>
  <si>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</si>
  <si>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</si>
  <si>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</si>
  <si>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</si>
  <si>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</si>
  <si>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</si>
  <si>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</si>
  <si>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</si>
  <si>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</si>
  <si>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</si>
  <si>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</si>
  <si>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</si>
  <si>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</si>
  <si>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</si>
  <si>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</si>
  <si>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</si>
  <si>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</si>
  <si>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</si>
  <si>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</si>
  <si>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</si>
  <si>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</si>
  <si>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</si>
  <si>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</si>
  <si>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</si>
  <si>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</si>
  <si>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</si>
  <si>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</si>
  <si>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</si>
  <si>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</si>
  <si>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</si>
  <si>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</si>
  <si>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</si>
  <si>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</si>
  <si>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</si>
  <si>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</si>
  <si>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</si>
  <si>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</si>
  <si>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</si>
  <si>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</si>
  <si>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</si>
  <si>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</si>
  <si>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</si>
  <si>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</si>
  <si>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</si>
  <si>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</si>
  <si>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</si>
  <si>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</si>
  <si>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</si>
  <si>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</si>
  <si>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</si>
  <si>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</si>
  <si>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</si>
  <si>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</si>
  <si>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</si>
  <si>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</si>
  <si>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</si>
  <si>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</si>
  <si>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</si>
  <si>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</si>
  <si>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</si>
  <si>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</si>
  <si>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</si>
  <si>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</si>
  <si>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</si>
  <si>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</si>
  <si>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</si>
  <si>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</si>
  <si>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</si>
  <si>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</si>
  <si>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</si>
  <si>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</si>
  <si>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</si>
  <si>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</si>
  <si>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</si>
  <si>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</si>
  <si>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</si>
  <si>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</si>
  <si>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</si>
  <si>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</si>
  <si>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</si>
  <si>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</si>
  <si>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</si>
  <si>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</si>
  <si>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</si>
  <si>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</si>
  <si>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</si>
  <si>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</si>
  <si>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</si>
  <si>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</si>
  <si>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</si>
  <si>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</si>
  <si>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</si>
  <si>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</si>
  <si>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</si>
  <si>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</si>
  <si>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</si>
  <si>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</si>
  <si>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</si>
  <si>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</si>
  <si>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</si>
  <si>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</si>
  <si>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</si>
  <si>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</si>
  <si>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</si>
  <si>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</si>
  <si>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</si>
  <si>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</si>
  <si>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</si>
  <si>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</si>
  <si>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</si>
  <si>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</si>
  <si>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</si>
  <si>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</si>
  <si>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</si>
  <si>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</si>
  <si>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</si>
  <si>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</si>
  <si>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</si>
  <si>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</si>
  <si>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</si>
  <si>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</si>
  <si>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</si>
  <si>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</si>
  <si>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</si>
  <si>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</si>
  <si>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</si>
  <si>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</si>
  <si>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</si>
  <si>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</si>
  <si>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</si>
  <si>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</si>
  <si>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</si>
  <si>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</si>
  <si>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</si>
  <si>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</si>
  <si>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</si>
  <si>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</si>
  <si>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</si>
  <si>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</si>
  <si>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</si>
  <si>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</si>
  <si>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</si>
  <si>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</si>
  <si>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</si>
  <si>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</si>
  <si>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</si>
  <si>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</si>
  <si>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</si>
  <si>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</si>
  <si>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</si>
  <si>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</si>
  <si>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</si>
  <si>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</si>
  <si>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</si>
  <si>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</si>
  <si>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</si>
  <si>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</si>
  <si>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</si>
  <si>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</si>
  <si>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</si>
  <si>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</si>
  <si>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</si>
  <si>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</si>
  <si>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</si>
  <si>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</si>
  <si>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</si>
  <si>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</si>
  <si>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</si>
  <si>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</si>
  <si>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</si>
  <si>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</si>
  <si>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</si>
  <si>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</si>
  <si>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</si>
  <si>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</si>
  <si>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</si>
  <si>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</si>
  <si>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</si>
  <si>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</si>
  <si>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</si>
  <si>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</si>
  <si>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</si>
  <si>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</si>
  <si>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</si>
  <si>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</si>
  <si>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</si>
  <si>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</si>
  <si>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</si>
  <si>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</si>
  <si>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</si>
  <si>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</si>
  <si>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</si>
  <si>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</si>
  <si>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</si>
  <si>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</si>
  <si>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</si>
  <si>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</si>
  <si>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</si>
  <si>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</si>
  <si>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</si>
  <si>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</si>
  <si>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</si>
  <si>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</si>
  <si>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</si>
  <si>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</si>
  <si>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</si>
  <si>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</si>
  <si>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</si>
  <si>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</si>
  <si>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</si>
  <si>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</si>
  <si>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</si>
  <si>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</si>
  <si>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</si>
  <si>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</si>
  <si>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</si>
  <si>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</si>
  <si>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</si>
  <si>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</si>
  <si>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</si>
  <si>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</si>
  <si>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</si>
  <si>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</si>
  <si>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</si>
  <si>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</si>
  <si>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</si>
  <si>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</si>
  <si>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</si>
  <si>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</si>
  <si>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</si>
  <si>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</si>
  <si>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</si>
  <si>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</si>
  <si>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</si>
  <si>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</si>
  <si>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</si>
  <si>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</si>
  <si>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</si>
  <si>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</si>
  <si>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</si>
  <si>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</si>
  <si>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</si>
  <si>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</si>
  <si>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</si>
  <si>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</si>
  <si>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</si>
  <si>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</si>
  <si>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</si>
  <si>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</si>
  <si>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</si>
  <si>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</si>
  <si>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</si>
  <si>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</si>
  <si>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</si>
  <si>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</si>
  <si>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</si>
  <si>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</si>
  <si>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</si>
  <si>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</si>
  <si>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</si>
  <si>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</si>
  <si>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</si>
  <si>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</si>
  <si>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</si>
  <si>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</si>
  <si>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</si>
  <si>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</si>
  <si>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</si>
  <si>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</si>
  <si>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</si>
  <si>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</si>
  <si>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</si>
  <si>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</si>
  <si>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</si>
  <si>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</si>
  <si>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</si>
  <si>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</si>
  <si>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</si>
  <si>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</si>
  <si>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</si>
  <si>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</si>
  <si>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</si>
  <si>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</si>
  <si>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</si>
  <si>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</si>
  <si>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</si>
  <si>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</si>
  <si>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</si>
  <si>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</si>
  <si>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</si>
  <si>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</si>
  <si>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</si>
  <si>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</si>
  <si>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</si>
  <si>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</si>
  <si>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</si>
  <si>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</si>
  <si>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</si>
  <si>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</si>
  <si>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</si>
  <si>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</si>
  <si>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</si>
  <si>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</si>
  <si>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</si>
  <si>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</si>
  <si>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</si>
  <si>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</si>
  <si>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</si>
  <si>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</si>
  <si>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</si>
  <si>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</si>
  <si>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</si>
  <si>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</si>
  <si>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</si>
  <si>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</si>
  <si>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</si>
  <si>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</si>
  <si>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</si>
  <si>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</si>
  <si>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</si>
  <si>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</si>
  <si>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</si>
  <si>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</si>
  <si>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</si>
  <si>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</si>
  <si>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</si>
  <si>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</si>
  <si>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</si>
  <si>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</si>
  <si>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</si>
  <si>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</si>
  <si>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</si>
  <si>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</si>
  <si>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</si>
  <si>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</si>
  <si>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</si>
  <si>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</si>
  <si>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</si>
  <si>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</si>
  <si>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</si>
  <si>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</si>
  <si>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</si>
  <si>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</si>
  <si>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</si>
  <si>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</si>
  <si>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</si>
  <si>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</si>
  <si>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</si>
  <si>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</si>
  <si>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</si>
  <si>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</si>
  <si>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</si>
  <si>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</si>
  <si>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</si>
  <si>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</si>
  <si>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</si>
  <si>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</si>
  <si>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</si>
  <si>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</si>
  <si>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</si>
  <si>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</si>
  <si>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</si>
  <si>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</si>
  <si>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</si>
  <si>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</si>
  <si>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</si>
  <si>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</si>
  <si>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</si>
  <si>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</si>
  <si>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</si>
  <si>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</si>
  <si>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</si>
  <si>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</si>
  <si>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</si>
  <si>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</si>
  <si>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</si>
  <si>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</si>
  <si>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</si>
  <si>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</si>
  <si>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</si>
  <si>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</si>
  <si>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</si>
  <si>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</si>
  <si>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</si>
  <si>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</si>
  <si>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</si>
  <si>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</si>
  <si>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</si>
  <si>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</si>
  <si>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</si>
  <si>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</si>
  <si>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</si>
  <si>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</si>
  <si>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</si>
  <si>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</si>
  <si>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</si>
  <si>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</si>
  <si>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</si>
  <si>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</si>
  <si>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</si>
  <si>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</si>
  <si>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</si>
  <si>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</si>
  <si>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</si>
  <si>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</si>
  <si>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</si>
  <si>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</si>
  <si>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</si>
  <si>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</si>
  <si>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</si>
  <si>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</si>
  <si>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</si>
  <si>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</si>
  <si>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</si>
  <si>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</si>
  <si>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</si>
  <si>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</si>
  <si>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</si>
  <si>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</si>
  <si>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</si>
  <si>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</si>
  <si>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</si>
  <si>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</si>
  <si>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</si>
  <si>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</si>
  <si>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</si>
  <si>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</si>
  <si>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</si>
  <si>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</si>
  <si>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</si>
  <si>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</si>
  <si>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</si>
  <si>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</si>
  <si>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</si>
  <si>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</si>
  <si>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</si>
  <si>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</si>
  <si>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</si>
  <si>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</si>
  <si>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</si>
  <si>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</si>
  <si>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</si>
  <si>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</si>
  <si>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</si>
  <si>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</si>
  <si>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</si>
  <si>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</si>
  <si>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</si>
  <si>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</si>
  <si>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</si>
  <si>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</si>
  <si>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</si>
  <si>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</si>
  <si>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</si>
  <si>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</si>
  <si>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</si>
  <si>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</si>
  <si>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</si>
  <si>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</si>
  <si>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</si>
  <si>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</si>
  <si>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</si>
  <si>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</si>
  <si>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</si>
  <si>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</si>
  <si>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</si>
  <si>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</si>
  <si>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</si>
  <si>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</si>
  <si>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</si>
  <si>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</si>
  <si>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</si>
  <si>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</si>
  <si>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</si>
  <si>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</si>
  <si>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</si>
  <si>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</si>
  <si>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</si>
  <si>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</si>
  <si>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</si>
  <si>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</si>
  <si>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</si>
  <si>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</si>
  <si>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</si>
  <si>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</si>
  <si>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</si>
  <si>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</si>
  <si>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</si>
  <si>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</si>
  <si>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</si>
  <si>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</si>
  <si>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</si>
  <si>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</si>
  <si>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</si>
  <si>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</si>
  <si>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</si>
  <si>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</si>
  <si>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</si>
  <si>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</si>
  <si>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</si>
  <si>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</si>
  <si>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</si>
  <si>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</si>
  <si>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</si>
  <si>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</si>
  <si>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</si>
  <si>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</si>
  <si>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</si>
  <si>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</si>
  <si>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</si>
  <si>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</si>
  <si>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</si>
  <si>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</si>
  <si>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</si>
  <si>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</si>
  <si>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</si>
  <si>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</si>
  <si>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</si>
  <si>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</si>
  <si>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</si>
  <si>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</si>
  <si>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</si>
  <si>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</si>
  <si>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</si>
  <si>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</si>
  <si>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</si>
  <si>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</si>
  <si>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</si>
  <si>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</si>
  <si>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</si>
  <si>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</si>
  <si>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</si>
  <si>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</si>
  <si>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</si>
  <si>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</si>
  <si>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</si>
  <si>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</si>
  <si>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</si>
  <si>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</si>
  <si>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</si>
  <si>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</si>
  <si>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</si>
  <si>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</si>
  <si>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</si>
  <si>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</si>
  <si>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</si>
  <si>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</si>
  <si>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</si>
  <si>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</si>
  <si>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</si>
  <si>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</si>
  <si>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</si>
  <si>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</si>
  <si>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</si>
  <si>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</si>
  <si>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</si>
  <si>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</si>
  <si>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</si>
  <si>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</si>
  <si>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</si>
  <si>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</si>
  <si>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</si>
  <si>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</si>
  <si>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</si>
  <si>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</si>
  <si>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</si>
  <si>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</si>
  <si>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</si>
  <si>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</si>
  <si>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</si>
  <si>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</si>
  <si>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</si>
  <si>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</si>
  <si>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</si>
  <si>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</si>
  <si>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</si>
  <si>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</si>
  <si>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</si>
  <si>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</si>
  <si>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</si>
  <si>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</si>
  <si>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</si>
  <si>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</si>
  <si>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</si>
  <si>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</si>
  <si>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</si>
  <si>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</si>
  <si>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</si>
  <si>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</si>
  <si>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</si>
  <si>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</si>
  <si>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</si>
  <si>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</si>
  <si>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</si>
  <si>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</si>
  <si>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</si>
  <si>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</si>
  <si>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</si>
  <si>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</si>
  <si>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</si>
  <si>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</si>
  <si>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</si>
  <si>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</si>
  <si>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</si>
  <si>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</si>
  <si>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</si>
  <si>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</si>
  <si>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</si>
  <si>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</si>
  <si>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</si>
  <si>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</si>
  <si>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</si>
  <si>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</si>
  <si>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</si>
  <si>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</si>
  <si>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</si>
  <si>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</si>
  <si>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</si>
  <si>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</si>
  <si>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</si>
  <si>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</si>
  <si>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</si>
  <si>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</si>
  <si>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</si>
  <si>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</si>
  <si>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</si>
  <si>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</si>
  <si>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</si>
  <si>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</si>
  <si>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</si>
  <si>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</si>
  <si>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</si>
  <si>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</si>
  <si>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</si>
  <si>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</si>
  <si>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</si>
  <si>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</si>
  <si>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</si>
  <si>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</si>
  <si>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</si>
  <si>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</si>
  <si>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</si>
  <si>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</si>
  <si>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</si>
  <si>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</si>
  <si>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</si>
  <si>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</si>
  <si>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</si>
  <si>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</si>
  <si>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</si>
  <si>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</si>
  <si>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</si>
  <si>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</si>
  <si>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</si>
  <si>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</si>
  <si>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</si>
  <si>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</si>
  <si>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</si>
  <si>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</si>
  <si>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</si>
  <si>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</si>
  <si>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</si>
  <si>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</si>
  <si>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</si>
  <si>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</si>
  <si>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</si>
  <si>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</si>
  <si>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</si>
  <si>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</si>
  <si>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</si>
  <si>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</si>
  <si>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</si>
  <si>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</si>
  <si>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</si>
  <si>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</si>
  <si>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</si>
  <si>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</si>
  <si>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</si>
  <si>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</si>
  <si>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</si>
  <si>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</si>
  <si>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</si>
  <si>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</si>
  <si>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</si>
  <si>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</si>
  <si>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</si>
  <si>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</si>
  <si>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</si>
  <si>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</si>
  <si>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</si>
  <si>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</si>
  <si>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</si>
  <si>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</si>
  <si>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</si>
  <si>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</si>
  <si>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</si>
  <si>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</si>
  <si>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</si>
  <si>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</si>
  <si>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</si>
  <si>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</si>
  <si>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</si>
  <si>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</si>
  <si>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</si>
  <si>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</si>
  <si>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</si>
  <si>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</si>
  <si>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</si>
  <si>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</si>
  <si>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</si>
  <si>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</si>
  <si>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</si>
  <si>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</si>
  <si>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</si>
  <si>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</si>
  <si>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</si>
  <si>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</si>
  <si>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</si>
  <si>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</si>
  <si>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</si>
  <si>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</si>
  <si>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</si>
  <si>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</si>
  <si>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</si>
  <si>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</si>
  <si>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</si>
  <si>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</si>
  <si>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</si>
  <si>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</si>
  <si>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</si>
  <si>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</si>
  <si>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</si>
  <si>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</si>
  <si>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</si>
  <si>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</si>
  <si>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</si>
  <si>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</si>
  <si>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</si>
  <si>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</si>
  <si>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</si>
  <si>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</si>
  <si>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</si>
  <si>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</si>
  <si>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</si>
  <si>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</si>
  <si>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</si>
  <si>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</si>
  <si>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</si>
  <si>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</si>
  <si>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</si>
  <si>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</si>
  <si>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</si>
  <si>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</si>
  <si>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</si>
  <si>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</si>
  <si>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</si>
  <si>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</si>
  <si>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</si>
  <si>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</si>
  <si>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</si>
  <si>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</si>
  <si>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</si>
  <si>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</si>
  <si>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</si>
  <si>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</si>
  <si>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</si>
  <si>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</si>
  <si>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</si>
  <si>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</si>
  <si>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</si>
  <si>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</si>
  <si>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</si>
  <si>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</si>
  <si>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</si>
  <si>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</si>
  <si>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</si>
  <si>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</si>
  <si>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</si>
  <si>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</si>
  <si>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</si>
  <si>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</si>
  <si>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</si>
  <si>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</si>
  <si>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</si>
  <si>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</si>
  <si>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</si>
  <si>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</si>
  <si>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</si>
  <si>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</si>
  <si>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</si>
  <si>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</si>
  <si>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</si>
  <si>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</si>
  <si>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</si>
  <si>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</si>
  <si>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</si>
  <si>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</si>
  <si>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</si>
  <si>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</si>
  <si>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</si>
  <si>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</si>
  <si>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</si>
  <si>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</si>
  <si>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</si>
  <si>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</si>
  <si>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</si>
  <si>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</si>
  <si>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</si>
  <si>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</si>
  <si>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</si>
  <si>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</si>
  <si>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</si>
  <si>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</si>
  <si>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</si>
  <si>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</si>
  <si>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</si>
  <si>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</si>
  <si>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</si>
  <si>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</si>
  <si>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</si>
  <si>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</si>
  <si>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</si>
  <si>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</si>
  <si>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</si>
  <si>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</si>
  <si>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</si>
  <si>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</si>
  <si>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</si>
  <si>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</si>
  <si>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</si>
  <si>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</si>
  <si>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</si>
  <si>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</si>
  <si>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</si>
  <si>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</si>
  <si>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</si>
  <si>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</si>
  <si>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</si>
  <si>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</si>
  <si>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</si>
  <si>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</si>
  <si>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</si>
  <si>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</si>
  <si>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</si>
  <si>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</si>
  <si>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</si>
  <si>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</si>
  <si>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</si>
  <si>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</si>
  <si>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</si>
  <si>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</si>
  <si>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</si>
  <si>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</si>
  <si>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</si>
  <si>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</si>
  <si>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</si>
  <si>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</si>
  <si>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</si>
  <si>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</si>
  <si>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</si>
  <si>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</si>
  <si>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</si>
  <si>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</si>
  <si>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</si>
  <si>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</si>
  <si>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</si>
  <si>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</si>
  <si>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</si>
  <si>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</si>
  <si>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</si>
  <si>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</si>
  <si>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</si>
  <si>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</si>
  <si>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</si>
  <si>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</si>
  <si>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</si>
  <si>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</si>
  <si>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</si>
  <si>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</si>
  <si>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</si>
  <si>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</si>
  <si>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</si>
  <si>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</si>
  <si>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</si>
  <si>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</si>
  <si>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</si>
  <si>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</si>
  <si>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</si>
  <si>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</si>
  <si>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</si>
  <si>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</si>
  <si>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</si>
  <si>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</si>
  <si>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</si>
  <si>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</si>
  <si>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</si>
  <si>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</si>
  <si>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</si>
  <si>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</si>
  <si>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</si>
  <si>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</si>
  <si>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</si>
  <si>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</si>
  <si>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</si>
  <si>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</si>
  <si>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</si>
  <si>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</si>
  <si>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</si>
  <si>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</si>
  <si>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</si>
  <si>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</si>
  <si>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</si>
  <si>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</si>
  <si>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</si>
  <si>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</si>
  <si>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</si>
  <si>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</si>
  <si>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</si>
  <si>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</si>
  <si>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</si>
  <si>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</si>
  <si>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</si>
  <si>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</si>
  <si>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</si>
  <si>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</si>
  <si>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</si>
  <si>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</si>
  <si>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</si>
  <si>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</si>
  <si>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</si>
  <si>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</si>
  <si>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</si>
  <si>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</si>
  <si>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</si>
  <si>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</si>
  <si>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</si>
  <si>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</si>
  <si>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</si>
  <si>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</si>
  <si>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</si>
  <si>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</si>
  <si>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</si>
  <si>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</si>
  <si>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</si>
  <si>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</si>
  <si>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</si>
  <si>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</si>
  <si>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</si>
  <si>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</si>
  <si>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</si>
  <si>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</si>
  <si>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</si>
  <si>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</si>
  <si>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</si>
  <si>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</si>
  <si>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</si>
  <si>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</si>
  <si>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</si>
  <si>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</si>
  <si>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</si>
  <si>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</si>
  <si>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</si>
  <si>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</si>
  <si>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</si>
  <si>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</si>
  <si>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</si>
  <si>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</si>
  <si>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</si>
  <si>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</si>
  <si>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</si>
  <si>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</si>
  <si>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</si>
  <si>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</si>
  <si>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</si>
  <si>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</si>
  <si>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</si>
  <si>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</si>
  <si>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</si>
  <si>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</si>
  <si>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</si>
  <si>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</si>
  <si>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</si>
  <si>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</si>
  <si>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</si>
  <si>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</si>
  <si>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</si>
  <si>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</si>
  <si>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</si>
  <si>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</si>
  <si>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</si>
  <si>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</si>
  <si>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</si>
  <si>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</si>
  <si>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</si>
  <si>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</si>
  <si>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</si>
  <si>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</si>
  <si>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</si>
  <si>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</si>
  <si>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</si>
  <si>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</si>
  <si>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</si>
  <si>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</si>
  <si>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</si>
  <si>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</si>
  <si>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</si>
  <si>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</si>
  <si>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</si>
  <si>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</si>
  <si>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</si>
  <si>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</si>
  <si>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</si>
  <si>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</si>
  <si>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</si>
  <si>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</si>
  <si>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</si>
  <si>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</si>
  <si>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</si>
  <si>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</si>
  <si>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</si>
  <si>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</si>
  <si>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</si>
  <si>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</si>
  <si>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</si>
  <si>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</si>
  <si>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</si>
  <si>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</si>
  <si>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</si>
  <si>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</si>
  <si>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</si>
  <si>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</si>
  <si>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</si>
  <si>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</si>
  <si>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</si>
  <si>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</si>
  <si>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</si>
  <si>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</si>
  <si>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</si>
  <si>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</si>
  <si>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</si>
  <si>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</si>
  <si>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</si>
  <si>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</si>
  <si>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</si>
  <si>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</si>
  <si>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</si>
  <si>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</si>
  <si>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</si>
  <si>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</si>
  <si>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</si>
  <si>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</si>
  <si>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</si>
  <si>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</si>
  <si>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</si>
  <si>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</si>
  <si>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</si>
  <si>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</si>
  <si>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</si>
  <si>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</si>
  <si>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</si>
  <si>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</si>
  <si>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</si>
  <si>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</si>
  <si>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</si>
  <si>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</si>
  <si>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</si>
  <si>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</si>
  <si>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</si>
  <si>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</si>
  <si>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</si>
  <si>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</si>
  <si>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</si>
  <si>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</si>
  <si>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</si>
  <si>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</si>
  <si>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</si>
  <si>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</si>
  <si>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</si>
  <si>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</si>
  <si>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</si>
  <si>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</si>
  <si>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</si>
  <si>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</si>
  <si>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</si>
  <si>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</si>
  <si>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</si>
  <si>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</si>
  <si>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</si>
  <si>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</si>
  <si>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</si>
  <si>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</si>
  <si>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</si>
  <si>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</si>
  <si>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</si>
  <si>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</si>
  <si>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</si>
  <si>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</si>
  <si>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</si>
  <si>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</si>
  <si>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</si>
  <si>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</si>
  <si>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</si>
  <si>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</si>
  <si>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</si>
  <si>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</si>
  <si>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</si>
  <si>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</si>
  <si>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</si>
  <si>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</si>
  <si>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</si>
  <si>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</si>
  <si>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</si>
  <si>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</si>
  <si>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</si>
  <si>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</si>
  <si>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</si>
  <si>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</si>
  <si>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</si>
  <si>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</si>
  <si>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</si>
  <si>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</si>
  <si>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</si>
  <si>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</si>
  <si>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</si>
  <si>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</si>
  <si>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</si>
  <si>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</si>
  <si>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</si>
  <si>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</si>
  <si>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</si>
  <si>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</si>
  <si>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</si>
  <si>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</si>
  <si>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</si>
  <si>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</si>
  <si>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</si>
  <si>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</si>
  <si>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</si>
  <si>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</si>
  <si>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</si>
  <si>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</si>
  <si>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</si>
  <si>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</si>
  <si>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</si>
  <si>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</si>
  <si>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</si>
  <si>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</si>
  <si>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</si>
  <si>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</si>
  <si>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</si>
  <si>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</si>
  <si>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</si>
  <si>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</si>
  <si>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</si>
  <si>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</si>
  <si>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</si>
  <si>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</si>
  <si>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</si>
  <si>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</si>
  <si>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</si>
  <si>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</si>
  <si>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</si>
  <si>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</si>
  <si>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</si>
  <si>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</si>
  <si>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</si>
  <si>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</si>
  <si>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</si>
  <si>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</si>
  <si>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</si>
  <si>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</si>
  <si>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</si>
  <si>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</si>
  <si>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</si>
  <si>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</si>
  <si>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</si>
  <si>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</si>
  <si>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</si>
  <si>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</si>
  <si>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</si>
  <si>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</si>
  <si>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</si>
  <si>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</si>
  <si>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</si>
  <si>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</si>
  <si>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</si>
  <si>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</si>
  <si>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</si>
  <si>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</si>
  <si>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</si>
  <si>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</si>
  <si>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</si>
  <si>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</si>
  <si>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</si>
  <si>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</si>
  <si>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</si>
  <si>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</si>
  <si>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</si>
  <si>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</si>
  <si>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</si>
  <si>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</si>
  <si>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</si>
  <si>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</si>
  <si>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</si>
  <si>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</si>
  <si>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</si>
  <si>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</si>
  <si>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</si>
  <si>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</si>
  <si>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</si>
  <si>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</si>
  <si>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</si>
  <si>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</si>
  <si>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</si>
  <si>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</si>
  <si>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</si>
  <si>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</si>
  <si>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</si>
  <si>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</si>
  <si>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</si>
  <si>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</si>
  <si>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</si>
  <si>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</si>
  <si>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</si>
  <si>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</si>
  <si>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</si>
  <si>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</si>
  <si>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</si>
  <si>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</si>
  <si>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</si>
  <si>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</si>
  <si>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</si>
  <si>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</si>
  <si>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</si>
  <si>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</si>
  <si>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</si>
  <si>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</si>
  <si>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</si>
  <si>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</si>
  <si>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</si>
  <si>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</si>
  <si>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</si>
  <si>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</si>
  <si>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</si>
  <si>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</si>
  <si>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</si>
  <si>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</si>
  <si>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</si>
  <si>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</si>
  <si>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</si>
  <si>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</si>
  <si>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</si>
  <si>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</si>
  <si>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</si>
  <si>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</si>
  <si>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</si>
  <si>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</si>
  <si>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</si>
  <si>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</si>
  <si>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</si>
  <si>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</si>
  <si>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</si>
  <si>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</si>
  <si>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</si>
  <si>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</si>
  <si>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</si>
  <si>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</si>
  <si>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</si>
  <si>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</si>
  <si>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</si>
  <si>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</si>
  <si>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</si>
  <si>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</si>
  <si>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</si>
  <si>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</si>
  <si>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</si>
  <si>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</si>
  <si>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</si>
  <si>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</si>
  <si>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</si>
  <si>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</si>
  <si>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</si>
  <si>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</si>
  <si>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</si>
  <si>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</si>
  <si>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</si>
  <si>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</si>
  <si>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</si>
  <si>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</si>
  <si>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</si>
  <si>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</si>
  <si>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</si>
  <si>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</si>
  <si>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</si>
  <si>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</si>
  <si>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</si>
  <si>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</si>
  <si>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</si>
  <si>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</si>
  <si>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</si>
  <si>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</si>
  <si>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</si>
  <si>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</si>
  <si>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</si>
  <si>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</si>
  <si>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</si>
  <si>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</si>
  <si>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</si>
  <si>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</si>
  <si>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</si>
  <si>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</si>
  <si>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</si>
  <si>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</si>
  <si>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</si>
  <si>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</si>
  <si>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</si>
  <si>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</si>
  <si>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</si>
  <si>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</si>
  <si>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</si>
  <si>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</si>
  <si>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</si>
  <si>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</si>
  <si>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</si>
  <si>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</si>
  <si>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</si>
  <si>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</si>
  <si>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</si>
  <si>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</si>
  <si>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</si>
  <si>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</si>
  <si>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</si>
  <si>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</si>
  <si>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</si>
  <si>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</si>
  <si>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</si>
  <si>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</si>
  <si>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</si>
  <si>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</si>
  <si>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</si>
  <si>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</si>
  <si>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</si>
  <si>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</si>
  <si>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</si>
  <si>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</si>
  <si>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</si>
  <si>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</si>
  <si>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</si>
  <si>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</si>
  <si>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</si>
  <si>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</si>
  <si>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</si>
  <si>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</si>
  <si>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</si>
  <si>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</si>
  <si>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</si>
  <si>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</si>
  <si>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</si>
  <si>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</si>
  <si>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</si>
  <si>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</si>
  <si>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</si>
  <si>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</si>
  <si>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</si>
  <si>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</si>
  <si>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</si>
  <si>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</si>
  <si>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</si>
  <si>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</si>
  <si>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</si>
  <si>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</si>
  <si>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</si>
  <si>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</si>
  <si>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</si>
  <si>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</si>
  <si>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</si>
  <si>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</si>
  <si>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</si>
  <si>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</si>
  <si>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BIESTAR FAMILIAR</t>
  </si>
  <si>
    <t>347-2018</t>
  </si>
  <si>
    <t>Prestar los servicios: hogares comunitarios de bienestar tradicional familiar  y hcb familia mujer e infancia - fami, de conformidad con las directrices, lineamientos y parametros establecidos por el icbf , en armonia con la politica de estado para el desarrollo integral a la primera infancia de cero a siempre</t>
  </si>
  <si>
    <t>Huila</t>
  </si>
  <si>
    <t>Pitalito</t>
  </si>
  <si>
    <t>19001382019</t>
  </si>
  <si>
    <t>19001392019</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</si>
  <si>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</si>
  <si>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NO</t>
  </si>
  <si>
    <t>144-2019</t>
  </si>
  <si>
    <t>Prestar el servicio de desarrollo infantil en medio familiar -DIMF- de conformidad con el manual operativo de la modalidad familiar y las directrices establecidad por el ICBF, en armonia con la politica de estado para el desarrollo integral de la primera infancia de cero a siempre</t>
  </si>
  <si>
    <t>522-2016</t>
  </si>
  <si>
    <t>SI</t>
  </si>
  <si>
    <t>489-2017</t>
  </si>
  <si>
    <t xml:space="preserve">Prestar  el servicio de educación inicial en el marco de la atención integral a niños y niñas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 desarrollo infantil </t>
  </si>
  <si>
    <t>225-2018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</si>
  <si>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en el servicio desarrollo infantil en medio familiar.</t>
  </si>
  <si>
    <t>216-2018</t>
  </si>
  <si>
    <t>Prestación de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t>
  </si>
  <si>
    <t>19262018-348</t>
  </si>
  <si>
    <t>19262018-350</t>
  </si>
  <si>
    <t>Prestar el servicio de educación inicial en el marco de la atención intengral a niñas y niños , menores de 5 años, o hasta su ingreso al grado de transición de conformidad con los manuales operativos, las directrices, parametros y estandares establecidos por el ICBF en armonia con la politica de estado para el desarrollo integral de la primera infancia "De cero a siempre",  en el servicio desarrollo infantil en medio familiar.</t>
  </si>
  <si>
    <t>Prestar el servicio de educación inicial en el marco de la atención integral a mujeres gestantes, a niños y niñas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desarrollo infantil en medio familiar.</t>
  </si>
  <si>
    <t>439-2016</t>
  </si>
  <si>
    <t>19262017-490</t>
  </si>
  <si>
    <t>Prestar el servicio de atención, educación inicial y cuidado mujeres gestantes, a niñas, niños, menores de (5) años, o hasta su ingreso al grado de transicion y a madres en periodos de lactancia con el fin de promover el desarrollo integral de la primera infancia con calidad de conformidad  con los manuales operativos, estandares y las directrices establecidas por el ICBF , en el marco de  estartegia de atencion integral  de cero a siempre</t>
  </si>
  <si>
    <t>19262017-584</t>
  </si>
  <si>
    <t>585-2016</t>
  </si>
  <si>
    <t>213-2016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</si>
  <si>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</si>
  <si>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358-2014</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</si>
  <si>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familiar FAMI</t>
  </si>
  <si>
    <t>361-2014</t>
  </si>
  <si>
    <t>Atender aniños y niñas menores de cinco años o hasta su ingreso al grado de transicion en los servicios de educación inicial y cuidado con el fin de promover el desarrollo integral de la primera infancia con calidad, de conformidad con los lineamientos de las directrices y parametros establecidos por el ICBF.</t>
  </si>
  <si>
    <t>148-2014</t>
  </si>
  <si>
    <t>104-2013</t>
  </si>
  <si>
    <t>82-2012</t>
  </si>
  <si>
    <t>156-2011</t>
  </si>
  <si>
    <t>194/2010</t>
  </si>
  <si>
    <t>155-2009</t>
  </si>
  <si>
    <t>137-2008</t>
  </si>
  <si>
    <t>50-2007</t>
  </si>
  <si>
    <t>143-2006</t>
  </si>
  <si>
    <t>Atender a niños y niñas menores de cinco años, o hasta su ingreso al grado de transicion, y a mujeres gestantes y en periodo de lactancia en los servicios de educacion inicial y cuidado, con el fin de promover el desarrollo integral de la primera infancia con calidad, de conformidad con los lineamientos, las directrictrices, y parametros establoeciedos por el icbf</t>
  </si>
  <si>
    <t>Brindar atencion a la primera infancia, niños y niñas menores de cinco (5) años, de familias en situacion de vilnerabilidad a traves de los hogares comunitarios de bienestar en las siguientes formas de atencion: Familiares, Multiples, Grupales, Jardin social, empresariales y en Modalidad FAMI, de conformidad con los lineamientos, estandares y directrices que el ICBF expida para las mismas</t>
  </si>
  <si>
    <t>Brindar atencion a la primera infancia, niños y niñas menores de cinco años, de familias con vulnerabilidad economica, social, cultural, nutricional y psicoafectiva, a traves de los hogares comunitarios de bienestar  modalidades 0-5 años, en las siguientes formas de atencion: familiares, multiples, grupales y empresariales, primordialmente en situacion de desplazamiento; y en modalidad FAMI, apoyar a las familias en desarrollo con mujeres gestantes, madres lactantes y niños y niñas menosres de dos años que se encuentran en vulnerabilidad psicoafectivas, nutricional, economica, y social.</t>
  </si>
  <si>
    <t>Brindar atencion a la primera infancia, niños y niñas menores de cinco años, de familias con vulnerabilidad economica, social, cultural, nutricional y psicoafectiva, a traves de los hogares comunitarios de bienestar  modalidades 0-5 años, en las siguientes formas de atencion: familiares, multiples, grupales y empresariales, primordialmente en situacion de desplazamiento; y en modalidad FAMI, apoyar a las familias en desarrollo con mujeres gestantes, madres lactantes y niños y niñas menosres de dos años que se encuentran en vulnerabilidad.</t>
  </si>
  <si>
    <t>Brindar atencion a la primera infancia, niños y niñas menores de cinco años, de familias con vulnerabilidad economica, social, cultural, nutricional y psicoafectiva, a traves de los hogares comunitarios de bienestar  modalidades 0-5 años, en las siguientes formas de atencion: familiares, multiples, grupales y empresariales, primordialmente en situacion de desplazamiento; y en modalidad FAMI, apoyar a las familias en desarrollo con mujeres gestantes, madres lactantes y niños y niñas menosres de dos años que se encuentran en vulnerabilidad psicoafectivas, nutricional, economica, y social, primordialmente en situacion de desplazamiento.</t>
  </si>
  <si>
    <t>Brindar atencion a la primera infancia, niños y niñas menores de 6 años, de familias con vulnerabilidad economica, social, cultural, nutricional y psicoafectiva, a traves de los hogares comunitarios de bienestar en sus diferentes modalidades, primordialmente en situacion de desplazamiento</t>
  </si>
  <si>
    <t>Brindar atencion a la primera infancia, niños y niñas menores de 6 años, de familias con vulnerabilidad economica, social, cultural, nutricional y psicoafectiva, a traves de los hogares comunitarios de bienestar modalidad 0-6Y FAMI, primordialmente en situacion de desplazamiento</t>
  </si>
  <si>
    <t>Brindar atencion a la primera infancia, niños y niñas menores de 6 años, de familias con vulnerabilidad economica, social, cultural, nutricional y psicoafectiva, a traves de los hogares comunitarios de bienestar modalidad 0-7, primordialmente en situacion de desplazamiento y FAMI</t>
  </si>
  <si>
    <t>762620338</t>
  </si>
  <si>
    <t>19002232020</t>
  </si>
  <si>
    <t>41001662020</t>
  </si>
  <si>
    <t>19002202020</t>
  </si>
  <si>
    <t>PRESTAR LOS SERVICIOS DE EDUCACION INICIAL EN EL MARCO DE LA ATENCION INTEGRAL EN DESARROLLO INFANTIL EN MEDIO FAMILIAR -DIMF-,DE CONFORMIDAD CON LOS MANULAES OPERATIVOS DE LA MODALIDAD FAMILIAR, EL LINEAMIENTO TECNICO PARA LA ATENCION A LA PRIMERA INFANCIA Y LAS DIRECTRICES ESTABLECIDAD POR EL ICBF, EN ARMONIA CON LA POLITICA DE ESTADO PARA EL DESARROLLO INTEGRAL DE LA PRIMERA INFANCIA DE CERO A SIEMPRE</t>
  </si>
  <si>
    <t>no</t>
  </si>
  <si>
    <t>si</t>
  </si>
  <si>
    <t>REINALDO RUBIANO PEPICANO</t>
  </si>
  <si>
    <t>Calle 2 #5-33 trinidad, Pitalito huila</t>
  </si>
  <si>
    <t>098-8364136</t>
  </si>
  <si>
    <t>reirup@hotmail.com</t>
  </si>
  <si>
    <t>453-2007</t>
  </si>
  <si>
    <t>Brindar atencion a la primera infancia, niños y niñas menores de 6 años, de familias con vulnerabilidad economica, social, cultural, nutricional y psicoafectiva, a traves de los hogares comunitarios de bienestar modalidad 0-6Y FAMI, prioritariamente en situacion de desplazamiento</t>
  </si>
  <si>
    <t>351-2012</t>
  </si>
  <si>
    <t>Brindar atencion integral a la primera infancia en los centros de desarrollo infantil temprano, en el marco de la estrategia de cero a siempre en el departamento del huila</t>
  </si>
  <si>
    <t>419-2012</t>
  </si>
  <si>
    <t>Atender a la primera infancia en el marco de la estrategia de cero a siempre,  de conformidad con la directrices, lineamientos y parámetros establecidos por el icbf, asi como regular la relaciones entre las partes derivadas de la entrega ade aportes del icbf al contratista, para que este asuma con su personal y bajo su exclusiva responsabilidad dicha atencion</t>
  </si>
  <si>
    <t>298-2014</t>
  </si>
  <si>
    <t>atender intergralmente a la indfancia en el marco d ela estrategia de cero a siempre de conformidad con las directrices y leneam inetos y estandarres establecidos por el icbf asi como regular las relac iones entreb las partes derivadas de la entrega de aportes del icbf a la entidad administradiora del servicio para quien este asuma bako su exclusiva responsabilidad dicha atencion</t>
  </si>
  <si>
    <t>111-2015</t>
  </si>
  <si>
    <t>atender a la primera infancia en el marco de la estrategia de cero a siempre, especificamente a los niños y niñas menores de cinco años de familias en situacion de vulnerabiklidad de conformidad con las directrices lineamientos y para metros establecidos por icbf, asi como regular las relaciones entre las partes derivadas de la entrega de aportes del icbf a la a entidad administradora del servicio en la nmodalidad de hogares comunitarios de bienestar en las siguientes formasd de atencion: familiares, multiples, grupales, empresariales, jardines sociales y en la modalidad fami.</t>
  </si>
  <si>
    <t>206-2016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</si>
  <si>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ICBFa la entidad administradora del servicio en la modalidad de hogares comunitarios de bienestar en las siguientes formas de atención: familiares, múltiples, grupales, empresariales; jardines sociales y en la modalidad familiar FAMI</t>
  </si>
  <si>
    <t>212-2016</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</si>
  <si>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</si>
  <si>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menores de 5 años, o hasta su ingreso al grado de transición, mujeres gestantes y madres en periodo de lactancia con el fin de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</si>
  <si>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581-2016</t>
  </si>
  <si>
    <t>Prestar el servicio de educación inicial en el marco de la atención intengral a mujeres gestantes , niñas y niños ,menores de 5 años, o hasta su ingreso al grado de transición de conformidad con los manuales operativos,de las modalidades y directrices  establecidos por el ICBF en armonia con la politica de estado para el desarrollo integral de la primera infancia "De cero a siempre",  en el servicio desarrollo infantil en medio familiar.</t>
  </si>
  <si>
    <t>Atención a la primera infancia en el marco de la estrategia de cero a siempre, especificamente a los niños y niñas menores de cinco (5) años de familias en situación de vulnerabilidad de conformidad con la directrices, lineamientos y parámetros establecidos por el icbf , en las siguientes formas de atención: hogares comunitarios de bienestar tradicionales, agrupados y FAMI</t>
  </si>
  <si>
    <t>498-2017</t>
  </si>
  <si>
    <t>prestar el servicio de educacion inicial en el marco de la atencion integral a muujeres gestantes, niñas y niños menores de 5 años o hasta su ingreso al, grado de transicion de conformidad con los manuales operativos de las modalidades y las directrices establecidas por el icbf, en armonia con la politica de estado para el desarrrollo integhral de la primera infancia de cero a siempre, en el servicio de desarrollo infantil en medio familiar</t>
  </si>
  <si>
    <t>145-2019</t>
  </si>
  <si>
    <t>prestar el servicio de desarrollo infantil en  medio familiar DIMF de conformidad con el manual operativo de la modalidad familiar y las directrices establecidas por el icbf en armonia con la politica de estado para el desarrollo integral de la primera infancia de cero a siempre</t>
  </si>
  <si>
    <t>Cll19 sur 4e-21 casa B12, pitalito huila</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</si>
  <si>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armonia con la politica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</si>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</sst>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4"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190" zoomScale="80" zoomScaleNormal="8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7" t="s">
        <v>2653</v>
      </c>
      <c r="D2" s="198"/>
      <c r="E2" s="198"/>
      <c r="F2" s="198"/>
      <c r="G2" s="198"/>
      <c r="H2" s="198"/>
      <c r="I2" s="198"/>
      <c r="J2" s="198"/>
      <c r="K2" s="198"/>
      <c r="L2" s="173" t="s">
        <v>2640</v>
      </c>
      <c r="M2" s="173"/>
      <c r="N2" s="181" t="s">
        <v>2641</v>
      </c>
      <c r="O2" s="182"/>
    </row>
    <row r="3" spans="1:20" ht="33" customHeight="1" x14ac:dyDescent="0.25">
      <c r="A3" s="9"/>
      <c r="B3" s="8"/>
      <c r="C3" s="199"/>
      <c r="D3" s="200"/>
      <c r="E3" s="200"/>
      <c r="F3" s="200"/>
      <c r="G3" s="200"/>
      <c r="H3" s="200"/>
      <c r="I3" s="200"/>
      <c r="J3" s="200"/>
      <c r="K3" s="200"/>
      <c r="L3" s="183" t="s">
        <v>1</v>
      </c>
      <c r="M3" s="183"/>
      <c r="N3" s="183" t="s">
        <v>2642</v>
      </c>
      <c r="O3" s="185"/>
    </row>
    <row r="4" spans="1:20" ht="24.75" customHeight="1" thickBot="1" x14ac:dyDescent="0.3">
      <c r="A4" s="10"/>
      <c r="B4" s="12"/>
      <c r="C4" s="201"/>
      <c r="D4" s="202"/>
      <c r="E4" s="202"/>
      <c r="F4" s="202"/>
      <c r="G4" s="202"/>
      <c r="H4" s="202"/>
      <c r="I4" s="202"/>
      <c r="J4" s="202"/>
      <c r="K4" s="202"/>
      <c r="L4" s="186" t="s">
        <v>0</v>
      </c>
      <c r="M4" s="186"/>
      <c r="N4" s="186"/>
      <c r="O4" s="18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4" t="s">
        <v>2638</v>
      </c>
      <c r="B6" s="175"/>
      <c r="C6" s="175"/>
      <c r="D6" s="175"/>
      <c r="E6" s="175"/>
      <c r="F6" s="175"/>
      <c r="G6" s="175"/>
      <c r="H6" s="175"/>
      <c r="I6" s="175"/>
      <c r="J6" s="175"/>
      <c r="K6" s="175"/>
      <c r="L6" s="175"/>
      <c r="M6" s="175"/>
      <c r="N6" s="175"/>
      <c r="O6" s="17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7" t="str">
        <f>HYPERLINK("#MI_Oferente_Singular!A114","CAPACIDAD RESIDUAL")</f>
        <v>CAPACIDAD RESIDUAL</v>
      </c>
      <c r="F8" s="178"/>
      <c r="G8" s="179"/>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7" t="str">
        <f>HYPERLINK("#MI_Oferente_Singular!A162","TALENTO HUMANO")</f>
        <v>TALENTO HUMANO</v>
      </c>
      <c r="F9" s="178"/>
      <c r="G9" s="179"/>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7" t="str">
        <f>HYPERLINK("#MI_Oferente_Singular!F162","INFRAESTRUCTURA")</f>
        <v>INFRAESTRUCTURA</v>
      </c>
      <c r="F10" s="178"/>
      <c r="G10" s="179"/>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9" t="s">
        <v>2762</v>
      </c>
      <c r="D15" s="35"/>
      <c r="E15" s="35"/>
      <c r="F15" s="5"/>
      <c r="G15" s="32" t="s">
        <v>1168</v>
      </c>
      <c r="H15" s="103" t="s">
        <v>421</v>
      </c>
      <c r="I15" s="32" t="s">
        <v>2624</v>
      </c>
      <c r="J15" s="108" t="s">
        <v>2626</v>
      </c>
      <c r="L15" s="203" t="s">
        <v>8</v>
      </c>
      <c r="M15" s="203"/>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4" t="s">
        <v>21</v>
      </c>
      <c r="B17" s="175"/>
      <c r="C17" s="175"/>
      <c r="D17" s="175"/>
      <c r="E17" s="175"/>
      <c r="F17" s="175"/>
      <c r="G17" s="175"/>
      <c r="H17" s="174" t="s">
        <v>12</v>
      </c>
      <c r="I17" s="175"/>
      <c r="J17" s="175"/>
      <c r="K17" s="175"/>
      <c r="L17" s="175"/>
      <c r="M17" s="175"/>
      <c r="N17" s="175"/>
      <c r="O17" s="17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0" t="s">
        <v>2639</v>
      </c>
      <c r="I19" s="133" t="s">
        <v>11</v>
      </c>
      <c r="J19" s="134" t="s">
        <v>10</v>
      </c>
      <c r="K19" s="134" t="s">
        <v>2609</v>
      </c>
      <c r="L19" s="134" t="s">
        <v>1161</v>
      </c>
      <c r="M19" s="134" t="s">
        <v>1162</v>
      </c>
      <c r="N19" s="135" t="s">
        <v>2610</v>
      </c>
      <c r="O19" s="130"/>
      <c r="Q19" s="51"/>
      <c r="R19" s="51"/>
    </row>
    <row r="20" spans="1:23" ht="30" customHeight="1" x14ac:dyDescent="0.25">
      <c r="A20" s="9"/>
      <c r="B20" s="109">
        <v>813007459</v>
      </c>
      <c r="C20" s="5"/>
      <c r="D20" s="73"/>
      <c r="E20" s="5"/>
      <c r="F20" s="5"/>
      <c r="G20" s="5"/>
      <c r="H20" s="180"/>
      <c r="I20" s="142" t="s">
        <v>421</v>
      </c>
      <c r="J20" s="143" t="s">
        <v>426</v>
      </c>
      <c r="K20" s="144">
        <v>2986606920</v>
      </c>
      <c r="L20" s="145"/>
      <c r="M20" s="145">
        <v>44561</v>
      </c>
      <c r="N20" s="128">
        <f>+(M20-L20)/30</f>
        <v>1485.3666666666666</v>
      </c>
      <c r="O20" s="131"/>
      <c r="U20" s="127"/>
      <c r="V20" s="105">
        <f ca="1">NOW()</f>
        <v>44200.729802430556</v>
      </c>
      <c r="W20" s="105">
        <f ca="1">NOW()</f>
        <v>44200.729802430556</v>
      </c>
    </row>
    <row r="21" spans="1:23" ht="30" customHeight="1" outlineLevel="1" x14ac:dyDescent="0.25">
      <c r="A21" s="9"/>
      <c r="B21" s="71"/>
      <c r="C21" s="5"/>
      <c r="D21" s="5"/>
      <c r="E21" s="5"/>
      <c r="F21" s="5"/>
      <c r="G21" s="5"/>
      <c r="H21" s="70"/>
      <c r="I21" s="142" t="s">
        <v>421</v>
      </c>
      <c r="J21" s="143" t="s">
        <v>452</v>
      </c>
      <c r="K21" s="144"/>
      <c r="L21" s="145"/>
      <c r="M21" s="145">
        <v>44561</v>
      </c>
      <c r="N21" s="128">
        <f t="shared" ref="N21:N35" si="0">+(M21-L21)/30</f>
        <v>1485.3666666666666</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4" t="s">
        <v>2</v>
      </c>
      <c r="C37" s="204"/>
      <c r="D37" s="204"/>
      <c r="E37" s="204"/>
      <c r="F37" s="204"/>
      <c r="G37" s="5"/>
      <c r="H37" s="122"/>
      <c r="I37" s="123"/>
      <c r="J37" s="123"/>
      <c r="K37" s="123"/>
      <c r="L37" s="123"/>
      <c r="M37" s="123"/>
      <c r="N37" s="123"/>
      <c r="O37" s="124"/>
    </row>
    <row r="38" spans="1:16" ht="21" customHeight="1" x14ac:dyDescent="0.25">
      <c r="A38" s="9"/>
      <c r="B38" s="172" t="str">
        <f>VLOOKUP(B20,EAS!A2:B1439,2,0)</f>
        <v>FUNDACION PARA EL PROGRESO Y DESARROLLO SOCIAL FUNDESARROLLO</v>
      </c>
      <c r="C38" s="172"/>
      <c r="D38" s="172"/>
      <c r="E38" s="172"/>
      <c r="F38" s="172"/>
      <c r="G38" s="5"/>
      <c r="H38" s="125"/>
      <c r="I38" s="184" t="s">
        <v>7</v>
      </c>
      <c r="J38" s="184"/>
      <c r="K38" s="184"/>
      <c r="L38" s="184"/>
      <c r="M38" s="184"/>
      <c r="N38" s="184"/>
      <c r="O38" s="126"/>
    </row>
    <row r="39" spans="1:16" ht="42.95" customHeight="1" thickBot="1" x14ac:dyDescent="0.3">
      <c r="A39" s="10"/>
      <c r="B39" s="11"/>
      <c r="C39" s="11"/>
      <c r="D39" s="11"/>
      <c r="E39" s="11"/>
      <c r="F39" s="11"/>
      <c r="G39" s="11"/>
      <c r="H39" s="10"/>
      <c r="I39" s="216" t="s">
        <v>2761</v>
      </c>
      <c r="J39" s="216"/>
      <c r="K39" s="216"/>
      <c r="L39" s="216"/>
      <c r="M39" s="216"/>
      <c r="N39" s="216"/>
      <c r="O39" s="12"/>
    </row>
    <row r="40" spans="1:16" ht="15.75" thickBot="1" x14ac:dyDescent="0.3"/>
    <row r="41" spans="1:16" s="19" customFormat="1" ht="31.5" customHeight="1" thickBot="1" x14ac:dyDescent="0.3">
      <c r="A41" s="174" t="s">
        <v>3</v>
      </c>
      <c r="B41" s="175"/>
      <c r="C41" s="175"/>
      <c r="D41" s="175"/>
      <c r="E41" s="175"/>
      <c r="F41" s="175"/>
      <c r="G41" s="175"/>
      <c r="H41" s="175"/>
      <c r="I41" s="175"/>
      <c r="J41" s="175"/>
      <c r="K41" s="175"/>
      <c r="L41" s="175"/>
      <c r="M41" s="175"/>
      <c r="N41" s="175"/>
      <c r="O41" s="176"/>
      <c r="P41" s="76"/>
    </row>
    <row r="42" spans="1:16" ht="8.25" customHeight="1" thickBot="1" x14ac:dyDescent="0.3"/>
    <row r="43" spans="1:16" s="19" customFormat="1" ht="31.5" customHeight="1" thickBot="1" x14ac:dyDescent="0.3">
      <c r="A43" s="218" t="s">
        <v>4</v>
      </c>
      <c r="B43" s="219"/>
      <c r="C43" s="219"/>
      <c r="D43" s="219"/>
      <c r="E43" s="219"/>
      <c r="F43" s="219"/>
      <c r="G43" s="219"/>
      <c r="H43" s="219"/>
      <c r="I43" s="219"/>
      <c r="J43" s="219"/>
      <c r="K43" s="219"/>
      <c r="L43" s="219"/>
      <c r="M43" s="219"/>
      <c r="N43" s="219"/>
      <c r="O43" s="220"/>
      <c r="P43" s="76"/>
    </row>
    <row r="44" spans="1:16" ht="15" customHeight="1" x14ac:dyDescent="0.25">
      <c r="A44" s="221" t="s">
        <v>2654</v>
      </c>
      <c r="B44" s="222"/>
      <c r="C44" s="222"/>
      <c r="D44" s="222"/>
      <c r="E44" s="222"/>
      <c r="F44" s="222"/>
      <c r="G44" s="222"/>
      <c r="H44" s="222"/>
      <c r="I44" s="222"/>
      <c r="J44" s="222"/>
      <c r="K44" s="222"/>
      <c r="L44" s="222"/>
      <c r="M44" s="222"/>
      <c r="N44" s="222"/>
      <c r="O44" s="223"/>
    </row>
    <row r="45" spans="1:16" x14ac:dyDescent="0.25">
      <c r="A45" s="224"/>
      <c r="B45" s="225"/>
      <c r="C45" s="225"/>
      <c r="D45" s="225"/>
      <c r="E45" s="225"/>
      <c r="F45" s="225"/>
      <c r="G45" s="225"/>
      <c r="H45" s="225"/>
      <c r="I45" s="225"/>
      <c r="J45" s="225"/>
      <c r="K45" s="225"/>
      <c r="L45" s="225"/>
      <c r="M45" s="225"/>
      <c r="N45" s="225"/>
      <c r="O45" s="22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2676</v>
      </c>
      <c r="C48" s="110" t="s">
        <v>31</v>
      </c>
      <c r="D48" s="114" t="s">
        <v>2677</v>
      </c>
      <c r="E48" s="170">
        <v>43450</v>
      </c>
      <c r="F48" s="170">
        <v>43890</v>
      </c>
      <c r="G48" s="153">
        <f>IF(AND(E48&lt;&gt;"",F48&lt;&gt;""),((F48-E48)/30),"")</f>
        <v>14.666666666666666</v>
      </c>
      <c r="H48" s="115" t="s">
        <v>2678</v>
      </c>
      <c r="I48" s="114" t="s">
        <v>2679</v>
      </c>
      <c r="J48" s="114" t="s">
        <v>680</v>
      </c>
      <c r="K48" s="116">
        <v>3235559441</v>
      </c>
      <c r="L48" s="117" t="s">
        <v>1148</v>
      </c>
      <c r="M48" s="111">
        <v>1</v>
      </c>
      <c r="N48" s="117" t="s">
        <v>27</v>
      </c>
      <c r="O48" s="117" t="s">
        <v>1148</v>
      </c>
      <c r="P48" s="78"/>
    </row>
    <row r="49" spans="1:16" s="6" customFormat="1" ht="24.75" customHeight="1" x14ac:dyDescent="0.25">
      <c r="A49" s="136">
        <v>2</v>
      </c>
      <c r="B49" s="115" t="s">
        <v>2676</v>
      </c>
      <c r="C49" s="110" t="s">
        <v>31</v>
      </c>
      <c r="D49" s="114" t="s">
        <v>2677</v>
      </c>
      <c r="E49" s="170">
        <v>43450</v>
      </c>
      <c r="F49" s="170">
        <v>43890</v>
      </c>
      <c r="G49" s="153">
        <f t="shared" ref="G49:G50" si="2">IF(AND(E49&lt;&gt;"",F49&lt;&gt;""),((F49-E49)/30),"")</f>
        <v>14.666666666666666</v>
      </c>
      <c r="H49" s="115" t="s">
        <v>2678</v>
      </c>
      <c r="I49" s="114" t="s">
        <v>2679</v>
      </c>
      <c r="J49" s="114" t="s">
        <v>686</v>
      </c>
      <c r="K49" s="116">
        <v>3235559441</v>
      </c>
      <c r="L49" s="117" t="s">
        <v>1148</v>
      </c>
      <c r="M49" s="111">
        <v>1</v>
      </c>
      <c r="N49" s="117" t="s">
        <v>27</v>
      </c>
      <c r="O49" s="117" t="s">
        <v>1148</v>
      </c>
      <c r="P49" s="78"/>
    </row>
    <row r="50" spans="1:16" s="6" customFormat="1" ht="24.75" customHeight="1" x14ac:dyDescent="0.25">
      <c r="A50" s="136">
        <v>3</v>
      </c>
      <c r="B50" s="115" t="s">
        <v>2676</v>
      </c>
      <c r="C50" s="110" t="s">
        <v>31</v>
      </c>
      <c r="D50" s="114" t="s">
        <v>2677</v>
      </c>
      <c r="E50" s="170">
        <v>43450</v>
      </c>
      <c r="F50" s="170">
        <v>43890</v>
      </c>
      <c r="G50" s="153">
        <f t="shared" si="2"/>
        <v>14.666666666666666</v>
      </c>
      <c r="H50" s="115" t="s">
        <v>2678</v>
      </c>
      <c r="I50" s="114" t="s">
        <v>2679</v>
      </c>
      <c r="J50" s="114" t="s">
        <v>2680</v>
      </c>
      <c r="K50" s="116">
        <v>3235559441</v>
      </c>
      <c r="L50" s="117" t="s">
        <v>1148</v>
      </c>
      <c r="M50" s="111">
        <v>1</v>
      </c>
      <c r="N50" s="117" t="s">
        <v>27</v>
      </c>
      <c r="O50" s="117" t="s">
        <v>1148</v>
      </c>
      <c r="P50" s="78"/>
    </row>
    <row r="51" spans="1:16" s="6" customFormat="1" ht="24.75" customHeight="1" outlineLevel="1" x14ac:dyDescent="0.25">
      <c r="A51" s="136">
        <v>4</v>
      </c>
      <c r="B51" s="115" t="s">
        <v>2676</v>
      </c>
      <c r="C51" s="110" t="s">
        <v>31</v>
      </c>
      <c r="D51" s="114" t="s">
        <v>2681</v>
      </c>
      <c r="E51" s="170">
        <v>43483</v>
      </c>
      <c r="F51" s="170">
        <v>43819</v>
      </c>
      <c r="G51" s="153">
        <f t="shared" ref="G51:G107" si="3">IF(AND(E51&lt;&gt;"",F51&lt;&gt;""),((F51-E51)/30),"")</f>
        <v>11.2</v>
      </c>
      <c r="H51" s="115" t="s">
        <v>2683</v>
      </c>
      <c r="I51" s="114" t="s">
        <v>421</v>
      </c>
      <c r="J51" s="114" t="s">
        <v>423</v>
      </c>
      <c r="K51" s="116">
        <v>1441700671</v>
      </c>
      <c r="L51" s="117" t="s">
        <v>1148</v>
      </c>
      <c r="M51" s="111">
        <v>1</v>
      </c>
      <c r="N51" s="117" t="s">
        <v>27</v>
      </c>
      <c r="O51" s="117" t="s">
        <v>2684</v>
      </c>
      <c r="P51" s="78"/>
    </row>
    <row r="52" spans="1:16" s="7" customFormat="1" ht="24.75" customHeight="1" outlineLevel="1" x14ac:dyDescent="0.25">
      <c r="A52" s="137">
        <v>5</v>
      </c>
      <c r="B52" s="115" t="s">
        <v>2676</v>
      </c>
      <c r="C52" s="110" t="s">
        <v>31</v>
      </c>
      <c r="D52" s="114" t="s">
        <v>2682</v>
      </c>
      <c r="E52" s="170">
        <v>43483</v>
      </c>
      <c r="F52" s="170">
        <v>43819</v>
      </c>
      <c r="G52" s="153">
        <f t="shared" si="3"/>
        <v>11.2</v>
      </c>
      <c r="H52" s="115" t="s">
        <v>2683</v>
      </c>
      <c r="I52" s="114" t="s">
        <v>421</v>
      </c>
      <c r="J52" s="114" t="s">
        <v>449</v>
      </c>
      <c r="K52" s="116">
        <v>2121965121</v>
      </c>
      <c r="L52" s="117" t="s">
        <v>1148</v>
      </c>
      <c r="M52" s="111">
        <v>1</v>
      </c>
      <c r="N52" s="117" t="s">
        <v>27</v>
      </c>
      <c r="O52" s="117" t="s">
        <v>2684</v>
      </c>
      <c r="P52" s="79"/>
    </row>
    <row r="53" spans="1:16" s="7" customFormat="1" ht="24.75" customHeight="1" outlineLevel="1" x14ac:dyDescent="0.25">
      <c r="A53" s="137">
        <v>6</v>
      </c>
      <c r="B53" s="115" t="s">
        <v>2676</v>
      </c>
      <c r="C53" s="110" t="s">
        <v>31</v>
      </c>
      <c r="D53" s="114" t="s">
        <v>2685</v>
      </c>
      <c r="E53" s="170">
        <v>43486</v>
      </c>
      <c r="F53" s="170">
        <v>43819</v>
      </c>
      <c r="G53" s="153">
        <f t="shared" si="3"/>
        <v>11.1</v>
      </c>
      <c r="H53" s="113" t="s">
        <v>2686</v>
      </c>
      <c r="I53" s="114" t="s">
        <v>660</v>
      </c>
      <c r="J53" s="114" t="s">
        <v>680</v>
      </c>
      <c r="K53" s="116">
        <v>2543524399</v>
      </c>
      <c r="L53" s="117" t="s">
        <v>1148</v>
      </c>
      <c r="M53" s="111">
        <v>1</v>
      </c>
      <c r="N53" s="117" t="s">
        <v>27</v>
      </c>
      <c r="O53" s="117" t="s">
        <v>2684</v>
      </c>
      <c r="P53" s="79"/>
    </row>
    <row r="54" spans="1:16" s="7" customFormat="1" ht="24.75" customHeight="1" outlineLevel="1" x14ac:dyDescent="0.25">
      <c r="A54" s="137">
        <v>7</v>
      </c>
      <c r="B54" s="115" t="s">
        <v>2676</v>
      </c>
      <c r="C54" s="110" t="s">
        <v>31</v>
      </c>
      <c r="D54" s="114" t="s">
        <v>2685</v>
      </c>
      <c r="E54" s="170">
        <v>43486</v>
      </c>
      <c r="F54" s="170">
        <v>43819</v>
      </c>
      <c r="G54" s="153">
        <f t="shared" si="3"/>
        <v>11.1</v>
      </c>
      <c r="H54" s="115" t="s">
        <v>2686</v>
      </c>
      <c r="I54" s="114" t="s">
        <v>660</v>
      </c>
      <c r="J54" s="114" t="s">
        <v>686</v>
      </c>
      <c r="K54" s="116">
        <v>2543524399</v>
      </c>
      <c r="L54" s="117" t="s">
        <v>1148</v>
      </c>
      <c r="M54" s="111">
        <v>1</v>
      </c>
      <c r="N54" s="117" t="s">
        <v>27</v>
      </c>
      <c r="O54" s="117" t="s">
        <v>2684</v>
      </c>
      <c r="P54" s="79"/>
    </row>
    <row r="55" spans="1:16" s="7" customFormat="1" ht="24.75" customHeight="1" outlineLevel="1" x14ac:dyDescent="0.25">
      <c r="A55" s="137">
        <v>8</v>
      </c>
      <c r="B55" s="115" t="s">
        <v>2676</v>
      </c>
      <c r="C55" s="110" t="s">
        <v>31</v>
      </c>
      <c r="D55" s="114" t="s">
        <v>2685</v>
      </c>
      <c r="E55" s="170">
        <v>43486</v>
      </c>
      <c r="F55" s="170">
        <v>43819</v>
      </c>
      <c r="G55" s="153">
        <f t="shared" si="3"/>
        <v>11.1</v>
      </c>
      <c r="H55" s="113" t="s">
        <v>2686</v>
      </c>
      <c r="I55" s="114" t="s">
        <v>660</v>
      </c>
      <c r="J55" s="114" t="s">
        <v>684</v>
      </c>
      <c r="K55" s="116">
        <v>2543524399</v>
      </c>
      <c r="L55" s="117" t="s">
        <v>1148</v>
      </c>
      <c r="M55" s="111">
        <v>1</v>
      </c>
      <c r="N55" s="117" t="s">
        <v>27</v>
      </c>
      <c r="O55" s="117" t="s">
        <v>2684</v>
      </c>
      <c r="P55" s="79"/>
    </row>
    <row r="56" spans="1:16" s="7" customFormat="1" ht="24.75" customHeight="1" outlineLevel="1" x14ac:dyDescent="0.25">
      <c r="A56" s="137">
        <v>9</v>
      </c>
      <c r="B56" s="115" t="s">
        <v>2676</v>
      </c>
      <c r="C56" s="110" t="s">
        <v>31</v>
      </c>
      <c r="D56" s="114" t="s">
        <v>2687</v>
      </c>
      <c r="E56" s="138">
        <v>42675</v>
      </c>
      <c r="F56" s="138">
        <v>43312</v>
      </c>
      <c r="G56" s="153">
        <f t="shared" si="3"/>
        <v>21.233333333333334</v>
      </c>
      <c r="H56" s="113" t="s">
        <v>2755</v>
      </c>
      <c r="I56" s="114" t="s">
        <v>660</v>
      </c>
      <c r="J56" s="114" t="s">
        <v>684</v>
      </c>
      <c r="K56" s="116">
        <v>2688078912</v>
      </c>
      <c r="L56" s="117" t="s">
        <v>1148</v>
      </c>
      <c r="M56" s="111">
        <v>1</v>
      </c>
      <c r="N56" s="117" t="s">
        <v>27</v>
      </c>
      <c r="O56" s="117" t="s">
        <v>2688</v>
      </c>
      <c r="P56" s="79"/>
    </row>
    <row r="57" spans="1:16" s="7" customFormat="1" ht="24.75" customHeight="1" outlineLevel="1" x14ac:dyDescent="0.25">
      <c r="A57" s="137">
        <v>10</v>
      </c>
      <c r="B57" s="115" t="s">
        <v>2676</v>
      </c>
      <c r="C57" s="65" t="s">
        <v>31</v>
      </c>
      <c r="D57" s="114" t="s">
        <v>2687</v>
      </c>
      <c r="E57" s="138">
        <v>42675</v>
      </c>
      <c r="F57" s="138">
        <v>43312</v>
      </c>
      <c r="G57" s="153">
        <f t="shared" si="3"/>
        <v>21.233333333333334</v>
      </c>
      <c r="H57" s="113" t="s">
        <v>2755</v>
      </c>
      <c r="I57" s="114" t="s">
        <v>660</v>
      </c>
      <c r="J57" s="114" t="s">
        <v>680</v>
      </c>
      <c r="K57" s="112">
        <v>2688078912</v>
      </c>
      <c r="L57" s="117" t="s">
        <v>1148</v>
      </c>
      <c r="M57" s="111">
        <v>1</v>
      </c>
      <c r="N57" s="117" t="s">
        <v>27</v>
      </c>
      <c r="O57" s="117" t="s">
        <v>2688</v>
      </c>
      <c r="P57" s="79"/>
    </row>
    <row r="58" spans="1:16" s="7" customFormat="1" ht="24.75" customHeight="1" outlineLevel="1" x14ac:dyDescent="0.25">
      <c r="A58" s="137">
        <v>11</v>
      </c>
      <c r="B58" s="115" t="s">
        <v>2676</v>
      </c>
      <c r="C58" s="65" t="s">
        <v>31</v>
      </c>
      <c r="D58" s="114" t="s">
        <v>2689</v>
      </c>
      <c r="E58" s="170">
        <v>43085</v>
      </c>
      <c r="F58" s="170">
        <v>43312</v>
      </c>
      <c r="G58" s="153">
        <f t="shared" si="3"/>
        <v>7.5666666666666664</v>
      </c>
      <c r="H58" s="115" t="s">
        <v>2690</v>
      </c>
      <c r="I58" s="114" t="s">
        <v>2679</v>
      </c>
      <c r="J58" s="114" t="s">
        <v>2680</v>
      </c>
      <c r="K58" s="116">
        <v>1358671646</v>
      </c>
      <c r="L58" s="117" t="s">
        <v>1148</v>
      </c>
      <c r="M58" s="111">
        <v>1</v>
      </c>
      <c r="N58" s="117" t="s">
        <v>27</v>
      </c>
      <c r="O58" s="117" t="s">
        <v>1148</v>
      </c>
      <c r="P58" s="79"/>
    </row>
    <row r="59" spans="1:16" s="7" customFormat="1" ht="24.75" customHeight="1" outlineLevel="1" x14ac:dyDescent="0.25">
      <c r="A59" s="137">
        <v>12</v>
      </c>
      <c r="B59" s="115" t="s">
        <v>2676</v>
      </c>
      <c r="C59" s="65" t="s">
        <v>31</v>
      </c>
      <c r="D59" s="114" t="s">
        <v>2689</v>
      </c>
      <c r="E59" s="170">
        <v>43085</v>
      </c>
      <c r="F59" s="170">
        <v>43312</v>
      </c>
      <c r="G59" s="153">
        <f t="shared" si="3"/>
        <v>7.5666666666666664</v>
      </c>
      <c r="H59" s="115" t="s">
        <v>2690</v>
      </c>
      <c r="I59" s="114" t="s">
        <v>2679</v>
      </c>
      <c r="J59" s="114" t="s">
        <v>680</v>
      </c>
      <c r="K59" s="116">
        <v>1358671646</v>
      </c>
      <c r="L59" s="117" t="s">
        <v>1148</v>
      </c>
      <c r="M59" s="111">
        <v>1</v>
      </c>
      <c r="N59" s="117" t="s">
        <v>27</v>
      </c>
      <c r="O59" s="117" t="s">
        <v>1148</v>
      </c>
      <c r="P59" s="79"/>
    </row>
    <row r="60" spans="1:16" s="7" customFormat="1" ht="24.75" customHeight="1" outlineLevel="1" x14ac:dyDescent="0.25">
      <c r="A60" s="137">
        <v>13</v>
      </c>
      <c r="B60" s="115" t="s">
        <v>2676</v>
      </c>
      <c r="C60" s="65" t="s">
        <v>31</v>
      </c>
      <c r="D60" s="114" t="s">
        <v>2689</v>
      </c>
      <c r="E60" s="170">
        <v>43085</v>
      </c>
      <c r="F60" s="170">
        <v>43312</v>
      </c>
      <c r="G60" s="153">
        <f t="shared" si="3"/>
        <v>7.5666666666666664</v>
      </c>
      <c r="H60" s="115" t="s">
        <v>2690</v>
      </c>
      <c r="I60" s="114" t="s">
        <v>2679</v>
      </c>
      <c r="J60" s="114" t="s">
        <v>686</v>
      </c>
      <c r="K60" s="116">
        <v>1358671646</v>
      </c>
      <c r="L60" s="117" t="s">
        <v>1148</v>
      </c>
      <c r="M60" s="111">
        <v>1</v>
      </c>
      <c r="N60" s="117" t="s">
        <v>27</v>
      </c>
      <c r="O60" s="117" t="s">
        <v>1148</v>
      </c>
      <c r="P60" s="79"/>
    </row>
    <row r="61" spans="1:16" s="7" customFormat="1" ht="24.75" customHeight="1" outlineLevel="1" x14ac:dyDescent="0.25">
      <c r="A61" s="137">
        <v>14</v>
      </c>
      <c r="B61" s="115" t="s">
        <v>2676</v>
      </c>
      <c r="C61" s="65" t="s">
        <v>31</v>
      </c>
      <c r="D61" s="114" t="s">
        <v>2691</v>
      </c>
      <c r="E61" s="138">
        <v>43313</v>
      </c>
      <c r="F61" s="138">
        <v>43434</v>
      </c>
      <c r="G61" s="153">
        <f t="shared" si="3"/>
        <v>4.0333333333333332</v>
      </c>
      <c r="H61" s="115" t="s">
        <v>2692</v>
      </c>
      <c r="I61" s="114" t="s">
        <v>2679</v>
      </c>
      <c r="J61" s="114" t="s">
        <v>2680</v>
      </c>
      <c r="K61" s="112">
        <v>898193656</v>
      </c>
      <c r="L61" s="117" t="s">
        <v>1148</v>
      </c>
      <c r="M61" s="111">
        <v>1</v>
      </c>
      <c r="N61" s="117" t="s">
        <v>27</v>
      </c>
      <c r="O61" s="117" t="s">
        <v>1148</v>
      </c>
      <c r="P61" s="79"/>
    </row>
    <row r="62" spans="1:16" s="7" customFormat="1" ht="24.75" customHeight="1" outlineLevel="1" x14ac:dyDescent="0.25">
      <c r="A62" s="137">
        <v>15</v>
      </c>
      <c r="B62" s="115" t="s">
        <v>2676</v>
      </c>
      <c r="C62" s="65" t="s">
        <v>31</v>
      </c>
      <c r="D62" s="114" t="s">
        <v>2691</v>
      </c>
      <c r="E62" s="138">
        <v>43313</v>
      </c>
      <c r="F62" s="138">
        <v>43434</v>
      </c>
      <c r="G62" s="153">
        <f t="shared" si="3"/>
        <v>4.0333333333333332</v>
      </c>
      <c r="H62" s="115" t="s">
        <v>2692</v>
      </c>
      <c r="I62" s="114" t="s">
        <v>2679</v>
      </c>
      <c r="J62" s="114" t="s">
        <v>680</v>
      </c>
      <c r="K62" s="112">
        <v>898193656</v>
      </c>
      <c r="L62" s="117" t="s">
        <v>1148</v>
      </c>
      <c r="M62" s="111">
        <v>1</v>
      </c>
      <c r="N62" s="117" t="s">
        <v>27</v>
      </c>
      <c r="O62" s="117" t="s">
        <v>1148</v>
      </c>
      <c r="P62" s="79"/>
    </row>
    <row r="63" spans="1:16" s="7" customFormat="1" ht="24.75" customHeight="1" outlineLevel="1" x14ac:dyDescent="0.25">
      <c r="A63" s="137">
        <v>16</v>
      </c>
      <c r="B63" s="115" t="s">
        <v>2676</v>
      </c>
      <c r="C63" s="65" t="s">
        <v>31</v>
      </c>
      <c r="D63" s="114" t="s">
        <v>2691</v>
      </c>
      <c r="E63" s="138">
        <v>43313</v>
      </c>
      <c r="F63" s="138">
        <v>43434</v>
      </c>
      <c r="G63" s="153">
        <f t="shared" si="3"/>
        <v>4.0333333333333332</v>
      </c>
      <c r="H63" s="115" t="s">
        <v>2692</v>
      </c>
      <c r="I63" s="114" t="s">
        <v>2679</v>
      </c>
      <c r="J63" s="114" t="s">
        <v>686</v>
      </c>
      <c r="K63" s="112">
        <v>898193656</v>
      </c>
      <c r="L63" s="117" t="s">
        <v>1148</v>
      </c>
      <c r="M63" s="111">
        <v>1</v>
      </c>
      <c r="N63" s="117" t="s">
        <v>27</v>
      </c>
      <c r="O63" s="117" t="s">
        <v>1148</v>
      </c>
      <c r="P63" s="79"/>
    </row>
    <row r="64" spans="1:16" s="7" customFormat="1" ht="24.75" customHeight="1" outlineLevel="1" x14ac:dyDescent="0.25">
      <c r="A64" s="137">
        <v>17</v>
      </c>
      <c r="B64" s="115" t="s">
        <v>2676</v>
      </c>
      <c r="C64" s="65" t="s">
        <v>31</v>
      </c>
      <c r="D64" s="114" t="s">
        <v>2693</v>
      </c>
      <c r="E64" s="138">
        <v>43313</v>
      </c>
      <c r="F64" s="138">
        <v>43449</v>
      </c>
      <c r="G64" s="153">
        <f t="shared" si="3"/>
        <v>4.5333333333333332</v>
      </c>
      <c r="H64" s="115" t="s">
        <v>2694</v>
      </c>
      <c r="I64" s="114" t="s">
        <v>660</v>
      </c>
      <c r="J64" s="114" t="s">
        <v>680</v>
      </c>
      <c r="K64" s="112">
        <v>787190929</v>
      </c>
      <c r="L64" s="117" t="s">
        <v>1148</v>
      </c>
      <c r="M64" s="111">
        <v>1</v>
      </c>
      <c r="N64" s="117" t="s">
        <v>27</v>
      </c>
      <c r="O64" s="117" t="s">
        <v>2684</v>
      </c>
      <c r="P64" s="79"/>
    </row>
    <row r="65" spans="1:16" s="7" customFormat="1" ht="24.75" customHeight="1" outlineLevel="1" x14ac:dyDescent="0.25">
      <c r="A65" s="137">
        <v>18</v>
      </c>
      <c r="B65" s="115" t="s">
        <v>2676</v>
      </c>
      <c r="C65" s="65" t="s">
        <v>31</v>
      </c>
      <c r="D65" s="114" t="s">
        <v>2693</v>
      </c>
      <c r="E65" s="138">
        <v>43313</v>
      </c>
      <c r="F65" s="138">
        <v>43449</v>
      </c>
      <c r="G65" s="153">
        <f t="shared" si="3"/>
        <v>4.5333333333333332</v>
      </c>
      <c r="H65" s="115" t="s">
        <v>2694</v>
      </c>
      <c r="I65" s="114" t="s">
        <v>660</v>
      </c>
      <c r="J65" s="114" t="s">
        <v>686</v>
      </c>
      <c r="K65" s="116">
        <v>787190929</v>
      </c>
      <c r="L65" s="117" t="s">
        <v>1148</v>
      </c>
      <c r="M65" s="111">
        <v>1</v>
      </c>
      <c r="N65" s="117" t="s">
        <v>27</v>
      </c>
      <c r="O65" s="117" t="s">
        <v>2684</v>
      </c>
      <c r="P65" s="79"/>
    </row>
    <row r="66" spans="1:16" s="7" customFormat="1" ht="24.75" customHeight="1" outlineLevel="1" x14ac:dyDescent="0.25">
      <c r="A66" s="137">
        <v>19</v>
      </c>
      <c r="B66" s="115" t="s">
        <v>2676</v>
      </c>
      <c r="C66" s="65" t="s">
        <v>31</v>
      </c>
      <c r="D66" s="114" t="s">
        <v>2693</v>
      </c>
      <c r="E66" s="138">
        <v>43313</v>
      </c>
      <c r="F66" s="138">
        <v>43449</v>
      </c>
      <c r="G66" s="153">
        <f t="shared" si="3"/>
        <v>4.5333333333333332</v>
      </c>
      <c r="H66" s="115" t="s">
        <v>2694</v>
      </c>
      <c r="I66" s="114" t="s">
        <v>660</v>
      </c>
      <c r="J66" s="114" t="s">
        <v>684</v>
      </c>
      <c r="K66" s="116">
        <v>787190929</v>
      </c>
      <c r="L66" s="117" t="s">
        <v>1148</v>
      </c>
      <c r="M66" s="111">
        <v>1</v>
      </c>
      <c r="N66" s="117" t="s">
        <v>27</v>
      </c>
      <c r="O66" s="117" t="s">
        <v>2684</v>
      </c>
      <c r="P66" s="79"/>
    </row>
    <row r="67" spans="1:16" s="7" customFormat="1" ht="24.75" customHeight="1" outlineLevel="1" x14ac:dyDescent="0.25">
      <c r="A67" s="137">
        <v>20</v>
      </c>
      <c r="B67" s="115" t="s">
        <v>2676</v>
      </c>
      <c r="C67" s="65" t="s">
        <v>31</v>
      </c>
      <c r="D67" s="114" t="s">
        <v>2695</v>
      </c>
      <c r="E67" s="170">
        <v>43405</v>
      </c>
      <c r="F67" s="170">
        <v>43434</v>
      </c>
      <c r="G67" s="153">
        <f t="shared" si="3"/>
        <v>0.96666666666666667</v>
      </c>
      <c r="H67" s="115" t="s">
        <v>2754</v>
      </c>
      <c r="I67" s="114" t="s">
        <v>421</v>
      </c>
      <c r="J67" s="114" t="s">
        <v>423</v>
      </c>
      <c r="K67" s="116">
        <v>129309091</v>
      </c>
      <c r="L67" s="117" t="s">
        <v>1148</v>
      </c>
      <c r="M67" s="111">
        <v>1</v>
      </c>
      <c r="N67" s="117" t="s">
        <v>27</v>
      </c>
      <c r="O67" s="117" t="s">
        <v>2684</v>
      </c>
      <c r="P67" s="79"/>
    </row>
    <row r="68" spans="1:16" s="7" customFormat="1" ht="24.75" customHeight="1" outlineLevel="1" x14ac:dyDescent="0.25">
      <c r="A68" s="137">
        <v>21</v>
      </c>
      <c r="B68" s="115" t="s">
        <v>2676</v>
      </c>
      <c r="C68" s="65" t="s">
        <v>31</v>
      </c>
      <c r="D68" s="114" t="s">
        <v>2696</v>
      </c>
      <c r="E68" s="170">
        <v>43405</v>
      </c>
      <c r="F68" s="170">
        <v>43434</v>
      </c>
      <c r="G68" s="153">
        <f t="shared" si="3"/>
        <v>0.96666666666666667</v>
      </c>
      <c r="H68" s="115" t="s">
        <v>2698</v>
      </c>
      <c r="I68" s="114" t="s">
        <v>421</v>
      </c>
      <c r="J68" s="114" t="s">
        <v>449</v>
      </c>
      <c r="K68" s="116">
        <v>183614459</v>
      </c>
      <c r="L68" s="117" t="s">
        <v>1148</v>
      </c>
      <c r="M68" s="111">
        <v>1</v>
      </c>
      <c r="N68" s="117" t="s">
        <v>27</v>
      </c>
      <c r="O68" s="117" t="s">
        <v>2684</v>
      </c>
      <c r="P68" s="79"/>
    </row>
    <row r="69" spans="1:16" s="7" customFormat="1" ht="24.75" customHeight="1" outlineLevel="1" x14ac:dyDescent="0.25">
      <c r="A69" s="137">
        <v>22</v>
      </c>
      <c r="B69" s="115" t="s">
        <v>2676</v>
      </c>
      <c r="C69" s="65" t="s">
        <v>31</v>
      </c>
      <c r="D69" s="114" t="s">
        <v>2699</v>
      </c>
      <c r="E69" s="138">
        <v>42736</v>
      </c>
      <c r="F69" s="138">
        <v>43312</v>
      </c>
      <c r="G69" s="153">
        <f t="shared" si="3"/>
        <v>19.2</v>
      </c>
      <c r="H69" s="115" t="s">
        <v>2690</v>
      </c>
      <c r="I69" s="114" t="s">
        <v>660</v>
      </c>
      <c r="J69" s="114" t="s">
        <v>686</v>
      </c>
      <c r="K69" s="116">
        <v>850456269</v>
      </c>
      <c r="L69" s="117" t="s">
        <v>1148</v>
      </c>
      <c r="M69" s="111">
        <v>1</v>
      </c>
      <c r="N69" s="117" t="s">
        <v>27</v>
      </c>
      <c r="O69" s="117" t="s">
        <v>2684</v>
      </c>
      <c r="P69" s="79"/>
    </row>
    <row r="70" spans="1:16" s="7" customFormat="1" ht="24.75" customHeight="1" outlineLevel="1" x14ac:dyDescent="0.25">
      <c r="A70" s="137">
        <v>23</v>
      </c>
      <c r="B70" s="115" t="s">
        <v>2676</v>
      </c>
      <c r="C70" s="65" t="s">
        <v>31</v>
      </c>
      <c r="D70" s="114" t="s">
        <v>2700</v>
      </c>
      <c r="E70" s="170">
        <v>43055</v>
      </c>
      <c r="F70" s="170">
        <v>43084</v>
      </c>
      <c r="G70" s="153">
        <f t="shared" si="3"/>
        <v>0.96666666666666667</v>
      </c>
      <c r="H70" s="115" t="s">
        <v>2701</v>
      </c>
      <c r="I70" s="114" t="s">
        <v>421</v>
      </c>
      <c r="J70" s="114" t="s">
        <v>423</v>
      </c>
      <c r="K70" s="116">
        <v>146317234</v>
      </c>
      <c r="L70" s="117" t="s">
        <v>1148</v>
      </c>
      <c r="M70" s="111">
        <v>1</v>
      </c>
      <c r="N70" s="117" t="s">
        <v>27</v>
      </c>
      <c r="O70" s="117" t="s">
        <v>2684</v>
      </c>
      <c r="P70" s="79"/>
    </row>
    <row r="71" spans="1:16" s="7" customFormat="1" ht="24.75" customHeight="1" outlineLevel="1" x14ac:dyDescent="0.25">
      <c r="A71" s="137">
        <v>24</v>
      </c>
      <c r="B71" s="115" t="s">
        <v>2676</v>
      </c>
      <c r="C71" s="65" t="s">
        <v>31</v>
      </c>
      <c r="D71" s="114" t="s">
        <v>2689</v>
      </c>
      <c r="E71" s="170">
        <v>43085</v>
      </c>
      <c r="F71" s="170">
        <v>43312</v>
      </c>
      <c r="G71" s="153">
        <f t="shared" si="3"/>
        <v>7.5666666666666664</v>
      </c>
      <c r="H71" s="115" t="s">
        <v>2690</v>
      </c>
      <c r="I71" s="114" t="s">
        <v>660</v>
      </c>
      <c r="J71" s="114" t="s">
        <v>684</v>
      </c>
      <c r="K71" s="116">
        <v>1358671646</v>
      </c>
      <c r="L71" s="117" t="s">
        <v>1148</v>
      </c>
      <c r="M71" s="111">
        <v>1</v>
      </c>
      <c r="N71" s="117" t="s">
        <v>27</v>
      </c>
      <c r="O71" s="117" t="s">
        <v>2684</v>
      </c>
      <c r="P71" s="79"/>
    </row>
    <row r="72" spans="1:16" s="7" customFormat="1" ht="24.75" customHeight="1" outlineLevel="1" x14ac:dyDescent="0.25">
      <c r="A72" s="137">
        <v>25</v>
      </c>
      <c r="B72" s="115" t="s">
        <v>2676</v>
      </c>
      <c r="C72" s="65" t="s">
        <v>31</v>
      </c>
      <c r="D72" s="114" t="s">
        <v>2689</v>
      </c>
      <c r="E72" s="170">
        <v>43085</v>
      </c>
      <c r="F72" s="170">
        <v>43312</v>
      </c>
      <c r="G72" s="153">
        <f t="shared" si="3"/>
        <v>7.5666666666666664</v>
      </c>
      <c r="H72" s="115" t="s">
        <v>2690</v>
      </c>
      <c r="I72" s="114" t="s">
        <v>660</v>
      </c>
      <c r="J72" s="114" t="s">
        <v>680</v>
      </c>
      <c r="K72" s="116">
        <v>1358671646</v>
      </c>
      <c r="L72" s="117" t="s">
        <v>1148</v>
      </c>
      <c r="M72" s="111">
        <v>1</v>
      </c>
      <c r="N72" s="117" t="s">
        <v>27</v>
      </c>
      <c r="O72" s="117" t="s">
        <v>2684</v>
      </c>
      <c r="P72" s="79"/>
    </row>
    <row r="73" spans="1:16" s="7" customFormat="1" ht="24.75" customHeight="1" outlineLevel="1" x14ac:dyDescent="0.25">
      <c r="A73" s="137">
        <v>26</v>
      </c>
      <c r="B73" s="115" t="s">
        <v>2676</v>
      </c>
      <c r="C73" s="65" t="s">
        <v>31</v>
      </c>
      <c r="D73" s="114" t="s">
        <v>2689</v>
      </c>
      <c r="E73" s="170">
        <v>43085</v>
      </c>
      <c r="F73" s="170">
        <v>43312</v>
      </c>
      <c r="G73" s="153">
        <f t="shared" si="3"/>
        <v>7.5666666666666664</v>
      </c>
      <c r="H73" s="115" t="s">
        <v>2690</v>
      </c>
      <c r="I73" s="114" t="s">
        <v>660</v>
      </c>
      <c r="J73" s="114" t="s">
        <v>686</v>
      </c>
      <c r="K73" s="116">
        <v>1358671646</v>
      </c>
      <c r="L73" s="117" t="s">
        <v>1148</v>
      </c>
      <c r="M73" s="111">
        <v>1</v>
      </c>
      <c r="N73" s="117" t="s">
        <v>27</v>
      </c>
      <c r="O73" s="117" t="s">
        <v>2684</v>
      </c>
      <c r="P73" s="79"/>
    </row>
    <row r="74" spans="1:16" s="7" customFormat="1" ht="24.75" customHeight="1" outlineLevel="1" x14ac:dyDescent="0.25">
      <c r="A74" s="137">
        <v>27</v>
      </c>
      <c r="B74" s="115" t="s">
        <v>2676</v>
      </c>
      <c r="C74" s="65" t="s">
        <v>31</v>
      </c>
      <c r="D74" s="114" t="s">
        <v>2702</v>
      </c>
      <c r="E74" s="170">
        <v>43085</v>
      </c>
      <c r="F74" s="170">
        <v>43404</v>
      </c>
      <c r="G74" s="153">
        <f t="shared" si="3"/>
        <v>10.633333333333333</v>
      </c>
      <c r="H74" s="115" t="s">
        <v>2697</v>
      </c>
      <c r="I74" s="114" t="s">
        <v>421</v>
      </c>
      <c r="J74" s="114" t="s">
        <v>423</v>
      </c>
      <c r="K74" s="116">
        <v>1190986338</v>
      </c>
      <c r="L74" s="117" t="s">
        <v>1148</v>
      </c>
      <c r="M74" s="111">
        <v>1</v>
      </c>
      <c r="N74" s="117" t="s">
        <v>27</v>
      </c>
      <c r="O74" s="117" t="s">
        <v>2688</v>
      </c>
      <c r="P74" s="79"/>
    </row>
    <row r="75" spans="1:16" s="7" customFormat="1" ht="24.75" customHeight="1" outlineLevel="1" x14ac:dyDescent="0.25">
      <c r="A75" s="137">
        <v>28</v>
      </c>
      <c r="B75" s="115" t="s">
        <v>2676</v>
      </c>
      <c r="C75" s="65" t="s">
        <v>31</v>
      </c>
      <c r="D75" s="114" t="s">
        <v>2703</v>
      </c>
      <c r="E75" s="170">
        <v>42720</v>
      </c>
      <c r="F75" s="170">
        <v>43084</v>
      </c>
      <c r="G75" s="153">
        <f t="shared" si="3"/>
        <v>12.133333333333333</v>
      </c>
      <c r="H75" s="115" t="s">
        <v>2752</v>
      </c>
      <c r="I75" s="114" t="s">
        <v>660</v>
      </c>
      <c r="J75" s="114" t="s">
        <v>684</v>
      </c>
      <c r="K75" s="116">
        <v>1676958076</v>
      </c>
      <c r="L75" s="117" t="s">
        <v>1148</v>
      </c>
      <c r="M75" s="111">
        <v>1</v>
      </c>
      <c r="N75" s="117" t="s">
        <v>27</v>
      </c>
      <c r="O75" s="117" t="s">
        <v>2684</v>
      </c>
      <c r="P75" s="79"/>
    </row>
    <row r="76" spans="1:16" s="7" customFormat="1" ht="24.75" customHeight="1" outlineLevel="1" x14ac:dyDescent="0.25">
      <c r="A76" s="137">
        <v>29</v>
      </c>
      <c r="B76" s="115" t="s">
        <v>2676</v>
      </c>
      <c r="C76" s="65" t="s">
        <v>31</v>
      </c>
      <c r="D76" s="114" t="s">
        <v>2703</v>
      </c>
      <c r="E76" s="170">
        <v>42720</v>
      </c>
      <c r="F76" s="170">
        <v>43084</v>
      </c>
      <c r="G76" s="153">
        <f t="shared" si="3"/>
        <v>12.133333333333333</v>
      </c>
      <c r="H76" s="115" t="s">
        <v>2752</v>
      </c>
      <c r="I76" s="114" t="s">
        <v>660</v>
      </c>
      <c r="J76" s="114" t="s">
        <v>680</v>
      </c>
      <c r="K76" s="116">
        <v>1676958076</v>
      </c>
      <c r="L76" s="117" t="s">
        <v>1148</v>
      </c>
      <c r="M76" s="111">
        <v>1</v>
      </c>
      <c r="N76" s="117" t="s">
        <v>27</v>
      </c>
      <c r="O76" s="117" t="s">
        <v>2684</v>
      </c>
      <c r="P76" s="79"/>
    </row>
    <row r="77" spans="1:16" s="7" customFormat="1" ht="24.75" customHeight="1" outlineLevel="1" x14ac:dyDescent="0.25">
      <c r="A77" s="137">
        <v>30</v>
      </c>
      <c r="B77" s="115" t="s">
        <v>2676</v>
      </c>
      <c r="C77" s="65" t="s">
        <v>31</v>
      </c>
      <c r="D77" s="114" t="s">
        <v>2704</v>
      </c>
      <c r="E77" s="170">
        <v>42394</v>
      </c>
      <c r="F77" s="170">
        <v>42719</v>
      </c>
      <c r="G77" s="153">
        <f t="shared" si="3"/>
        <v>10.833333333333334</v>
      </c>
      <c r="H77" s="115" t="s">
        <v>2705</v>
      </c>
      <c r="I77" s="114" t="s">
        <v>660</v>
      </c>
      <c r="J77" s="114" t="s">
        <v>684</v>
      </c>
      <c r="K77" s="116">
        <v>1636639058</v>
      </c>
      <c r="L77" s="117" t="s">
        <v>1148</v>
      </c>
      <c r="M77" s="111">
        <v>1</v>
      </c>
      <c r="N77" s="117" t="s">
        <v>27</v>
      </c>
      <c r="O77" s="117" t="s">
        <v>2733</v>
      </c>
      <c r="P77" s="79"/>
    </row>
    <row r="78" spans="1:16" s="7" customFormat="1" ht="24.75" customHeight="1" outlineLevel="1" x14ac:dyDescent="0.25">
      <c r="A78" s="137">
        <v>31</v>
      </c>
      <c r="B78" s="115" t="s">
        <v>2676</v>
      </c>
      <c r="C78" s="65" t="s">
        <v>31</v>
      </c>
      <c r="D78" s="114" t="s">
        <v>2704</v>
      </c>
      <c r="E78" s="170">
        <v>42394</v>
      </c>
      <c r="F78" s="170">
        <v>42719</v>
      </c>
      <c r="G78" s="153">
        <f t="shared" si="3"/>
        <v>10.833333333333334</v>
      </c>
      <c r="H78" s="115" t="s">
        <v>2705</v>
      </c>
      <c r="I78" s="114" t="s">
        <v>660</v>
      </c>
      <c r="J78" s="114" t="s">
        <v>680</v>
      </c>
      <c r="K78" s="116">
        <v>1636639058</v>
      </c>
      <c r="L78" s="117" t="s">
        <v>1148</v>
      </c>
      <c r="M78" s="111">
        <v>1</v>
      </c>
      <c r="N78" s="117" t="s">
        <v>27</v>
      </c>
      <c r="O78" s="117" t="s">
        <v>2733</v>
      </c>
      <c r="P78" s="79"/>
    </row>
    <row r="79" spans="1:16" s="7" customFormat="1" ht="24.75" customHeight="1" outlineLevel="1" x14ac:dyDescent="0.25">
      <c r="A79" s="137">
        <v>32</v>
      </c>
      <c r="B79" s="115" t="s">
        <v>2676</v>
      </c>
      <c r="C79" s="65" t="s">
        <v>31</v>
      </c>
      <c r="D79" s="114" t="s">
        <v>2706</v>
      </c>
      <c r="E79" s="138">
        <v>41989</v>
      </c>
      <c r="F79" s="138">
        <v>42369</v>
      </c>
      <c r="G79" s="153">
        <f t="shared" si="3"/>
        <v>12.666666666666666</v>
      </c>
      <c r="H79" s="115" t="s">
        <v>2707</v>
      </c>
      <c r="I79" s="114" t="s">
        <v>660</v>
      </c>
      <c r="J79" s="114" t="s">
        <v>684</v>
      </c>
      <c r="K79" s="116">
        <v>1189024292</v>
      </c>
      <c r="L79" s="117" t="s">
        <v>1148</v>
      </c>
      <c r="M79" s="111">
        <v>1</v>
      </c>
      <c r="N79" s="117" t="s">
        <v>27</v>
      </c>
      <c r="O79" s="117" t="s">
        <v>1148</v>
      </c>
      <c r="P79" s="79"/>
    </row>
    <row r="80" spans="1:16" s="7" customFormat="1" ht="24.75" customHeight="1" outlineLevel="1" x14ac:dyDescent="0.25">
      <c r="A80" s="137">
        <v>33</v>
      </c>
      <c r="B80" s="115" t="s">
        <v>2676</v>
      </c>
      <c r="C80" s="65" t="s">
        <v>31</v>
      </c>
      <c r="D80" s="114" t="s">
        <v>2708</v>
      </c>
      <c r="E80" s="170">
        <v>41989</v>
      </c>
      <c r="F80" s="170">
        <v>42369</v>
      </c>
      <c r="G80" s="153">
        <f t="shared" si="3"/>
        <v>12.666666666666666</v>
      </c>
      <c r="H80" s="115" t="s">
        <v>2709</v>
      </c>
      <c r="I80" s="114" t="s">
        <v>660</v>
      </c>
      <c r="J80" s="114" t="s">
        <v>680</v>
      </c>
      <c r="K80" s="116">
        <v>1150081559</v>
      </c>
      <c r="L80" s="117" t="s">
        <v>1148</v>
      </c>
      <c r="M80" s="111">
        <v>1</v>
      </c>
      <c r="N80" s="117" t="s">
        <v>27</v>
      </c>
      <c r="O80" s="117" t="s">
        <v>2684</v>
      </c>
      <c r="P80" s="79"/>
    </row>
    <row r="81" spans="1:16" s="7" customFormat="1" ht="24.75" customHeight="1" outlineLevel="1" x14ac:dyDescent="0.25">
      <c r="A81" s="137">
        <v>34</v>
      </c>
      <c r="B81" s="115" t="s">
        <v>2676</v>
      </c>
      <c r="C81" s="65" t="s">
        <v>31</v>
      </c>
      <c r="D81" s="114" t="s">
        <v>2710</v>
      </c>
      <c r="E81" s="170">
        <v>41662</v>
      </c>
      <c r="F81" s="170">
        <v>42034</v>
      </c>
      <c r="G81" s="153">
        <f t="shared" si="3"/>
        <v>12.4</v>
      </c>
      <c r="H81" s="115" t="s">
        <v>2719</v>
      </c>
      <c r="I81" s="114" t="s">
        <v>660</v>
      </c>
      <c r="J81" s="114" t="s">
        <v>684</v>
      </c>
      <c r="K81" s="116">
        <v>656877735</v>
      </c>
      <c r="L81" s="117" t="s">
        <v>1148</v>
      </c>
      <c r="M81" s="111">
        <v>1</v>
      </c>
      <c r="N81" s="117" t="s">
        <v>27</v>
      </c>
      <c r="O81" s="117" t="s">
        <v>2684</v>
      </c>
      <c r="P81" s="79"/>
    </row>
    <row r="82" spans="1:16" s="7" customFormat="1" ht="24.75" customHeight="1" outlineLevel="1" x14ac:dyDescent="0.25">
      <c r="A82" s="137">
        <v>35</v>
      </c>
      <c r="B82" s="115" t="s">
        <v>2676</v>
      </c>
      <c r="C82" s="65" t="s">
        <v>31</v>
      </c>
      <c r="D82" s="114" t="s">
        <v>2711</v>
      </c>
      <c r="E82" s="170">
        <v>41299</v>
      </c>
      <c r="F82" s="170">
        <v>41639</v>
      </c>
      <c r="G82" s="153">
        <f t="shared" si="3"/>
        <v>11.333333333333334</v>
      </c>
      <c r="H82" s="115" t="s">
        <v>2720</v>
      </c>
      <c r="I82" s="114" t="s">
        <v>660</v>
      </c>
      <c r="J82" s="114" t="s">
        <v>684</v>
      </c>
      <c r="K82" s="116">
        <v>495905090</v>
      </c>
      <c r="L82" s="117" t="s">
        <v>1148</v>
      </c>
      <c r="M82" s="111">
        <v>1</v>
      </c>
      <c r="N82" s="117" t="s">
        <v>27</v>
      </c>
      <c r="O82" s="117" t="s">
        <v>2684</v>
      </c>
      <c r="P82" s="79"/>
    </row>
    <row r="83" spans="1:16" s="7" customFormat="1" ht="24.75" customHeight="1" outlineLevel="1" x14ac:dyDescent="0.25">
      <c r="A83" s="137">
        <v>36</v>
      </c>
      <c r="B83" s="115" t="s">
        <v>2676</v>
      </c>
      <c r="C83" s="65" t="s">
        <v>31</v>
      </c>
      <c r="D83" s="114" t="s">
        <v>2712</v>
      </c>
      <c r="E83" s="170">
        <v>40926</v>
      </c>
      <c r="F83" s="170">
        <v>41274</v>
      </c>
      <c r="G83" s="153">
        <f t="shared" si="3"/>
        <v>11.6</v>
      </c>
      <c r="H83" s="115" t="s">
        <v>2721</v>
      </c>
      <c r="I83" s="114" t="s">
        <v>660</v>
      </c>
      <c r="J83" s="114" t="s">
        <v>684</v>
      </c>
      <c r="K83" s="116">
        <v>1781663296</v>
      </c>
      <c r="L83" s="117" t="s">
        <v>1148</v>
      </c>
      <c r="M83" s="111">
        <v>1</v>
      </c>
      <c r="N83" s="117" t="s">
        <v>27</v>
      </c>
      <c r="O83" s="117" t="s">
        <v>2684</v>
      </c>
      <c r="P83" s="79"/>
    </row>
    <row r="84" spans="1:16" s="7" customFormat="1" ht="24.75" customHeight="1" outlineLevel="1" x14ac:dyDescent="0.25">
      <c r="A84" s="137">
        <v>37</v>
      </c>
      <c r="B84" s="115" t="s">
        <v>2676</v>
      </c>
      <c r="C84" s="65" t="s">
        <v>31</v>
      </c>
      <c r="D84" s="114" t="s">
        <v>2713</v>
      </c>
      <c r="E84" s="138">
        <v>40557</v>
      </c>
      <c r="F84" s="138">
        <v>40908</v>
      </c>
      <c r="G84" s="153">
        <f t="shared" si="3"/>
        <v>11.7</v>
      </c>
      <c r="H84" s="115" t="s">
        <v>2722</v>
      </c>
      <c r="I84" s="114" t="s">
        <v>660</v>
      </c>
      <c r="J84" s="114" t="s">
        <v>680</v>
      </c>
      <c r="K84" s="116">
        <v>1392033574</v>
      </c>
      <c r="L84" s="117" t="s">
        <v>1148</v>
      </c>
      <c r="M84" s="111">
        <v>1</v>
      </c>
      <c r="N84" s="117" t="s">
        <v>27</v>
      </c>
      <c r="O84" s="117" t="s">
        <v>2684</v>
      </c>
      <c r="P84" s="79"/>
    </row>
    <row r="85" spans="1:16" s="7" customFormat="1" ht="24.75" customHeight="1" outlineLevel="1" x14ac:dyDescent="0.25">
      <c r="A85" s="137">
        <v>38</v>
      </c>
      <c r="B85" s="115" t="s">
        <v>2676</v>
      </c>
      <c r="C85" s="65" t="s">
        <v>31</v>
      </c>
      <c r="D85" s="114" t="s">
        <v>2713</v>
      </c>
      <c r="E85" s="138">
        <v>40557</v>
      </c>
      <c r="F85" s="138">
        <v>40908</v>
      </c>
      <c r="G85" s="153">
        <f t="shared" si="3"/>
        <v>11.7</v>
      </c>
      <c r="H85" s="115" t="s">
        <v>2722</v>
      </c>
      <c r="I85" s="114" t="s">
        <v>660</v>
      </c>
      <c r="J85" s="114" t="s">
        <v>684</v>
      </c>
      <c r="K85" s="116">
        <v>1392033574</v>
      </c>
      <c r="L85" s="117" t="s">
        <v>1148</v>
      </c>
      <c r="M85" s="111">
        <v>1</v>
      </c>
      <c r="N85" s="117" t="s">
        <v>27</v>
      </c>
      <c r="O85" s="117" t="s">
        <v>2684</v>
      </c>
      <c r="P85" s="79"/>
    </row>
    <row r="86" spans="1:16" s="7" customFormat="1" ht="24.75" customHeight="1" outlineLevel="1" x14ac:dyDescent="0.25">
      <c r="A86" s="137">
        <v>39</v>
      </c>
      <c r="B86" s="115" t="s">
        <v>2676</v>
      </c>
      <c r="C86" s="65" t="s">
        <v>31</v>
      </c>
      <c r="D86" s="114" t="s">
        <v>2714</v>
      </c>
      <c r="E86" s="170">
        <v>40199</v>
      </c>
      <c r="F86" s="170">
        <v>40543</v>
      </c>
      <c r="G86" s="153">
        <f t="shared" si="3"/>
        <v>11.466666666666667</v>
      </c>
      <c r="H86" s="115" t="s">
        <v>2723</v>
      </c>
      <c r="I86" s="114" t="s">
        <v>660</v>
      </c>
      <c r="J86" s="114" t="s">
        <v>684</v>
      </c>
      <c r="K86" s="116">
        <v>1012187621</v>
      </c>
      <c r="L86" s="117" t="s">
        <v>1148</v>
      </c>
      <c r="M86" s="111">
        <v>1</v>
      </c>
      <c r="N86" s="117" t="s">
        <v>27</v>
      </c>
      <c r="O86" s="117" t="s">
        <v>2684</v>
      </c>
      <c r="P86" s="79"/>
    </row>
    <row r="87" spans="1:16" s="7" customFormat="1" ht="24.75" customHeight="1" outlineLevel="1" x14ac:dyDescent="0.25">
      <c r="A87" s="137">
        <v>40</v>
      </c>
      <c r="B87" s="115" t="s">
        <v>2676</v>
      </c>
      <c r="C87" s="65" t="s">
        <v>31</v>
      </c>
      <c r="D87" s="114" t="s">
        <v>2715</v>
      </c>
      <c r="E87" s="170">
        <v>39833</v>
      </c>
      <c r="F87" s="170">
        <v>40178</v>
      </c>
      <c r="G87" s="153">
        <f t="shared" si="3"/>
        <v>11.5</v>
      </c>
      <c r="H87" s="115" t="s">
        <v>2723</v>
      </c>
      <c r="I87" s="114" t="s">
        <v>660</v>
      </c>
      <c r="J87" s="114" t="s">
        <v>684</v>
      </c>
      <c r="K87" s="116">
        <v>979263032</v>
      </c>
      <c r="L87" s="117" t="s">
        <v>1148</v>
      </c>
      <c r="M87" s="111">
        <v>1</v>
      </c>
      <c r="N87" s="117" t="s">
        <v>27</v>
      </c>
      <c r="O87" s="117" t="s">
        <v>2684</v>
      </c>
      <c r="P87" s="79"/>
    </row>
    <row r="88" spans="1:16" s="7" customFormat="1" ht="24.75" customHeight="1" outlineLevel="1" x14ac:dyDescent="0.25">
      <c r="A88" s="137">
        <v>41</v>
      </c>
      <c r="B88" s="115" t="s">
        <v>2676</v>
      </c>
      <c r="C88" s="65" t="s">
        <v>31</v>
      </c>
      <c r="D88" s="114" t="s">
        <v>2716</v>
      </c>
      <c r="E88" s="170">
        <v>39449</v>
      </c>
      <c r="F88" s="170">
        <v>39813</v>
      </c>
      <c r="G88" s="153">
        <f t="shared" si="3"/>
        <v>12.133333333333333</v>
      </c>
      <c r="H88" s="115" t="s">
        <v>2724</v>
      </c>
      <c r="I88" s="114" t="s">
        <v>660</v>
      </c>
      <c r="J88" s="114" t="s">
        <v>684</v>
      </c>
      <c r="K88" s="116">
        <v>879393141</v>
      </c>
      <c r="L88" s="117" t="s">
        <v>1148</v>
      </c>
      <c r="M88" s="111">
        <v>1</v>
      </c>
      <c r="N88" s="117" t="s">
        <v>27</v>
      </c>
      <c r="O88" s="117" t="s">
        <v>2684</v>
      </c>
      <c r="P88" s="79"/>
    </row>
    <row r="89" spans="1:16" s="7" customFormat="1" ht="24.75" customHeight="1" outlineLevel="1" x14ac:dyDescent="0.25">
      <c r="A89" s="137">
        <v>42</v>
      </c>
      <c r="B89" s="115" t="s">
        <v>2676</v>
      </c>
      <c r="C89" s="65" t="s">
        <v>31</v>
      </c>
      <c r="D89" s="114" t="s">
        <v>2738</v>
      </c>
      <c r="E89" s="170">
        <v>39234</v>
      </c>
      <c r="F89" s="170">
        <v>39447</v>
      </c>
      <c r="G89" s="153">
        <f t="shared" si="3"/>
        <v>7.1</v>
      </c>
      <c r="H89" s="115" t="s">
        <v>2739</v>
      </c>
      <c r="I89" s="114" t="s">
        <v>2679</v>
      </c>
      <c r="J89" s="114" t="s">
        <v>684</v>
      </c>
      <c r="K89" s="116">
        <v>926286616</v>
      </c>
      <c r="L89" s="117" t="s">
        <v>1148</v>
      </c>
      <c r="M89" s="111">
        <v>1</v>
      </c>
      <c r="N89" s="117" t="s">
        <v>27</v>
      </c>
      <c r="O89" s="117" t="s">
        <v>2684</v>
      </c>
      <c r="P89" s="79"/>
    </row>
    <row r="90" spans="1:16" s="7" customFormat="1" ht="24.75" customHeight="1" outlineLevel="1" x14ac:dyDescent="0.25">
      <c r="A90" s="137">
        <v>43</v>
      </c>
      <c r="B90" s="115" t="s">
        <v>2676</v>
      </c>
      <c r="C90" s="65" t="s">
        <v>31</v>
      </c>
      <c r="D90" s="114" t="s">
        <v>2717</v>
      </c>
      <c r="E90" s="170">
        <v>38740</v>
      </c>
      <c r="F90" s="170">
        <v>39233</v>
      </c>
      <c r="G90" s="153">
        <f t="shared" si="3"/>
        <v>16.433333333333334</v>
      </c>
      <c r="H90" s="115" t="s">
        <v>2725</v>
      </c>
      <c r="I90" s="114" t="s">
        <v>660</v>
      </c>
      <c r="J90" s="114" t="s">
        <v>684</v>
      </c>
      <c r="K90" s="116">
        <v>266777065</v>
      </c>
      <c r="L90" s="117" t="s">
        <v>1148</v>
      </c>
      <c r="M90" s="111">
        <v>1</v>
      </c>
      <c r="N90" s="117" t="s">
        <v>27</v>
      </c>
      <c r="O90" s="117" t="s">
        <v>2684</v>
      </c>
      <c r="P90" s="79"/>
    </row>
    <row r="91" spans="1:16" s="7" customFormat="1" ht="24.75" customHeight="1" outlineLevel="1" x14ac:dyDescent="0.25">
      <c r="A91" s="136">
        <v>44</v>
      </c>
      <c r="B91" s="115" t="s">
        <v>2676</v>
      </c>
      <c r="C91" s="117" t="s">
        <v>31</v>
      </c>
      <c r="D91" s="114" t="s">
        <v>2718</v>
      </c>
      <c r="E91" s="170">
        <v>38743</v>
      </c>
      <c r="F91" s="170">
        <v>39113</v>
      </c>
      <c r="G91" s="153">
        <f t="shared" si="3"/>
        <v>12.333333333333334</v>
      </c>
      <c r="H91" s="115" t="s">
        <v>2726</v>
      </c>
      <c r="I91" s="114" t="s">
        <v>660</v>
      </c>
      <c r="J91" s="114" t="s">
        <v>684</v>
      </c>
      <c r="K91" s="116">
        <v>471821089</v>
      </c>
      <c r="L91" s="117" t="s">
        <v>1148</v>
      </c>
      <c r="M91" s="111">
        <v>1</v>
      </c>
      <c r="N91" s="117" t="s">
        <v>27</v>
      </c>
      <c r="O91" s="117" t="s">
        <v>1148</v>
      </c>
      <c r="P91" s="79"/>
    </row>
    <row r="92" spans="1:16" s="7" customFormat="1" ht="24.75" customHeight="1" outlineLevel="1" x14ac:dyDescent="0.25">
      <c r="A92" s="136">
        <v>45</v>
      </c>
      <c r="B92" s="115" t="s">
        <v>2676</v>
      </c>
      <c r="C92" s="117" t="s">
        <v>31</v>
      </c>
      <c r="D92" s="114" t="s">
        <v>2740</v>
      </c>
      <c r="E92" s="138">
        <v>41088</v>
      </c>
      <c r="F92" s="138">
        <v>41274</v>
      </c>
      <c r="G92" s="153">
        <f t="shared" si="3"/>
        <v>6.2</v>
      </c>
      <c r="H92" s="115" t="s">
        <v>2741</v>
      </c>
      <c r="I92" s="114" t="s">
        <v>2679</v>
      </c>
      <c r="J92" s="114" t="s">
        <v>684</v>
      </c>
      <c r="K92" s="116">
        <v>383884320</v>
      </c>
      <c r="L92" s="117" t="s">
        <v>1148</v>
      </c>
      <c r="M92" s="111">
        <v>1</v>
      </c>
      <c r="N92" s="117" t="s">
        <v>27</v>
      </c>
      <c r="O92" s="117" t="s">
        <v>1148</v>
      </c>
      <c r="P92" s="79"/>
    </row>
    <row r="93" spans="1:16" s="7" customFormat="1" ht="24.75" customHeight="1" outlineLevel="1" x14ac:dyDescent="0.25">
      <c r="A93" s="136">
        <v>46</v>
      </c>
      <c r="B93" s="115" t="s">
        <v>2676</v>
      </c>
      <c r="C93" s="117" t="s">
        <v>31</v>
      </c>
      <c r="D93" s="114" t="s">
        <v>2742</v>
      </c>
      <c r="E93" s="138">
        <v>41261</v>
      </c>
      <c r="F93" s="138">
        <v>41943</v>
      </c>
      <c r="G93" s="153">
        <f t="shared" si="3"/>
        <v>22.733333333333334</v>
      </c>
      <c r="H93" s="115" t="s">
        <v>2743</v>
      </c>
      <c r="I93" s="114" t="s">
        <v>660</v>
      </c>
      <c r="J93" s="114" t="s">
        <v>684</v>
      </c>
      <c r="K93" s="116">
        <v>1763643655</v>
      </c>
      <c r="L93" s="117" t="s">
        <v>1148</v>
      </c>
      <c r="M93" s="111">
        <v>1</v>
      </c>
      <c r="N93" s="117" t="s">
        <v>27</v>
      </c>
      <c r="O93" s="117" t="s">
        <v>1148</v>
      </c>
      <c r="P93" s="79"/>
    </row>
    <row r="94" spans="1:16" s="7" customFormat="1" ht="24.75" customHeight="1" outlineLevel="1" x14ac:dyDescent="0.25">
      <c r="A94" s="136">
        <v>47</v>
      </c>
      <c r="B94" s="115" t="s">
        <v>2676</v>
      </c>
      <c r="C94" s="117" t="s">
        <v>31</v>
      </c>
      <c r="D94" s="114" t="s">
        <v>2744</v>
      </c>
      <c r="E94" s="138">
        <v>41943</v>
      </c>
      <c r="F94" s="138">
        <v>42004</v>
      </c>
      <c r="G94" s="153">
        <f t="shared" si="3"/>
        <v>2.0333333333333332</v>
      </c>
      <c r="H94" s="115" t="s">
        <v>2745</v>
      </c>
      <c r="I94" s="114" t="s">
        <v>2679</v>
      </c>
      <c r="J94" s="114" t="s">
        <v>684</v>
      </c>
      <c r="K94" s="116">
        <v>135921852</v>
      </c>
      <c r="L94" s="117" t="s">
        <v>1148</v>
      </c>
      <c r="M94" s="111">
        <v>1</v>
      </c>
      <c r="N94" s="117" t="s">
        <v>27</v>
      </c>
      <c r="O94" s="117" t="s">
        <v>1148</v>
      </c>
      <c r="P94" s="79"/>
    </row>
    <row r="95" spans="1:16" s="7" customFormat="1" ht="24.75" customHeight="1" outlineLevel="1" x14ac:dyDescent="0.25">
      <c r="A95" s="137">
        <v>48</v>
      </c>
      <c r="B95" s="115" t="s">
        <v>2676</v>
      </c>
      <c r="C95" s="117" t="s">
        <v>31</v>
      </c>
      <c r="D95" s="114" t="s">
        <v>2746</v>
      </c>
      <c r="E95" s="138">
        <v>42033</v>
      </c>
      <c r="F95" s="138">
        <v>42369</v>
      </c>
      <c r="G95" s="153">
        <f t="shared" si="3"/>
        <v>11.2</v>
      </c>
      <c r="H95" s="115" t="s">
        <v>2747</v>
      </c>
      <c r="I95" s="114" t="s">
        <v>660</v>
      </c>
      <c r="J95" s="114" t="s">
        <v>684</v>
      </c>
      <c r="K95" s="116">
        <v>452401859</v>
      </c>
      <c r="L95" s="117" t="s">
        <v>1148</v>
      </c>
      <c r="M95" s="111">
        <v>1</v>
      </c>
      <c r="N95" s="117" t="s">
        <v>27</v>
      </c>
      <c r="O95" s="117" t="s">
        <v>2733</v>
      </c>
      <c r="P95" s="79"/>
    </row>
    <row r="96" spans="1:16" s="7" customFormat="1" ht="24.75" customHeight="1" outlineLevel="1" x14ac:dyDescent="0.25">
      <c r="A96" s="137">
        <v>49</v>
      </c>
      <c r="B96" s="115" t="s">
        <v>2676</v>
      </c>
      <c r="C96" s="117" t="s">
        <v>31</v>
      </c>
      <c r="D96" s="114" t="s">
        <v>2748</v>
      </c>
      <c r="E96" s="138">
        <v>42394</v>
      </c>
      <c r="F96" s="138">
        <v>42674</v>
      </c>
      <c r="G96" s="153">
        <f t="shared" si="3"/>
        <v>9.3333333333333339</v>
      </c>
      <c r="H96" s="115" t="s">
        <v>2749</v>
      </c>
      <c r="I96" s="114" t="s">
        <v>660</v>
      </c>
      <c r="J96" s="114" t="s">
        <v>684</v>
      </c>
      <c r="K96" s="116">
        <v>966188443</v>
      </c>
      <c r="L96" s="117" t="s">
        <v>1148</v>
      </c>
      <c r="M96" s="111">
        <v>1</v>
      </c>
      <c r="N96" s="117" t="s">
        <v>27</v>
      </c>
      <c r="O96" s="117" t="s">
        <v>2733</v>
      </c>
      <c r="P96" s="79"/>
    </row>
    <row r="97" spans="1:16" s="7" customFormat="1" ht="24.75" customHeight="1" outlineLevel="1" x14ac:dyDescent="0.25">
      <c r="A97" s="137">
        <v>50</v>
      </c>
      <c r="B97" s="115" t="s">
        <v>2676</v>
      </c>
      <c r="C97" s="117" t="s">
        <v>31</v>
      </c>
      <c r="D97" s="114" t="s">
        <v>2750</v>
      </c>
      <c r="E97" s="138">
        <v>42395</v>
      </c>
      <c r="F97" s="138">
        <v>42719</v>
      </c>
      <c r="G97" s="153">
        <f t="shared" si="3"/>
        <v>10.8</v>
      </c>
      <c r="H97" s="115" t="s">
        <v>2751</v>
      </c>
      <c r="I97" s="114" t="s">
        <v>660</v>
      </c>
      <c r="J97" s="114" t="s">
        <v>680</v>
      </c>
      <c r="K97" s="116">
        <v>982579843</v>
      </c>
      <c r="L97" s="117" t="s">
        <v>1148</v>
      </c>
      <c r="M97" s="111">
        <v>1</v>
      </c>
      <c r="N97" s="117" t="s">
        <v>27</v>
      </c>
      <c r="O97" s="117" t="s">
        <v>1148</v>
      </c>
      <c r="P97" s="79"/>
    </row>
    <row r="98" spans="1:16" s="7" customFormat="1" ht="24.75" customHeight="1" outlineLevel="1" x14ac:dyDescent="0.25">
      <c r="A98" s="137">
        <v>51</v>
      </c>
      <c r="B98" s="115" t="s">
        <v>2676</v>
      </c>
      <c r="C98" s="117" t="s">
        <v>31</v>
      </c>
      <c r="D98" s="114" t="s">
        <v>2753</v>
      </c>
      <c r="E98" s="138">
        <v>42720</v>
      </c>
      <c r="F98" s="138">
        <v>43085</v>
      </c>
      <c r="G98" s="153">
        <f t="shared" si="3"/>
        <v>12.166666666666666</v>
      </c>
      <c r="H98" s="115" t="s">
        <v>2752</v>
      </c>
      <c r="I98" s="114" t="s">
        <v>660</v>
      </c>
      <c r="J98" s="114" t="s">
        <v>684</v>
      </c>
      <c r="K98" s="116">
        <v>1953946368</v>
      </c>
      <c r="L98" s="117" t="s">
        <v>1148</v>
      </c>
      <c r="M98" s="111">
        <v>1</v>
      </c>
      <c r="N98" s="117" t="s">
        <v>27</v>
      </c>
      <c r="O98" s="117" t="s">
        <v>2733</v>
      </c>
      <c r="P98" s="79"/>
    </row>
    <row r="99" spans="1:16" s="7" customFormat="1" ht="24.75" customHeight="1" outlineLevel="1" x14ac:dyDescent="0.25">
      <c r="A99" s="137">
        <v>52</v>
      </c>
      <c r="B99" s="115" t="s">
        <v>2676</v>
      </c>
      <c r="C99" s="117" t="s">
        <v>31</v>
      </c>
      <c r="D99" s="114" t="s">
        <v>2753</v>
      </c>
      <c r="E99" s="138">
        <v>42720</v>
      </c>
      <c r="F99" s="138">
        <v>43085</v>
      </c>
      <c r="G99" s="153">
        <f t="shared" si="3"/>
        <v>12.166666666666666</v>
      </c>
      <c r="H99" s="115" t="s">
        <v>2752</v>
      </c>
      <c r="I99" s="114" t="s">
        <v>660</v>
      </c>
      <c r="J99" s="114" t="s">
        <v>680</v>
      </c>
      <c r="K99" s="116">
        <v>1953946368</v>
      </c>
      <c r="L99" s="117" t="s">
        <v>1148</v>
      </c>
      <c r="M99" s="111">
        <v>1</v>
      </c>
      <c r="N99" s="117" t="s">
        <v>27</v>
      </c>
      <c r="O99" s="117" t="s">
        <v>2733</v>
      </c>
      <c r="P99" s="79"/>
    </row>
    <row r="100" spans="1:16" s="7" customFormat="1" ht="24.75" customHeight="1" outlineLevel="1" x14ac:dyDescent="0.25">
      <c r="A100" s="137">
        <v>53</v>
      </c>
      <c r="B100" s="115" t="s">
        <v>2676</v>
      </c>
      <c r="C100" s="117" t="s">
        <v>31</v>
      </c>
      <c r="D100" s="114" t="s">
        <v>2756</v>
      </c>
      <c r="E100" s="138">
        <v>43085</v>
      </c>
      <c r="F100" s="138">
        <v>43312</v>
      </c>
      <c r="G100" s="153">
        <f t="shared" si="3"/>
        <v>7.5666666666666664</v>
      </c>
      <c r="H100" s="115" t="s">
        <v>2757</v>
      </c>
      <c r="I100" s="114" t="s">
        <v>660</v>
      </c>
      <c r="J100" s="114" t="s">
        <v>684</v>
      </c>
      <c r="K100" s="116">
        <v>1421173285</v>
      </c>
      <c r="L100" s="117" t="s">
        <v>1148</v>
      </c>
      <c r="M100" s="111">
        <v>1</v>
      </c>
      <c r="N100" s="117" t="s">
        <v>27</v>
      </c>
      <c r="O100" s="117" t="s">
        <v>1148</v>
      </c>
      <c r="P100" s="79"/>
    </row>
    <row r="101" spans="1:16" s="7" customFormat="1" ht="24.75" customHeight="1" outlineLevel="1" x14ac:dyDescent="0.25">
      <c r="A101" s="137">
        <v>54</v>
      </c>
      <c r="B101" s="115" t="s">
        <v>2676</v>
      </c>
      <c r="C101" s="117" t="s">
        <v>31</v>
      </c>
      <c r="D101" s="114" t="s">
        <v>2756</v>
      </c>
      <c r="E101" s="138">
        <v>43085</v>
      </c>
      <c r="F101" s="138">
        <v>43312</v>
      </c>
      <c r="G101" s="153">
        <f t="shared" si="3"/>
        <v>7.5666666666666664</v>
      </c>
      <c r="H101" s="115" t="s">
        <v>2757</v>
      </c>
      <c r="I101" s="114" t="s">
        <v>660</v>
      </c>
      <c r="J101" s="114" t="s">
        <v>680</v>
      </c>
      <c r="K101" s="116">
        <v>1421173285</v>
      </c>
      <c r="L101" s="117" t="s">
        <v>1148</v>
      </c>
      <c r="M101" s="111">
        <v>1</v>
      </c>
      <c r="N101" s="117" t="s">
        <v>27</v>
      </c>
      <c r="O101" s="117" t="s">
        <v>1148</v>
      </c>
      <c r="P101" s="79"/>
    </row>
    <row r="102" spans="1:16" s="7" customFormat="1" ht="24.75" customHeight="1" outlineLevel="1" x14ac:dyDescent="0.25">
      <c r="A102" s="137">
        <v>55</v>
      </c>
      <c r="B102" s="115" t="s">
        <v>2676</v>
      </c>
      <c r="C102" s="117" t="s">
        <v>31</v>
      </c>
      <c r="D102" s="114" t="s">
        <v>2756</v>
      </c>
      <c r="E102" s="138">
        <v>43085</v>
      </c>
      <c r="F102" s="138">
        <v>43312</v>
      </c>
      <c r="G102" s="153">
        <f t="shared" si="3"/>
        <v>7.5666666666666664</v>
      </c>
      <c r="H102" s="115" t="s">
        <v>2757</v>
      </c>
      <c r="I102" s="114" t="s">
        <v>660</v>
      </c>
      <c r="J102" s="114" t="s">
        <v>686</v>
      </c>
      <c r="K102" s="116">
        <v>1421173285</v>
      </c>
      <c r="L102" s="117" t="s">
        <v>1148</v>
      </c>
      <c r="M102" s="111">
        <v>1</v>
      </c>
      <c r="N102" s="117" t="s">
        <v>27</v>
      </c>
      <c r="O102" s="117" t="s">
        <v>1148</v>
      </c>
      <c r="P102" s="79"/>
    </row>
    <row r="103" spans="1:16" s="7" customFormat="1" ht="24.75" customHeight="1" outlineLevel="1" x14ac:dyDescent="0.25">
      <c r="A103" s="137">
        <v>56</v>
      </c>
      <c r="B103" s="115" t="s">
        <v>2676</v>
      </c>
      <c r="C103" s="117" t="s">
        <v>31</v>
      </c>
      <c r="D103" s="114" t="s">
        <v>2758</v>
      </c>
      <c r="E103" s="138">
        <v>43486</v>
      </c>
      <c r="F103" s="138">
        <v>43812</v>
      </c>
      <c r="G103" s="153">
        <f t="shared" si="3"/>
        <v>10.866666666666667</v>
      </c>
      <c r="H103" s="115" t="s">
        <v>2759</v>
      </c>
      <c r="I103" s="114" t="s">
        <v>660</v>
      </c>
      <c r="J103" s="114" t="s">
        <v>684</v>
      </c>
      <c r="K103" s="116">
        <v>2340027031</v>
      </c>
      <c r="L103" s="117" t="s">
        <v>1148</v>
      </c>
      <c r="M103" s="111">
        <v>1</v>
      </c>
      <c r="N103" s="117" t="s">
        <v>27</v>
      </c>
      <c r="O103" s="117" t="s">
        <v>2732</v>
      </c>
      <c r="P103" s="79"/>
    </row>
    <row r="104" spans="1:16" s="7" customFormat="1" ht="24.75" customHeight="1" outlineLevel="1" x14ac:dyDescent="0.25">
      <c r="A104" s="137">
        <v>57</v>
      </c>
      <c r="B104" s="115" t="s">
        <v>2676</v>
      </c>
      <c r="C104" s="117" t="s">
        <v>31</v>
      </c>
      <c r="D104" s="114" t="s">
        <v>2758</v>
      </c>
      <c r="E104" s="138">
        <v>43486</v>
      </c>
      <c r="F104" s="138">
        <v>43812</v>
      </c>
      <c r="G104" s="153">
        <f t="shared" si="3"/>
        <v>10.866666666666667</v>
      </c>
      <c r="H104" s="115" t="s">
        <v>2759</v>
      </c>
      <c r="I104" s="114" t="s">
        <v>660</v>
      </c>
      <c r="J104" s="114" t="s">
        <v>680</v>
      </c>
      <c r="K104" s="116">
        <v>2340027031</v>
      </c>
      <c r="L104" s="117" t="s">
        <v>1148</v>
      </c>
      <c r="M104" s="111">
        <v>1</v>
      </c>
      <c r="N104" s="117" t="s">
        <v>27</v>
      </c>
      <c r="O104" s="117" t="s">
        <v>1148</v>
      </c>
      <c r="P104" s="79"/>
    </row>
    <row r="105" spans="1:16" s="7" customFormat="1" ht="24.75" customHeight="1" outlineLevel="1" x14ac:dyDescent="0.25">
      <c r="A105" s="137">
        <v>58</v>
      </c>
      <c r="B105" s="115" t="s">
        <v>2676</v>
      </c>
      <c r="C105" s="117" t="s">
        <v>31</v>
      </c>
      <c r="D105" s="114" t="s">
        <v>2758</v>
      </c>
      <c r="E105" s="138">
        <v>43486</v>
      </c>
      <c r="F105" s="138">
        <v>43812</v>
      </c>
      <c r="G105" s="153">
        <f t="shared" si="3"/>
        <v>10.866666666666667</v>
      </c>
      <c r="H105" s="115" t="s">
        <v>2759</v>
      </c>
      <c r="I105" s="114" t="s">
        <v>660</v>
      </c>
      <c r="J105" s="114" t="s">
        <v>686</v>
      </c>
      <c r="K105" s="116">
        <v>2340027031</v>
      </c>
      <c r="L105" s="117" t="s">
        <v>1148</v>
      </c>
      <c r="M105" s="111">
        <v>1</v>
      </c>
      <c r="N105" s="117" t="s">
        <v>27</v>
      </c>
      <c r="O105" s="117" t="s">
        <v>1148</v>
      </c>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8" t="s">
        <v>2633</v>
      </c>
      <c r="B109" s="219"/>
      <c r="C109" s="219"/>
      <c r="D109" s="219"/>
      <c r="E109" s="219"/>
      <c r="F109" s="219"/>
      <c r="G109" s="219"/>
      <c r="H109" s="219"/>
      <c r="I109" s="219"/>
      <c r="J109" s="219"/>
      <c r="K109" s="219"/>
      <c r="L109" s="219"/>
      <c r="M109" s="219"/>
      <c r="N109" s="219"/>
      <c r="O109" s="220"/>
      <c r="P109" s="76"/>
    </row>
    <row r="110" spans="1:16" ht="15" customHeight="1" x14ac:dyDescent="0.25">
      <c r="A110" s="221" t="s">
        <v>2655</v>
      </c>
      <c r="B110" s="222"/>
      <c r="C110" s="222"/>
      <c r="D110" s="222"/>
      <c r="E110" s="222"/>
      <c r="F110" s="222"/>
      <c r="G110" s="222"/>
      <c r="H110" s="222"/>
      <c r="I110" s="222"/>
      <c r="J110" s="222"/>
      <c r="K110" s="222"/>
      <c r="L110" s="222"/>
      <c r="M110" s="222"/>
      <c r="N110" s="222"/>
      <c r="O110" s="223"/>
    </row>
    <row r="111" spans="1:16" ht="15.75" thickBot="1" x14ac:dyDescent="0.3">
      <c r="A111" s="224"/>
      <c r="B111" s="225"/>
      <c r="C111" s="225"/>
      <c r="D111" s="225"/>
      <c r="E111" s="225"/>
      <c r="F111" s="225"/>
      <c r="G111" s="225"/>
      <c r="H111" s="225"/>
      <c r="I111" s="225"/>
      <c r="J111" s="225"/>
      <c r="K111" s="225"/>
      <c r="L111" s="225"/>
      <c r="M111" s="225"/>
      <c r="N111" s="225"/>
      <c r="O111" s="226"/>
    </row>
    <row r="112" spans="1:16" s="1" customFormat="1" ht="26.25" customHeight="1" thickBot="1" x14ac:dyDescent="0.3">
      <c r="I112" s="231" t="s">
        <v>9</v>
      </c>
      <c r="J112" s="232"/>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2664</v>
      </c>
      <c r="C114" s="156" t="s">
        <v>31</v>
      </c>
      <c r="D114" s="114" t="s">
        <v>2727</v>
      </c>
      <c r="E114" s="138">
        <v>43882</v>
      </c>
      <c r="F114" s="138">
        <v>44196</v>
      </c>
      <c r="G114" s="153">
        <f>IF(AND(E114&lt;&gt;"",F114&lt;&gt;""),((F114-E114)/30),"")</f>
        <v>10.466666666666667</v>
      </c>
      <c r="H114" s="115" t="s">
        <v>2731</v>
      </c>
      <c r="I114" s="114" t="s">
        <v>1155</v>
      </c>
      <c r="J114" s="114" t="s">
        <v>1057</v>
      </c>
      <c r="K114" s="116">
        <v>2550334458</v>
      </c>
      <c r="L114" s="100">
        <f>+IF(AND(K114&gt;0,O114="Ejecución"),(K114/877802)*Tabla28[[#This Row],[% participación]],IF(AND(K114&gt;0,O114&lt;&gt;"Ejecución"),"-",""))</f>
        <v>2905.364145900784</v>
      </c>
      <c r="M114" s="117" t="s">
        <v>1148</v>
      </c>
      <c r="N114" s="166">
        <v>1</v>
      </c>
      <c r="O114" s="155" t="s">
        <v>1150</v>
      </c>
      <c r="P114" s="78"/>
    </row>
    <row r="115" spans="1:16" s="6" customFormat="1" ht="24.75" customHeight="1" x14ac:dyDescent="0.25">
      <c r="A115" s="136">
        <v>2</v>
      </c>
      <c r="B115" s="154" t="s">
        <v>2664</v>
      </c>
      <c r="C115" s="156" t="s">
        <v>31</v>
      </c>
      <c r="D115" s="114" t="s">
        <v>2728</v>
      </c>
      <c r="E115" s="170">
        <v>43881</v>
      </c>
      <c r="F115" s="170">
        <v>44196</v>
      </c>
      <c r="G115" s="153">
        <f t="shared" ref="G115:G116" si="4">IF(AND(E115&lt;&gt;"",F115&lt;&gt;""),((F115-E115)/30),"")</f>
        <v>10.5</v>
      </c>
      <c r="H115" s="115" t="s">
        <v>2731</v>
      </c>
      <c r="I115" s="114" t="s">
        <v>421</v>
      </c>
      <c r="J115" s="114" t="s">
        <v>449</v>
      </c>
      <c r="K115" s="68">
        <v>4941929993</v>
      </c>
      <c r="L115" s="100">
        <f>+IF(AND(K115&gt;0,O115="Ejecución"),(K115/877802)*Tabla28[[#This Row],[% participación]],IF(AND(K115&gt;0,O115&lt;&gt;"Ejecución"),"-",""))</f>
        <v>5629.8914709695355</v>
      </c>
      <c r="M115" s="65" t="s">
        <v>1148</v>
      </c>
      <c r="N115" s="166">
        <v>1</v>
      </c>
      <c r="O115" s="155" t="s">
        <v>1150</v>
      </c>
      <c r="P115" s="78"/>
    </row>
    <row r="116" spans="1:16" s="6" customFormat="1" ht="24.75" customHeight="1" x14ac:dyDescent="0.25">
      <c r="A116" s="136">
        <v>3</v>
      </c>
      <c r="B116" s="154" t="s">
        <v>2664</v>
      </c>
      <c r="C116" s="156" t="s">
        <v>31</v>
      </c>
      <c r="D116" s="114" t="s">
        <v>2729</v>
      </c>
      <c r="E116" s="170">
        <v>43882</v>
      </c>
      <c r="F116" s="170">
        <v>44196</v>
      </c>
      <c r="G116" s="153">
        <f t="shared" si="4"/>
        <v>10.466666666666667</v>
      </c>
      <c r="H116" s="115" t="s">
        <v>2731</v>
      </c>
      <c r="I116" s="114" t="s">
        <v>660</v>
      </c>
      <c r="J116" s="114" t="s">
        <v>684</v>
      </c>
      <c r="K116" s="68">
        <v>2781444972</v>
      </c>
      <c r="L116" s="100">
        <f>+IF(AND(K116&gt;0,O116="Ejecución"),(K116/877802)*Tabla28[[#This Row],[% participación]],IF(AND(K116&gt;0,O116&lt;&gt;"Ejecución"),"-",""))</f>
        <v>3168.6473396050592</v>
      </c>
      <c r="M116" s="65" t="s">
        <v>1148</v>
      </c>
      <c r="N116" s="166">
        <v>1</v>
      </c>
      <c r="O116" s="155" t="s">
        <v>1150</v>
      </c>
      <c r="P116" s="78"/>
    </row>
    <row r="117" spans="1:16" s="6" customFormat="1" ht="24.75" customHeight="1" outlineLevel="1" x14ac:dyDescent="0.25">
      <c r="A117" s="136">
        <v>4</v>
      </c>
      <c r="B117" s="154" t="s">
        <v>2664</v>
      </c>
      <c r="C117" s="156" t="s">
        <v>31</v>
      </c>
      <c r="D117" s="114" t="s">
        <v>2730</v>
      </c>
      <c r="E117" s="170">
        <v>43882</v>
      </c>
      <c r="F117" s="170">
        <v>44196</v>
      </c>
      <c r="G117" s="153">
        <f t="shared" ref="G117:G159" si="5">IF(AND(E117&lt;&gt;"",F117&lt;&gt;""),((F117-E117)/30),"")</f>
        <v>10.466666666666667</v>
      </c>
      <c r="H117" s="115" t="s">
        <v>2731</v>
      </c>
      <c r="I117" s="114" t="s">
        <v>421</v>
      </c>
      <c r="J117" s="114" t="s">
        <v>427</v>
      </c>
      <c r="K117" s="68">
        <v>3134010187</v>
      </c>
      <c r="L117" s="100">
        <f>+IF(AND(K117&gt;0,O117="Ejecución"),(K117/877802)*Tabla28[[#This Row],[% participación]],IF(AND(K117&gt;0,O117&lt;&gt;"Ejecución"),"-",""))</f>
        <v>3570.2928302737973</v>
      </c>
      <c r="M117" s="65" t="s">
        <v>1148</v>
      </c>
      <c r="N117" s="166">
        <v>1</v>
      </c>
      <c r="O117" s="155" t="s">
        <v>1150</v>
      </c>
      <c r="P117" s="78"/>
    </row>
    <row r="118" spans="1:16" s="7" customFormat="1" ht="24.75" customHeight="1" outlineLevel="1" x14ac:dyDescent="0.25">
      <c r="A118" s="137">
        <v>5</v>
      </c>
      <c r="B118" s="154" t="s">
        <v>2664</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2664</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2664</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2664</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2664</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2664</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2664</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2664</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2664</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2664</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2664</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2664</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2664</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2664</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2664</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2664</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2664</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2664</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2664</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2664</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2664</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2664</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2664</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2664</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2664</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2664</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2664</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2664</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2664</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2664</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2664</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2664</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2664</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2664</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2664</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2664</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2664</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2664</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2664</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2664</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2664</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2664</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2664</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74" t="s">
        <v>13</v>
      </c>
      <c r="B162" s="175"/>
      <c r="C162" s="175"/>
      <c r="D162" s="175"/>
      <c r="E162" s="176"/>
      <c r="F162" s="175" t="s">
        <v>15</v>
      </c>
      <c r="G162" s="175"/>
      <c r="H162" s="175"/>
      <c r="I162" s="174" t="s">
        <v>16</v>
      </c>
      <c r="J162" s="175"/>
      <c r="K162" s="175"/>
      <c r="L162" s="175"/>
      <c r="M162" s="175"/>
      <c r="N162" s="175"/>
      <c r="O162" s="176"/>
      <c r="P162" s="76"/>
    </row>
    <row r="163" spans="1:28" ht="51.75" customHeight="1" x14ac:dyDescent="0.25">
      <c r="A163" s="233" t="s">
        <v>2659</v>
      </c>
      <c r="B163" s="234"/>
      <c r="C163" s="234"/>
      <c r="D163" s="234"/>
      <c r="E163" s="235"/>
      <c r="F163" s="236" t="s">
        <v>2660</v>
      </c>
      <c r="G163" s="236"/>
      <c r="H163" s="236"/>
      <c r="I163" s="233" t="s">
        <v>2630</v>
      </c>
      <c r="J163" s="234"/>
      <c r="K163" s="234"/>
      <c r="L163" s="234"/>
      <c r="M163" s="234"/>
      <c r="N163" s="234"/>
      <c r="O163" s="235"/>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4" t="s">
        <v>2614</v>
      </c>
      <c r="C165" s="204"/>
      <c r="D165" s="204"/>
      <c r="E165" s="8"/>
      <c r="F165" s="5"/>
      <c r="G165" s="237" t="s">
        <v>2614</v>
      </c>
      <c r="H165" s="237"/>
      <c r="I165" s="238" t="s">
        <v>1164</v>
      </c>
      <c r="J165" s="239"/>
      <c r="K165" s="239"/>
      <c r="L165" s="239"/>
      <c r="M165" s="239"/>
      <c r="N165" s="107" t="s">
        <v>2732</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2733</v>
      </c>
      <c r="E167" s="8"/>
      <c r="F167" s="5"/>
      <c r="G167" s="107" t="s">
        <v>2733</v>
      </c>
      <c r="I167" s="240" t="s">
        <v>2643</v>
      </c>
      <c r="J167" s="241"/>
      <c r="K167" s="241"/>
      <c r="L167" s="241"/>
      <c r="M167" s="241"/>
      <c r="N167" s="241"/>
      <c r="O167" s="242"/>
      <c r="U167" s="51"/>
    </row>
    <row r="168" spans="1:28" x14ac:dyDescent="0.25">
      <c r="A168" s="9"/>
      <c r="B168" s="217" t="s">
        <v>2657</v>
      </c>
      <c r="C168" s="217"/>
      <c r="D168" s="217"/>
      <c r="E168" s="8"/>
      <c r="F168" s="5"/>
      <c r="H168" s="81" t="s">
        <v>2656</v>
      </c>
      <c r="I168" s="240"/>
      <c r="J168" s="241"/>
      <c r="K168" s="241"/>
      <c r="L168" s="241"/>
      <c r="M168" s="241"/>
      <c r="N168" s="241"/>
      <c r="O168" s="242"/>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4" t="s">
        <v>2667</v>
      </c>
      <c r="B172" s="175"/>
      <c r="C172" s="175"/>
      <c r="D172" s="175"/>
      <c r="E172" s="175"/>
      <c r="F172" s="175"/>
      <c r="G172" s="175"/>
      <c r="H172" s="175"/>
      <c r="I172" s="175"/>
      <c r="J172" s="175"/>
      <c r="K172" s="175"/>
      <c r="L172" s="175"/>
      <c r="M172" s="175"/>
      <c r="N172" s="175"/>
      <c r="O172" s="176"/>
      <c r="P172" s="76"/>
    </row>
    <row r="173" spans="1:28" ht="15" customHeight="1" x14ac:dyDescent="0.25">
      <c r="A173" s="189" t="s">
        <v>2673</v>
      </c>
      <c r="B173" s="190"/>
      <c r="C173" s="190"/>
      <c r="D173" s="190"/>
      <c r="E173" s="190"/>
      <c r="F173" s="190"/>
      <c r="G173" s="190"/>
      <c r="H173" s="190"/>
      <c r="I173" s="190"/>
      <c r="J173" s="190"/>
      <c r="K173" s="190"/>
      <c r="L173" s="190"/>
      <c r="M173" s="190"/>
      <c r="N173" s="190"/>
      <c r="O173" s="191"/>
    </row>
    <row r="174" spans="1:28" ht="24" thickBot="1" x14ac:dyDescent="0.3">
      <c r="A174" s="192"/>
      <c r="B174" s="193"/>
      <c r="C174" s="193"/>
      <c r="D174" s="193"/>
      <c r="E174" s="193"/>
      <c r="F174" s="193"/>
      <c r="G174" s="193"/>
      <c r="H174" s="193"/>
      <c r="I174" s="193"/>
      <c r="J174" s="193"/>
      <c r="K174" s="193"/>
      <c r="L174" s="193"/>
      <c r="M174" s="193"/>
      <c r="N174" s="193"/>
      <c r="O174" s="19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5" t="s">
        <v>2668</v>
      </c>
      <c r="C176" s="205"/>
      <c r="D176" s="205"/>
      <c r="E176" s="205"/>
      <c r="F176" s="205"/>
      <c r="G176" s="205"/>
      <c r="H176" s="20"/>
      <c r="I176" s="212" t="s">
        <v>2674</v>
      </c>
      <c r="J176" s="213"/>
      <c r="K176" s="213"/>
      <c r="L176" s="213"/>
      <c r="M176" s="21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6" t="s">
        <v>17</v>
      </c>
      <c r="C177" s="207"/>
      <c r="D177" s="208"/>
      <c r="E177" s="212" t="s">
        <v>2615</v>
      </c>
      <c r="F177" s="213"/>
      <c r="G177" s="214"/>
      <c r="H177" s="5"/>
      <c r="I177" s="206" t="s">
        <v>17</v>
      </c>
      <c r="J177" s="207"/>
      <c r="K177" s="207"/>
      <c r="L177" s="208"/>
      <c r="M177" s="243" t="s">
        <v>2671</v>
      </c>
      <c r="O177" s="8"/>
      <c r="Q177" s="19"/>
      <c r="R177" s="19"/>
      <c r="S177" s="19"/>
      <c r="T177" s="19"/>
      <c r="U177" s="19"/>
      <c r="V177" s="19"/>
      <c r="W177" s="19"/>
      <c r="X177" s="19"/>
      <c r="Y177" s="19"/>
      <c r="Z177" s="19"/>
      <c r="AA177" s="19"/>
      <c r="AB177" s="19"/>
    </row>
    <row r="178" spans="1:28" ht="23.25" x14ac:dyDescent="0.25">
      <c r="A178" s="9"/>
      <c r="B178" s="209"/>
      <c r="C178" s="210"/>
      <c r="D178" s="211"/>
      <c r="E178" s="160" t="s">
        <v>2616</v>
      </c>
      <c r="F178" s="28" t="s">
        <v>2617</v>
      </c>
      <c r="G178" s="28" t="s">
        <v>2618</v>
      </c>
      <c r="H178" s="5"/>
      <c r="I178" s="209"/>
      <c r="J178" s="210"/>
      <c r="K178" s="210"/>
      <c r="L178" s="211"/>
      <c r="M178" s="244"/>
      <c r="O178" s="8"/>
      <c r="Q178" s="19"/>
      <c r="R178" s="28" t="s">
        <v>2618</v>
      </c>
      <c r="S178" s="19"/>
      <c r="T178" s="19"/>
      <c r="U178" s="171" t="s">
        <v>1165</v>
      </c>
      <c r="V178" s="171"/>
      <c r="W178" s="171"/>
      <c r="X178" s="24">
        <v>0.02</v>
      </c>
      <c r="Y178" s="157"/>
      <c r="Z178" s="158" t="str">
        <f>IF(Y178&gt;0,SUM(E180+Y178),"")</f>
        <v/>
      </c>
      <c r="AA178" s="19"/>
      <c r="AB178" s="19"/>
    </row>
    <row r="179" spans="1:28" ht="23.25" x14ac:dyDescent="0.25">
      <c r="A179" s="9"/>
      <c r="B179" s="215" t="s">
        <v>2668</v>
      </c>
      <c r="C179" s="215"/>
      <c r="D179" s="215"/>
      <c r="E179" s="164">
        <v>0.02</v>
      </c>
      <c r="F179" s="163">
        <v>0.06</v>
      </c>
      <c r="G179" s="158">
        <f>IF(F179&gt;0,SUM(E179+F179),"")</f>
        <v>0.08</v>
      </c>
      <c r="H179" s="5"/>
      <c r="I179" s="215" t="s">
        <v>2670</v>
      </c>
      <c r="J179" s="215"/>
      <c r="K179" s="215"/>
      <c r="L179" s="215"/>
      <c r="M179" s="165">
        <v>0.02</v>
      </c>
      <c r="O179" s="8"/>
      <c r="Q179" s="19"/>
      <c r="R179" s="152">
        <f>IF(M179&gt;0,SUM(L179+M179),"")</f>
        <v>0.02</v>
      </c>
      <c r="T179" s="19"/>
      <c r="U179" s="171" t="s">
        <v>1166</v>
      </c>
      <c r="V179" s="171"/>
      <c r="W179" s="171"/>
      <c r="X179" s="24">
        <v>0.02</v>
      </c>
      <c r="Y179" s="157"/>
      <c r="Z179" s="158" t="str">
        <f>IF(Y179&gt;0,SUM(E181+Y179),"")</f>
        <v/>
      </c>
      <c r="AA179" s="19"/>
      <c r="AB179" s="19"/>
    </row>
    <row r="180" spans="1:28" ht="23.25" hidden="1" x14ac:dyDescent="0.25">
      <c r="A180" s="9"/>
      <c r="B180" s="195"/>
      <c r="C180" s="195"/>
      <c r="D180" s="195"/>
      <c r="E180" s="162"/>
      <c r="H180" s="5"/>
      <c r="I180" s="195"/>
      <c r="J180" s="195"/>
      <c r="K180" s="195"/>
      <c r="L180" s="195"/>
      <c r="M180" s="5"/>
      <c r="O180" s="8"/>
      <c r="Q180" s="19"/>
      <c r="R180" s="152" t="str">
        <f>IF(S180&gt;0,SUM(L180+S180),"")</f>
        <v/>
      </c>
      <c r="S180" s="157"/>
      <c r="T180" s="19"/>
      <c r="U180" s="171" t="s">
        <v>1167</v>
      </c>
      <c r="V180" s="171"/>
      <c r="W180" s="171"/>
      <c r="X180" s="24">
        <v>0.03</v>
      </c>
      <c r="Y180" s="157"/>
      <c r="Z180" s="158" t="str">
        <f>IF(Y180&gt;0,SUM(E182+Y180),"")</f>
        <v/>
      </c>
      <c r="AA180" s="19"/>
      <c r="AB180" s="19"/>
    </row>
    <row r="181" spans="1:28" ht="23.25" hidden="1" x14ac:dyDescent="0.25">
      <c r="A181" s="9"/>
      <c r="B181" s="195"/>
      <c r="C181" s="195"/>
      <c r="D181" s="195"/>
      <c r="E181" s="162"/>
      <c r="H181" s="5"/>
      <c r="I181" s="195"/>
      <c r="J181" s="195"/>
      <c r="K181" s="195"/>
      <c r="L181" s="195"/>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5"/>
      <c r="C182" s="195"/>
      <c r="D182" s="195"/>
      <c r="E182" s="162"/>
      <c r="H182" s="5"/>
      <c r="I182" s="195"/>
      <c r="J182" s="195"/>
      <c r="K182" s="195"/>
      <c r="L182" s="195"/>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5"/>
      <c r="J183" s="195"/>
      <c r="K183" s="195"/>
      <c r="L183" s="195"/>
      <c r="M183" s="5"/>
      <c r="O183" s="8"/>
      <c r="Q183" s="19"/>
      <c r="R183" s="152" t="str">
        <f>IF(S183&gt;0,SUM(L183+S183),"")</f>
        <v/>
      </c>
      <c r="S183" s="157"/>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9">
        <f>+SUM(G179:G182)</f>
        <v>0.08</v>
      </c>
      <c r="D185" s="91" t="s">
        <v>2628</v>
      </c>
      <c r="E185" s="94">
        <f>+(C185*SUM(K20:K35))</f>
        <v>238928553.59999999</v>
      </c>
      <c r="F185" s="92"/>
      <c r="G185" s="93"/>
      <c r="H185" s="88"/>
      <c r="I185" s="90" t="s">
        <v>2627</v>
      </c>
      <c r="J185" s="159">
        <f>+SUM(M179:M183)</f>
        <v>0.02</v>
      </c>
      <c r="K185" s="196" t="s">
        <v>2628</v>
      </c>
      <c r="L185" s="196"/>
      <c r="M185" s="94">
        <f>+J185*(SUM(K20:K35))</f>
        <v>59732138.399999999</v>
      </c>
      <c r="N185" s="95"/>
      <c r="O185" s="96"/>
    </row>
    <row r="186" spans="1:28" ht="15.75" thickBot="1" x14ac:dyDescent="0.3">
      <c r="A186" s="10"/>
      <c r="B186" s="97"/>
      <c r="C186" s="97"/>
      <c r="D186" s="97"/>
      <c r="E186" s="97"/>
      <c r="F186" s="97"/>
      <c r="G186" s="97"/>
      <c r="H186" s="97"/>
      <c r="I186" s="161" t="s">
        <v>2672</v>
      </c>
      <c r="J186" s="97"/>
      <c r="K186" s="97"/>
      <c r="L186" s="97"/>
      <c r="M186" s="97"/>
      <c r="N186" s="98"/>
      <c r="O186" s="99"/>
    </row>
    <row r="187" spans="1:28" ht="8.25" customHeight="1" thickBot="1" x14ac:dyDescent="0.3"/>
    <row r="188" spans="1:28" s="19" customFormat="1" ht="31.5" customHeight="1" thickBot="1" x14ac:dyDescent="0.3">
      <c r="A188" s="174" t="s">
        <v>18</v>
      </c>
      <c r="B188" s="175"/>
      <c r="C188" s="175"/>
      <c r="D188" s="175"/>
      <c r="E188" s="175"/>
      <c r="F188" s="175"/>
      <c r="G188" s="175"/>
      <c r="H188" s="175"/>
      <c r="I188" s="175"/>
      <c r="J188" s="175"/>
      <c r="K188" s="175"/>
      <c r="L188" s="175"/>
      <c r="M188" s="175"/>
      <c r="N188" s="175"/>
      <c r="O188" s="176"/>
      <c r="P188" s="76"/>
    </row>
    <row r="189" spans="1:28" ht="15" customHeight="1" x14ac:dyDescent="0.25">
      <c r="A189" s="189" t="s">
        <v>19</v>
      </c>
      <c r="B189" s="190"/>
      <c r="C189" s="190"/>
      <c r="D189" s="190"/>
      <c r="E189" s="190"/>
      <c r="F189" s="190"/>
      <c r="G189" s="190"/>
      <c r="H189" s="190"/>
      <c r="I189" s="190"/>
      <c r="J189" s="190"/>
      <c r="K189" s="190"/>
      <c r="L189" s="190"/>
      <c r="M189" s="190"/>
      <c r="N189" s="190"/>
      <c r="O189" s="191"/>
    </row>
    <row r="190" spans="1:28" ht="15.75" thickBot="1" x14ac:dyDescent="0.3">
      <c r="A190" s="192"/>
      <c r="B190" s="193"/>
      <c r="C190" s="193"/>
      <c r="D190" s="193"/>
      <c r="E190" s="193"/>
      <c r="F190" s="193"/>
      <c r="G190" s="193"/>
      <c r="H190" s="193"/>
      <c r="I190" s="193"/>
      <c r="J190" s="193"/>
      <c r="K190" s="193"/>
      <c r="L190" s="193"/>
      <c r="M190" s="193"/>
      <c r="N190" s="193"/>
      <c r="O190" s="19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0" t="s">
        <v>2636</v>
      </c>
      <c r="C192" s="230"/>
      <c r="E192" s="5" t="s">
        <v>20</v>
      </c>
      <c r="H192" s="26" t="s">
        <v>24</v>
      </c>
      <c r="J192" s="5" t="s">
        <v>2637</v>
      </c>
      <c r="K192" s="5"/>
      <c r="M192" s="5"/>
      <c r="N192" s="5"/>
      <c r="O192" s="8"/>
      <c r="Q192" s="147"/>
      <c r="R192" s="148"/>
      <c r="S192" s="148"/>
      <c r="T192" s="147"/>
    </row>
    <row r="193" spans="1:18" x14ac:dyDescent="0.25">
      <c r="A193" s="9"/>
      <c r="C193" s="118">
        <v>41967</v>
      </c>
      <c r="D193" s="5"/>
      <c r="E193" s="119">
        <v>3130</v>
      </c>
      <c r="F193" s="5"/>
      <c r="G193" s="5"/>
      <c r="H193" s="140" t="s">
        <v>2734</v>
      </c>
      <c r="J193" s="5"/>
      <c r="K193" s="120">
        <v>38743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4" t="s">
        <v>29</v>
      </c>
      <c r="B197" s="175"/>
      <c r="C197" s="175"/>
      <c r="D197" s="175"/>
      <c r="E197" s="175"/>
      <c r="F197" s="175"/>
      <c r="G197" s="175"/>
      <c r="H197" s="175"/>
      <c r="I197" s="175"/>
      <c r="J197" s="175"/>
      <c r="K197" s="175"/>
      <c r="L197" s="175"/>
      <c r="M197" s="175"/>
      <c r="N197" s="175"/>
      <c r="O197" s="176"/>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8" t="s">
        <v>2658</v>
      </c>
      <c r="C199" s="188"/>
      <c r="D199" s="188"/>
      <c r="E199" s="188"/>
      <c r="F199" s="188"/>
      <c r="G199" s="188"/>
      <c r="H199" s="188"/>
      <c r="I199" s="188"/>
      <c r="J199" s="188"/>
      <c r="K199" s="188"/>
      <c r="L199" s="188"/>
      <c r="M199" s="188"/>
      <c r="N199" s="188"/>
      <c r="O199" s="8"/>
    </row>
    <row r="200" spans="1:18" x14ac:dyDescent="0.25">
      <c r="A200" s="9"/>
      <c r="B200" s="227"/>
      <c r="C200" s="227"/>
      <c r="D200" s="227"/>
      <c r="E200" s="227"/>
      <c r="F200" s="227"/>
      <c r="G200" s="227"/>
      <c r="H200" s="227"/>
      <c r="I200" s="227"/>
      <c r="J200" s="227"/>
      <c r="K200" s="227"/>
      <c r="L200" s="227"/>
      <c r="M200" s="227"/>
      <c r="N200" s="227"/>
      <c r="O200" s="8"/>
    </row>
    <row r="201" spans="1:18" x14ac:dyDescent="0.25">
      <c r="A201" s="9"/>
      <c r="B201" s="228" t="s">
        <v>2648</v>
      </c>
      <c r="C201" s="229"/>
      <c r="D201" s="229"/>
      <c r="E201" s="229"/>
      <c r="F201" s="229"/>
      <c r="G201" s="229"/>
      <c r="H201" s="229"/>
      <c r="I201" s="229"/>
      <c r="J201" s="229"/>
      <c r="K201" s="229"/>
      <c r="L201" s="229"/>
      <c r="M201" s="229"/>
      <c r="N201" s="22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2735</v>
      </c>
      <c r="J211" s="27" t="s">
        <v>2622</v>
      </c>
      <c r="K211" s="141" t="s">
        <v>2760</v>
      </c>
      <c r="L211" s="21"/>
      <c r="M211" s="21"/>
      <c r="N211" s="21"/>
      <c r="O211" s="8"/>
    </row>
    <row r="212" spans="1:15" x14ac:dyDescent="0.25">
      <c r="A212" s="9"/>
      <c r="B212" s="27" t="s">
        <v>2619</v>
      </c>
      <c r="C212" s="140" t="s">
        <v>2734</v>
      </c>
      <c r="D212" s="21"/>
      <c r="G212" s="27" t="s">
        <v>2621</v>
      </c>
      <c r="H212" s="141" t="s">
        <v>2736</v>
      </c>
      <c r="J212" s="27" t="s">
        <v>2623</v>
      </c>
      <c r="K212" s="140" t="s">
        <v>2737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1.1417322834645669" right="3.937007874015748E-2" top="0.35433070866141736" bottom="0.35433070866141736" header="0.31496062992125984" footer="0.31496062992125984"/>
  <pageSetup paperSize="5" scale="35"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fundesarrollo pitalito</cp:lastModifiedBy>
  <cp:lastPrinted>2021-01-04T22:26:39Z</cp:lastPrinted>
  <dcterms:created xsi:type="dcterms:W3CDTF">2020-10-14T21:57:42Z</dcterms:created>
  <dcterms:modified xsi:type="dcterms:W3CDTF">2021-01-04T22:31:02Z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