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H:\FILANTROPOS 2021\MANIFESTACIONES DE INTERES\CENTRO ZONAL 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2150" windowHeight="624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<sst xmlns="http://schemas.openxmlformats.org/spreadsheetml/2006/main" count="3071" uniqueCount="2690">
  <si>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</si>
  <si>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</si>
  <si>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</si>
  <si>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</si>
  <si>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</si>
  <si>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</si>
  <si>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</si>
  <si>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</si>
  <si>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</si>
  <si>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</si>
  <si>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</si>
  <si>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</si>
  <si>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</si>
  <si>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</si>
  <si>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</si>
  <si>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</si>
  <si>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</si>
  <si>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</si>
  <si>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</si>
  <si>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</si>
  <si>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</si>
  <si>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</si>
  <si>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</si>
  <si>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</si>
  <si>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</si>
  <si>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</si>
  <si>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</si>
  <si>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</si>
  <si>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</si>
  <si>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</si>
  <si>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</si>
  <si>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</si>
  <si>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</si>
  <si>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</si>
  <si>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</si>
  <si>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</si>
  <si>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</si>
  <si>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</si>
  <si>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</si>
  <si>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</si>
  <si>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</si>
  <si>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</si>
  <si>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</si>
  <si>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</si>
  <si>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</si>
  <si>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</si>
  <si>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</si>
  <si>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</si>
  <si>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</si>
  <si>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</si>
  <si>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</si>
  <si>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</si>
  <si>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</si>
  <si>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</si>
  <si>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</si>
  <si>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</si>
  <si>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</si>
  <si>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</si>
  <si>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</si>
  <si>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</si>
  <si>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</si>
  <si>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</si>
  <si>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</si>
  <si>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</si>
  <si>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</si>
  <si>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</si>
  <si>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</si>
  <si>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</si>
  <si>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</si>
  <si>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</si>
  <si>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</si>
  <si>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</si>
  <si>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</si>
  <si>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</si>
  <si>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</si>
  <si>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</si>
  <si>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</si>
  <si>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</si>
  <si>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</si>
  <si>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</si>
  <si>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</si>
  <si>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</si>
  <si>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</si>
  <si>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</si>
  <si>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</si>
  <si>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</si>
  <si>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</si>
  <si>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</si>
  <si>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</si>
  <si>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</si>
  <si>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</si>
  <si>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</si>
  <si>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</si>
  <si>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</si>
  <si>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</si>
  <si>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</si>
  <si>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</si>
  <si>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</si>
  <si>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</si>
  <si>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</si>
  <si>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</si>
  <si>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</si>
  <si>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</si>
  <si>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</si>
  <si>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</si>
  <si>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</si>
  <si>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</si>
  <si>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</si>
  <si>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</si>
  <si>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</si>
  <si>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</si>
  <si>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</si>
  <si>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</si>
  <si>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</si>
  <si>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</si>
  <si>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</si>
  <si>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</si>
  <si>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</si>
  <si>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</si>
  <si>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</si>
  <si>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</si>
  <si>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</si>
  <si>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</si>
  <si>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</si>
  <si>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</si>
  <si>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</si>
  <si>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</si>
  <si>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</si>
  <si>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</si>
  <si>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</si>
  <si>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</si>
  <si>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</si>
  <si>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</si>
  <si>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</si>
  <si>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</si>
  <si>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</si>
  <si>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</si>
  <si>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</si>
  <si>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</si>
  <si>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</si>
  <si>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</si>
  <si>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</si>
  <si>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</si>
  <si>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</si>
  <si>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</si>
  <si>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</si>
  <si>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</si>
  <si>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</si>
  <si>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</si>
  <si>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</si>
  <si>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</si>
  <si>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</si>
  <si>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</si>
  <si>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</si>
  <si>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</si>
  <si>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</si>
  <si>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</si>
  <si>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</si>
  <si>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</si>
  <si>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</si>
  <si>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</si>
  <si>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</si>
  <si>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</si>
  <si>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</si>
  <si>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</si>
  <si>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</si>
  <si>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</si>
  <si>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</si>
  <si>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</si>
  <si>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</si>
  <si>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</si>
  <si>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</si>
  <si>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</si>
  <si>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</si>
  <si>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</si>
  <si>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</si>
  <si>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</si>
  <si>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</si>
  <si>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</si>
  <si>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</si>
  <si>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</si>
  <si>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</si>
  <si>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</si>
  <si>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</si>
  <si>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</si>
  <si>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</si>
  <si>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</si>
  <si>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</si>
  <si>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</si>
  <si>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</si>
  <si>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</si>
  <si>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</si>
  <si>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</si>
  <si>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</si>
  <si>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</si>
  <si>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</si>
  <si>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</si>
  <si>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</si>
  <si>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</si>
  <si>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</si>
  <si>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</si>
  <si>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</si>
  <si>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</si>
  <si>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</si>
  <si>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</si>
  <si>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</si>
  <si>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</si>
  <si>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</si>
  <si>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</si>
  <si>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</si>
  <si>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</si>
  <si>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</si>
  <si>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</si>
  <si>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</si>
  <si>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</si>
  <si>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</si>
  <si>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</si>
  <si>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</si>
  <si>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</si>
  <si>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</si>
  <si>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</si>
  <si>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</si>
  <si>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</si>
  <si>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</si>
  <si>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</si>
  <si>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</si>
  <si>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</si>
  <si>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</si>
  <si>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</si>
  <si>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</si>
  <si>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</si>
  <si>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</si>
  <si>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</si>
  <si>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</si>
  <si>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</si>
  <si>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</si>
  <si>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</si>
  <si>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</si>
  <si>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</si>
  <si>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</si>
  <si>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</si>
  <si>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</si>
  <si>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</si>
  <si>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</si>
  <si>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</si>
  <si>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</si>
  <si>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</si>
  <si>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</si>
  <si>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</si>
  <si>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</si>
  <si>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</si>
  <si>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</si>
  <si>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</si>
  <si>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</si>
  <si>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</si>
  <si>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</si>
  <si>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</si>
  <si>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</si>
  <si>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</si>
  <si>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</si>
  <si>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</si>
  <si>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</si>
  <si>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</si>
  <si>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</si>
  <si>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</si>
  <si>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</si>
  <si>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</si>
  <si>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</si>
  <si>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</si>
  <si>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</si>
  <si>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</si>
  <si>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</si>
  <si>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</si>
  <si>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</si>
  <si>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</si>
  <si>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</si>
  <si>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</si>
  <si>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</si>
  <si>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</si>
  <si>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</si>
  <si>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</si>
  <si>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</si>
  <si>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</si>
  <si>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</si>
  <si>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</si>
  <si>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</si>
  <si>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</si>
  <si>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</si>
  <si>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</si>
  <si>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</si>
  <si>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</si>
  <si>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</si>
  <si>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</si>
  <si>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</si>
  <si>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</si>
  <si>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</si>
  <si>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</si>
  <si>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</si>
  <si>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</si>
  <si>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</si>
  <si>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</si>
  <si>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</si>
  <si>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</si>
  <si>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</si>
  <si>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</si>
  <si>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</si>
  <si>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</si>
  <si>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</si>
  <si>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</si>
  <si>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</si>
  <si>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</si>
  <si>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</si>
  <si>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</si>
  <si>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</si>
  <si>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</si>
  <si>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</si>
  <si>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</si>
  <si>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</si>
  <si>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</si>
  <si>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</si>
  <si>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</si>
  <si>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</si>
  <si>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</si>
  <si>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</si>
  <si>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</si>
  <si>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</si>
  <si>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</si>
  <si>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</si>
  <si>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</si>
  <si>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</si>
  <si>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</si>
  <si>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</si>
  <si>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</si>
  <si>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</si>
  <si>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</si>
  <si>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</si>
  <si>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</si>
  <si>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</si>
  <si>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</si>
  <si>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</si>
  <si>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</si>
  <si>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</si>
  <si>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</si>
  <si>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</si>
  <si>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</si>
  <si>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</si>
  <si>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</si>
  <si>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</si>
  <si>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</si>
  <si>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</si>
  <si>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</si>
  <si>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</si>
  <si>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</si>
  <si>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</si>
  <si>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</si>
  <si>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</si>
  <si>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</si>
  <si>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</si>
  <si>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</si>
  <si>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</si>
  <si>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</si>
  <si>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</si>
  <si>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</si>
  <si>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</si>
  <si>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</si>
  <si>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</si>
  <si>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</si>
  <si>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</si>
  <si>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</si>
  <si>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</si>
  <si>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</si>
  <si>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</si>
  <si>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</si>
  <si>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</si>
  <si>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</si>
  <si>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</si>
  <si>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</si>
  <si>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</si>
  <si>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</si>
  <si>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</si>
  <si>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</si>
  <si>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</si>
  <si>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</si>
  <si>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</si>
  <si>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</si>
  <si>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</si>
  <si>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</si>
  <si>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</si>
  <si>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</si>
  <si>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</si>
  <si>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</si>
  <si>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</si>
  <si>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</si>
  <si>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</si>
  <si>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</si>
  <si>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</si>
  <si>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</si>
  <si>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</si>
  <si>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</si>
  <si>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</si>
  <si>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</si>
  <si>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</si>
  <si>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</si>
  <si>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</si>
  <si>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</si>
  <si>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</si>
  <si>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</si>
  <si>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</si>
  <si>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</si>
  <si>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</si>
  <si>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</si>
  <si>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</si>
  <si>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</si>
  <si>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</si>
  <si>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</si>
  <si>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</si>
  <si>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</si>
  <si>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</si>
  <si>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</si>
  <si>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</si>
  <si>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</si>
  <si>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</si>
  <si>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</si>
  <si>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</si>
  <si>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</si>
  <si>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</si>
  <si>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</si>
  <si>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</si>
  <si>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</si>
  <si>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</si>
  <si>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</si>
  <si>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</si>
  <si>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</si>
  <si>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</si>
  <si>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</si>
  <si>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</si>
  <si>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</si>
  <si>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</si>
  <si>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</si>
  <si>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</si>
  <si>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</si>
  <si>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</si>
  <si>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</si>
  <si>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</si>
  <si>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</si>
  <si>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</si>
  <si>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</si>
  <si>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</si>
  <si>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</si>
  <si>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</si>
  <si>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</si>
  <si>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</si>
  <si>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</si>
  <si>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</si>
  <si>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</si>
  <si>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</si>
  <si>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</si>
  <si>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</si>
  <si>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</si>
  <si>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</si>
  <si>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</si>
  <si>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</si>
  <si>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</si>
  <si>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</si>
  <si>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</si>
  <si>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</si>
  <si>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</si>
  <si>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</si>
  <si>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</si>
  <si>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</si>
  <si>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</si>
  <si>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</si>
  <si>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</si>
  <si>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</si>
  <si>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</si>
  <si>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</si>
  <si>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</si>
  <si>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</si>
  <si>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</si>
  <si>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</si>
  <si>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</si>
  <si>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</si>
  <si>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</si>
  <si>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</si>
  <si>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</si>
  <si>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</si>
  <si>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</si>
  <si>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</si>
  <si>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</si>
  <si>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</si>
  <si>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</si>
  <si>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</si>
  <si>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</si>
  <si>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</si>
  <si>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</si>
  <si>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</si>
  <si>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</si>
  <si>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</si>
  <si>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</si>
  <si>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</si>
  <si>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</si>
  <si>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</si>
  <si>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</si>
  <si>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</si>
  <si>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</si>
  <si>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</si>
  <si>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</si>
  <si>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</si>
  <si>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</si>
  <si>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</si>
  <si>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</si>
  <si>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</si>
  <si>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</si>
  <si>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</si>
  <si>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</si>
  <si>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</si>
  <si>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</si>
  <si>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</si>
  <si>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</si>
  <si>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</si>
  <si>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</si>
  <si>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</si>
  <si>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</si>
  <si>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</si>
  <si>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</si>
  <si>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</si>
  <si>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</si>
  <si>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</si>
  <si>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</si>
  <si>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</si>
  <si>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</si>
  <si>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</si>
  <si>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</si>
  <si>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</si>
  <si>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</si>
  <si>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</si>
  <si>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</si>
  <si>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</si>
  <si>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</si>
  <si>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</si>
  <si>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</si>
  <si>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</si>
  <si>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</si>
  <si>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</si>
  <si>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</si>
  <si>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</si>
  <si>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</si>
  <si>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</si>
  <si>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</si>
  <si>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</si>
  <si>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</si>
  <si>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</si>
  <si>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</si>
  <si>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</si>
  <si>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</si>
  <si>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</si>
  <si>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</si>
  <si>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</si>
  <si>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</si>
  <si>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</si>
  <si>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</si>
  <si>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</si>
  <si>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</si>
  <si>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</si>
  <si>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</si>
  <si>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</si>
  <si>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</si>
  <si>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</si>
  <si>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</si>
  <si>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</si>
  <si>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</si>
  <si>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</si>
  <si>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</si>
  <si>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</si>
  <si>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</si>
  <si>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</si>
  <si>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</si>
  <si>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</si>
  <si>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</si>
  <si>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</si>
  <si>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</si>
  <si>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</si>
  <si>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</si>
  <si>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</si>
  <si>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</si>
  <si>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</si>
  <si>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</si>
  <si>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</si>
  <si>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</si>
  <si>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</si>
  <si>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</si>
  <si>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</si>
  <si>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</si>
  <si>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</si>
  <si>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</si>
  <si>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</si>
  <si>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</si>
  <si>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</si>
  <si>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</si>
  <si>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</si>
  <si>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</si>
  <si>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</si>
  <si>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</si>
  <si>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</si>
  <si>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</si>
  <si>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</si>
  <si>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</si>
  <si>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</si>
  <si>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</si>
  <si>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</si>
  <si>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</si>
  <si>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</si>
  <si>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</si>
  <si>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</si>
  <si>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</si>
  <si>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</si>
  <si>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</si>
  <si>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</si>
  <si>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</si>
  <si>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</si>
  <si>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</si>
  <si>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</si>
  <si>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</si>
  <si>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</si>
  <si>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</si>
  <si>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</si>
  <si>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</si>
  <si>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</si>
  <si>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</si>
  <si>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</si>
  <si>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</si>
  <si>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</si>
  <si>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</si>
  <si>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</si>
  <si>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</si>
  <si>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</si>
  <si>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</si>
  <si>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</si>
  <si>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</si>
  <si>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</si>
  <si>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</si>
  <si>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</si>
  <si>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</si>
  <si>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</si>
  <si>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</si>
  <si>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</si>
  <si>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</si>
  <si>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</si>
  <si>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</si>
  <si>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</si>
  <si>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</si>
  <si>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</si>
  <si>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</si>
  <si>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</si>
  <si>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</si>
  <si>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</si>
  <si>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</si>
  <si>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</si>
  <si>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</si>
  <si>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</si>
  <si>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</si>
  <si>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</si>
  <si>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</si>
  <si>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</si>
  <si>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</si>
  <si>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</si>
  <si>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</si>
  <si>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</si>
  <si>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</si>
  <si>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</si>
  <si>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</si>
  <si>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</si>
  <si>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</si>
  <si>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</si>
  <si>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</si>
  <si>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</si>
  <si>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</si>
  <si>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</si>
  <si>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</si>
  <si>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</si>
  <si>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</si>
  <si>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</si>
  <si>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</si>
  <si>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</si>
  <si>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</si>
  <si>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</si>
  <si>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</si>
  <si>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</si>
  <si>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</si>
  <si>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</si>
  <si>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</si>
  <si>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</si>
  <si>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</si>
  <si>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</si>
  <si>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</si>
  <si>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</si>
  <si>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</si>
  <si>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</si>
  <si>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</si>
  <si>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</si>
  <si>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</si>
  <si>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</si>
  <si>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</si>
  <si>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</si>
  <si>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</si>
  <si>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</si>
  <si>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</si>
  <si>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</si>
  <si>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</si>
  <si>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</si>
  <si>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</si>
  <si>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</si>
  <si>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</si>
  <si>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</si>
  <si>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</si>
  <si>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</si>
  <si>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</si>
  <si>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</si>
  <si>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</si>
  <si>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</si>
  <si>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</si>
  <si>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</si>
  <si>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</si>
  <si>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</si>
  <si>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</si>
  <si>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</si>
  <si>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</si>
  <si>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</si>
  <si>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</si>
  <si>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</si>
  <si>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</si>
  <si>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</si>
  <si>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</si>
  <si>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</si>
  <si>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</si>
  <si>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</si>
  <si>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</si>
  <si>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</si>
  <si>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</si>
  <si>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</si>
  <si>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</si>
  <si>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</si>
  <si>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</si>
  <si>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</si>
  <si>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</si>
  <si>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</si>
  <si>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</si>
  <si>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</si>
  <si>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</si>
  <si>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</si>
  <si>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</si>
  <si>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</si>
  <si>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</si>
  <si>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</si>
  <si>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</si>
  <si>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</si>
  <si>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</si>
  <si>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</si>
  <si>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</si>
  <si>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</si>
  <si>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</si>
  <si>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</si>
  <si>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</si>
  <si>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</si>
  <si>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</si>
  <si>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</si>
  <si>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</si>
  <si>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</si>
  <si>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</si>
  <si>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</si>
  <si>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</si>
  <si>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</si>
  <si>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</si>
  <si>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</si>
  <si>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</si>
  <si>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</si>
  <si>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</si>
  <si>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</si>
  <si>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</si>
  <si>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</si>
  <si>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</si>
  <si>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</si>
  <si>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</si>
  <si>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</si>
  <si>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</si>
  <si>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</si>
  <si>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</si>
  <si>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</si>
  <si>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</si>
  <si>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</si>
  <si>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</si>
  <si>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</si>
  <si>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</si>
  <si>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</si>
  <si>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</si>
  <si>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</si>
  <si>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</si>
  <si>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</si>
  <si>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</si>
  <si>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</si>
  <si>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</si>
  <si>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</si>
  <si>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</si>
  <si>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</si>
  <si>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</si>
  <si>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</si>
  <si>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</si>
  <si>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</si>
  <si>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</si>
  <si>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</si>
  <si>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</si>
  <si>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</si>
  <si>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</si>
  <si>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</si>
  <si>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</si>
  <si>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</si>
  <si>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</si>
  <si>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</si>
  <si>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</si>
  <si>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</si>
  <si>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</si>
  <si>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</si>
  <si>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</si>
  <si>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</si>
  <si>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</si>
  <si>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</si>
  <si>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</si>
  <si>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</si>
  <si>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</si>
  <si>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</si>
  <si>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</si>
  <si>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</si>
  <si>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</si>
  <si>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</si>
  <si>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</si>
  <si>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</si>
  <si>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</si>
  <si>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</si>
  <si>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</si>
  <si>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</si>
  <si>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</si>
  <si>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</si>
  <si>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</si>
  <si>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</si>
  <si>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</si>
  <si>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</si>
  <si>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</si>
  <si>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</si>
  <si>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</si>
  <si>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</si>
  <si>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</si>
  <si>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</si>
  <si>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</si>
  <si>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</si>
  <si>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</si>
  <si>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</si>
  <si>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</si>
  <si>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</si>
  <si>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</si>
  <si>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</si>
  <si>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</si>
  <si>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</si>
  <si>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</si>
  <si>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</si>
  <si>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</si>
  <si>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</si>
  <si>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</si>
  <si>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</si>
  <si>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</si>
  <si>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</si>
  <si>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</si>
  <si>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</si>
  <si>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</si>
  <si>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</si>
  <si>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</si>
  <si>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</si>
  <si>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</si>
  <si>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</si>
  <si>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</si>
  <si>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</si>
  <si>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</si>
  <si>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</si>
  <si>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</si>
  <si>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</si>
  <si>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</si>
  <si>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</si>
  <si>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</si>
  <si>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</si>
  <si>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</si>
  <si>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</si>
  <si>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</si>
  <si>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</si>
  <si>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</si>
  <si>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</si>
  <si>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</si>
  <si>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</si>
  <si>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</si>
  <si>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</si>
  <si>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</si>
  <si>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</si>
  <si>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</si>
  <si>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</si>
  <si>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</si>
  <si>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</si>
  <si>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</si>
  <si>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</si>
  <si>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</si>
  <si>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</si>
  <si>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</si>
  <si>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</si>
  <si>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</si>
  <si>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</si>
  <si>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</si>
  <si>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</si>
  <si>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</si>
  <si>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</si>
  <si>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</si>
  <si>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</si>
  <si>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</si>
  <si>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</si>
  <si>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</si>
  <si>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</si>
  <si>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</si>
  <si>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</si>
  <si>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</si>
  <si>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</si>
  <si>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</si>
  <si>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</si>
  <si>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</si>
  <si>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</si>
  <si>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</si>
  <si>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</si>
  <si>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</si>
  <si>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</si>
  <si>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</si>
  <si>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</si>
  <si>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</si>
  <si>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</si>
  <si>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</si>
  <si>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</si>
  <si>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</si>
  <si>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</si>
  <si>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</si>
  <si>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</si>
  <si>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</si>
  <si>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</si>
  <si>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</si>
  <si>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</si>
  <si>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</si>
  <si>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</si>
  <si>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</si>
  <si>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</si>
  <si>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</si>
  <si>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</si>
  <si>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</si>
  <si>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</si>
  <si>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</si>
  <si>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</si>
  <si>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</si>
  <si>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</si>
  <si>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</si>
  <si>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</si>
  <si>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</si>
  <si>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</si>
  <si>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</si>
  <si>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</si>
  <si>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</si>
  <si>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</si>
  <si>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</si>
  <si>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</si>
  <si>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</si>
  <si>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</si>
  <si>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</si>
  <si>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</si>
  <si>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</si>
  <si>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</si>
  <si>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</si>
  <si>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</si>
  <si>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</si>
  <si>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</si>
  <si>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</si>
  <si>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</si>
  <si>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</si>
  <si>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</si>
  <si>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</si>
  <si>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</si>
  <si>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</si>
  <si>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</si>
  <si>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</si>
  <si>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</si>
  <si>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</si>
  <si>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</si>
  <si>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</si>
  <si>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</si>
  <si>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</si>
  <si>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</si>
  <si>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</si>
  <si>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</si>
  <si>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</si>
  <si>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</si>
  <si>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</si>
  <si>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</si>
  <si>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</si>
  <si>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</si>
  <si>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</si>
  <si>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</si>
  <si>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</si>
  <si>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</si>
  <si>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</si>
  <si>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</si>
  <si>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</si>
  <si>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</si>
  <si>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</si>
  <si>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</si>
  <si>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</si>
  <si>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</si>
  <si>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</si>
  <si>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</si>
  <si>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</si>
  <si>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</si>
  <si>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</si>
  <si>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</si>
  <si>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</si>
  <si>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</si>
  <si>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</si>
  <si>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</si>
  <si>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</si>
  <si>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</si>
  <si>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</si>
  <si>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</si>
  <si>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</si>
  <si>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</si>
  <si>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</si>
  <si>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</si>
  <si>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</si>
  <si>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</si>
  <si>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</si>
  <si>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</si>
  <si>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</si>
  <si>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</si>
  <si>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</si>
  <si>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</si>
  <si>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</si>
  <si>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</si>
  <si>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</si>
  <si>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</si>
  <si>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</si>
  <si>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</si>
  <si>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</si>
  <si>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</si>
  <si>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</si>
  <si>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</si>
  <si>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</si>
  <si>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</si>
  <si>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</si>
  <si>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</si>
  <si>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</si>
  <si>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</si>
  <si>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</si>
  <si>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</si>
  <si>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</si>
  <si>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</si>
  <si>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</si>
  <si>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</si>
  <si>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</si>
  <si>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</si>
  <si>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</si>
  <si>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</si>
  <si>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</si>
  <si>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</si>
  <si>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</si>
  <si>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</si>
  <si>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</si>
  <si>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</si>
  <si>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</si>
  <si>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</si>
  <si>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</si>
  <si>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</si>
  <si>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</si>
  <si>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</si>
  <si>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</si>
  <si>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</si>
  <si>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</si>
  <si>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</si>
  <si>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</si>
  <si>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</si>
  <si>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</si>
  <si>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</si>
  <si>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</si>
  <si>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</si>
  <si>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</si>
  <si>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</si>
  <si>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</si>
  <si>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</si>
  <si>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</si>
  <si>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</si>
  <si>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</si>
  <si>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</si>
  <si>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</si>
  <si>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</si>
  <si>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</si>
  <si>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</si>
  <si>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</si>
  <si>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</si>
  <si>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</si>
  <si>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</si>
  <si>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</si>
  <si>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</si>
  <si>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</si>
  <si>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</si>
  <si>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</si>
  <si>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</si>
  <si>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</si>
  <si>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</si>
  <si>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</si>
  <si>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</si>
  <si>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</si>
  <si>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</si>
  <si>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</si>
  <si>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</si>
  <si>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</si>
  <si>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</si>
  <si>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</si>
  <si>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</si>
  <si>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</si>
  <si>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</si>
  <si>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</si>
  <si>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</si>
  <si>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</si>
  <si>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</si>
  <si>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</si>
  <si>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</si>
  <si>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</si>
  <si>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</si>
  <si>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</si>
  <si>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</si>
  <si>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</si>
  <si>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</si>
  <si>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</si>
  <si>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</si>
  <si>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</si>
  <si>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</si>
  <si>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</si>
  <si>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</si>
  <si>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</si>
  <si>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</si>
  <si>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</si>
  <si>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</si>
  <si>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</si>
  <si>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</si>
  <si>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</si>
  <si>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</si>
  <si>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</si>
  <si>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</si>
  <si>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</si>
  <si>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</si>
  <si>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</si>
  <si>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</si>
  <si>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</si>
  <si>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</si>
  <si>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</si>
  <si>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</si>
  <si>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</si>
  <si>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</si>
  <si>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</si>
  <si>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</si>
  <si>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</si>
  <si>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</si>
  <si>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</si>
  <si>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</si>
  <si>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</si>
  <si>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</si>
  <si>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</si>
  <si>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</si>
  <si>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</si>
  <si>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</si>
  <si>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</si>
  <si>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</si>
  <si>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</si>
  <si>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</si>
  <si>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</si>
  <si>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</si>
  <si>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</si>
  <si>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</si>
  <si>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</si>
  <si>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</si>
  <si>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</si>
  <si>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</si>
  <si>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</si>
  <si>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</si>
  <si>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</si>
  <si>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</si>
  <si>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</si>
  <si>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</si>
  <si>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</si>
  <si>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</si>
  <si>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</si>
  <si>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</si>
  <si>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</si>
  <si>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</si>
  <si>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</si>
  <si>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</si>
  <si>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</si>
  <si>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</si>
  <si>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</si>
  <si>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</si>
  <si>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</si>
  <si>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</si>
  <si>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</si>
  <si>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</si>
  <si>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</si>
  <si>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</si>
  <si>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</si>
  <si>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</si>
  <si>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</si>
  <si>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</si>
  <si>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</si>
  <si>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</si>
  <si>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</si>
  <si>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</si>
  <si>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</si>
  <si>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</si>
  <si>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</si>
  <si>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</si>
  <si>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</si>
  <si>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</si>
  <si>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</si>
  <si>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</si>
  <si>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</si>
  <si>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</si>
  <si>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</si>
  <si>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</si>
  <si>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</si>
  <si>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</si>
  <si>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</si>
  <si>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</si>
  <si>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</si>
  <si>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</si>
  <si>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</si>
  <si>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</si>
  <si>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</si>
  <si>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</si>
  <si>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</si>
  <si>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</si>
  <si>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</si>
  <si>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</si>
  <si>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</si>
  <si>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</si>
  <si>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</si>
  <si>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</si>
  <si>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</si>
  <si>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</si>
  <si>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</si>
  <si>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</si>
  <si>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</si>
  <si>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</si>
  <si>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</si>
  <si>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</si>
  <si>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</si>
  <si>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</si>
  <si>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</si>
  <si>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</si>
  <si>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</si>
  <si>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</si>
  <si>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</si>
  <si>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</si>
  <si>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</si>
  <si>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</si>
  <si>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</si>
  <si>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</si>
  <si>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</si>
  <si>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</si>
  <si>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</si>
  <si>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</si>
  <si>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</si>
  <si>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</si>
  <si>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</si>
  <si>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</si>
  <si>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</si>
  <si>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</si>
  <si>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</si>
  <si>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</si>
  <si>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</si>
  <si>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</si>
  <si>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</si>
  <si>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</si>
  <si>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</si>
  <si>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</si>
  <si>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</si>
  <si>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</si>
  <si>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</si>
  <si>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</si>
  <si>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</si>
  <si>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</si>
  <si>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</si>
  <si>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</si>
  <si>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</si>
  <si>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</si>
  <si>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</si>
  <si>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</si>
  <si>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</si>
  <si>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</si>
  <si>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</si>
  <si>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</si>
  <si>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</si>
  <si>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</si>
  <si>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</si>
  <si>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</si>
  <si>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</si>
  <si>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</si>
  <si>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</si>
  <si>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</si>
  <si>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</si>
  <si>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</si>
  <si>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</si>
  <si>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</si>
  <si>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</si>
  <si>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</si>
  <si>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</si>
  <si>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</si>
  <si>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</si>
  <si>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</si>
  <si>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</si>
  <si>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</si>
  <si>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</si>
  <si>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</si>
  <si>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</si>
  <si>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</si>
  <si>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</si>
  <si>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</si>
  <si>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</si>
  <si>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</si>
  <si>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</si>
  <si>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</si>
  <si>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</si>
  <si>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</si>
  <si>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</si>
  <si>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</si>
  <si>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</si>
  <si>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</si>
  <si>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</si>
  <si>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</si>
  <si>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</si>
  <si>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</si>
  <si>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</si>
  <si>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</si>
  <si>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</si>
  <si>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</si>
  <si>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</si>
  <si>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</si>
  <si>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</si>
  <si>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</si>
  <si>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</si>
  <si>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</si>
  <si>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</si>
  <si>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</si>
  <si>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</si>
  <si>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</si>
  <si>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</si>
  <si>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</si>
  <si>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</si>
  <si>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</si>
  <si>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</si>
  <si>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</si>
  <si>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</si>
  <si>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</si>
  <si>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</si>
  <si>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</si>
  <si>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</si>
  <si>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</si>
  <si>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</si>
  <si>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</si>
  <si>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</si>
  <si>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</si>
  <si>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</si>
  <si>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</si>
  <si>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</si>
  <si>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</si>
  <si>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</si>
  <si>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</si>
  <si>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</si>
  <si>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</si>
  <si>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</si>
  <si>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</si>
  <si>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</si>
  <si>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</si>
  <si>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</si>
  <si>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</si>
  <si>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</si>
  <si>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</si>
  <si>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</si>
  <si>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</si>
  <si>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</si>
  <si>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</si>
  <si>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</si>
  <si>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</si>
  <si>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</si>
  <si>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</si>
  <si>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</si>
  <si>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</si>
  <si>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</si>
  <si>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</si>
  <si>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</si>
  <si>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</si>
  <si>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</si>
  <si>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</si>
  <si>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</si>
  <si>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</si>
  <si>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</si>
  <si>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</si>
  <si>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</si>
  <si>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</si>
  <si>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</si>
  <si>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</si>
  <si>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</si>
  <si>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</si>
  <si>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</si>
  <si>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</si>
  <si>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</si>
  <si>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</si>
  <si>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</si>
  <si>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</si>
  <si>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</si>
  <si>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</si>
  <si>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</si>
  <si>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</si>
  <si>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</si>
  <si>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</si>
  <si>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</si>
  <si>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</si>
  <si>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</si>
  <si>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</si>
  <si>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</si>
  <si>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</si>
  <si>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</si>
  <si>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</si>
  <si>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</si>
  <si>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</si>
  <si>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</si>
  <si>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</si>
  <si>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</si>
  <si>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</si>
  <si>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</si>
  <si>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</si>
  <si>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</si>
  <si>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</si>
  <si>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</si>
  <si>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</si>
  <si>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</si>
  <si>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</si>
  <si>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</si>
  <si>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</si>
  <si>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</si>
  <si>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</si>
  <si>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</si>
  <si>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</si>
  <si>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</si>
  <si>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</si>
  <si>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</si>
  <si>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</si>
  <si>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</si>
  <si>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</si>
  <si>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</si>
  <si>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</si>
  <si>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</si>
  <si>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</si>
  <si>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</si>
  <si>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</si>
  <si>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</si>
  <si>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</si>
  <si>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</si>
  <si>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</si>
  <si>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</si>
  <si>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</si>
  <si>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</si>
  <si>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</si>
  <si>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</si>
  <si>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</si>
  <si>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</si>
  <si>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</si>
  <si>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</si>
  <si>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</si>
  <si>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</si>
  <si>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</si>
  <si>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</si>
  <si>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</si>
  <si>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</si>
  <si>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</si>
  <si>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</si>
  <si>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</si>
  <si>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</si>
  <si>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</si>
  <si>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</si>
  <si>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</si>
  <si>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</si>
  <si>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</si>
  <si>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</si>
  <si>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</si>
  <si>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</si>
  <si>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</si>
  <si>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</si>
  <si>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</si>
  <si>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</si>
  <si>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</si>
  <si>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</si>
  <si>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</si>
  <si>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</si>
  <si>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</si>
  <si>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</si>
  <si>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</si>
  <si>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</si>
  <si>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</si>
  <si>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</si>
  <si>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</si>
  <si>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</si>
  <si>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</si>
  <si>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</si>
  <si>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</si>
  <si>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</si>
  <si>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</si>
  <si>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</si>
  <si>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</si>
  <si>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</si>
  <si>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</si>
  <si>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</si>
  <si>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</si>
  <si>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</si>
  <si>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</si>
  <si>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</si>
  <si>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</si>
  <si>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</si>
  <si>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</si>
  <si>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</si>
  <si>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</si>
  <si>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</si>
  <si>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</si>
  <si>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</si>
  <si>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</si>
  <si>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</si>
  <si>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</si>
  <si>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</si>
  <si>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</si>
  <si>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</si>
  <si>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</si>
  <si>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</si>
  <si>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</si>
  <si>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</si>
  <si>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</si>
  <si>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</si>
  <si>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</si>
  <si>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</si>
  <si>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</si>
  <si>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</si>
  <si>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</si>
  <si>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</si>
  <si>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</si>
  <si>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</si>
  <si>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</si>
  <si>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</si>
  <si>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</si>
  <si>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</si>
  <si>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</si>
  <si>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</si>
  <si>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</si>
  <si>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</si>
  <si>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</si>
  <si>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</si>
  <si>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</si>
  <si>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</si>
  <si>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</si>
  <si>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</si>
  <si>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</si>
  <si>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</si>
  <si>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</si>
  <si>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</si>
  <si>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</si>
  <si>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</si>
  <si>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</si>
  <si>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</si>
  <si>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</si>
  <si>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</si>
  <si>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</si>
  <si>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</si>
  <si>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</si>
  <si>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</si>
  <si>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</si>
  <si>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</si>
  <si>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</si>
  <si>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</si>
  <si>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</si>
  <si>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</si>
  <si>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</si>
  <si>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</si>
  <si>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</si>
  <si>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</si>
  <si>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</si>
  <si>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</si>
  <si>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</si>
  <si>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</si>
  <si>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</si>
  <si>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</si>
  <si>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</si>
  <si>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</si>
  <si>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</si>
  <si>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</si>
  <si>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</si>
  <si>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</si>
  <si>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</si>
  <si>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</si>
  <si>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</si>
  <si>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</si>
  <si>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</si>
  <si>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</si>
  <si>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</si>
  <si>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</si>
  <si>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</si>
  <si>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</si>
  <si>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</si>
  <si>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</si>
  <si>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</si>
  <si>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</si>
  <si>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</si>
  <si>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</si>
  <si>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</si>
  <si>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</si>
  <si>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</si>
  <si>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</si>
  <si>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</si>
  <si>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</si>
  <si>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</si>
  <si>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</si>
  <si>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</si>
  <si>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</si>
  <si>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</si>
  <si>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</si>
  <si>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</si>
  <si>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</si>
  <si>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</si>
  <si>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</si>
  <si>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</si>
  <si>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</si>
  <si>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</si>
  <si>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</si>
  <si>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</si>
  <si>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</si>
  <si>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</si>
  <si>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</si>
  <si>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</si>
  <si>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</si>
  <si>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</si>
  <si>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</si>
  <si>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</si>
  <si>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</si>
  <si>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</si>
  <si>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</si>
  <si>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</si>
  <si>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</si>
  <si>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</si>
  <si>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</si>
  <si>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</si>
  <si>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</si>
  <si>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</si>
  <si>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</si>
  <si>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</si>
  <si>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</si>
  <si>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</si>
  <si>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</si>
  <si>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</si>
  <si>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</si>
  <si>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</si>
  <si>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</si>
  <si>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</si>
  <si>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</si>
  <si>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</si>
  <si>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</si>
  <si>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</si>
  <si>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</si>
  <si>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</si>
  <si>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</si>
  <si>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</si>
  <si>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</si>
  <si>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</si>
  <si>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</si>
  <si>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</si>
  <si>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</si>
  <si>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</si>
  <si>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</si>
  <si>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</si>
  <si>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</si>
  <si>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</si>
  <si>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</si>
  <si>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</si>
  <si>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</si>
  <si>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</si>
  <si>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</si>
  <si>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</si>
  <si>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</si>
  <si>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</si>
  <si>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</si>
  <si>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</si>
  <si>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</si>
  <si>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</si>
  <si>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</si>
  <si>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</si>
  <si>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</si>
  <si>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</si>
  <si>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</si>
  <si>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</si>
  <si>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</si>
  <si>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</si>
  <si>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</si>
  <si>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</si>
  <si>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</si>
  <si>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</si>
  <si>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</si>
  <si>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</si>
  <si>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</si>
  <si>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</si>
  <si>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</si>
  <si>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</si>
  <si>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</si>
  <si>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</si>
  <si>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</si>
  <si>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</si>
  <si>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</si>
  <si>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</si>
  <si>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</si>
  <si>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</si>
  <si>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</si>
  <si>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</si>
  <si>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</si>
  <si>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</si>
  <si>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</si>
  <si>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</si>
  <si>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</si>
  <si>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</si>
  <si>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</si>
  <si>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</si>
  <si>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</si>
  <si>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</si>
  <si>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</si>
  <si>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</si>
  <si>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</si>
  <si>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</si>
  <si>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</si>
  <si>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</si>
  <si>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</si>
  <si>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</si>
  <si>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</si>
  <si>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</si>
  <si>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</si>
  <si>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</si>
  <si>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</si>
  <si>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</si>
  <si>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</si>
  <si>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</si>
  <si>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</si>
  <si>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</si>
  <si>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</si>
  <si>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</si>
  <si>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</si>
  <si>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</si>
  <si>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</si>
  <si>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</si>
  <si>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</si>
  <si>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</si>
  <si>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</si>
  <si>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</si>
  <si>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</si>
  <si>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</si>
  <si>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</si>
  <si>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</si>
  <si>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</si>
  <si>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</si>
  <si>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</si>
  <si>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</si>
  <si>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</si>
  <si>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</si>
  <si>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</si>
  <si>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</si>
  <si>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</si>
  <si>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</si>
  <si>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</si>
  <si>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</si>
  <si>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</si>
  <si>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</si>
  <si>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</si>
  <si>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</si>
  <si>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</si>
  <si>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</si>
  <si>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</si>
  <si>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</si>
  <si>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</si>
  <si>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</si>
  <si>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</si>
  <si>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</si>
  <si>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</si>
  <si>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</si>
  <si>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</si>
  <si>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</si>
  <si>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</si>
  <si>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</si>
  <si>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</si>
  <si>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</si>
  <si>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</si>
  <si>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</si>
  <si>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</si>
  <si>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</si>
  <si>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</si>
  <si>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</si>
  <si>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</si>
  <si>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</si>
  <si>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</si>
  <si>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</si>
  <si>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</si>
  <si>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</si>
  <si>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</si>
  <si>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</si>
  <si>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</si>
  <si>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</si>
  <si>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</si>
  <si>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</si>
  <si>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</si>
  <si>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</si>
  <si>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</si>
  <si>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</si>
  <si>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</si>
  <si>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</si>
  <si>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</si>
  <si>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</si>
  <si>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</si>
  <si>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</si>
  <si>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</si>
  <si>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</si>
  <si>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</si>
  <si>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</si>
  <si>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</si>
  <si>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</si>
  <si>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</si>
  <si>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</si>
  <si>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</si>
  <si>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</si>
  <si>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</si>
  <si>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</si>
  <si>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</si>
  <si>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</si>
  <si>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</si>
  <si>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</si>
  <si>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</si>
  <si>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</si>
  <si>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</si>
  <si>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</si>
  <si>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</si>
  <si>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</si>
  <si>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</si>
  <si>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</si>
  <si>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</si>
  <si>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</si>
  <si>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</si>
  <si>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</si>
  <si>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</si>
  <si>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</si>
  <si>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</si>
  <si>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</si>
  <si>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</si>
  <si>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</si>
  <si>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</si>
  <si>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</si>
  <si>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</si>
  <si>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</si>
  <si>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</si>
  <si>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</si>
  <si>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</si>
  <si>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</si>
  <si>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</si>
  <si>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</si>
  <si>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</si>
  <si>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</si>
  <si>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</si>
  <si>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</si>
  <si>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</si>
  <si>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</si>
  <si>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</si>
  <si>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</si>
  <si>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</si>
  <si>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</si>
  <si>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</si>
  <si>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</si>
  <si>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</si>
  <si>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</si>
  <si>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</si>
  <si>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</si>
  <si>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</si>
  <si>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</si>
  <si>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</si>
  <si>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</si>
  <si>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</si>
  <si>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</si>
  <si>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</si>
  <si>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</si>
  <si>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</si>
  <si>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</si>
  <si>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</si>
  <si>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</si>
  <si>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</si>
  <si>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</si>
  <si>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</si>
  <si>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</si>
  <si>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</si>
  <si>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</si>
  <si>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</si>
  <si>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</si>
  <si>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</si>
  <si>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</si>
  <si>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</si>
  <si>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</si>
  <si>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</si>
  <si>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</si>
  <si>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</si>
  <si>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</si>
  <si>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</si>
  <si>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</si>
  <si>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</si>
  <si>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</si>
  <si>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</si>
  <si>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</si>
  <si>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</si>
  <si>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</si>
  <si>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</si>
  <si>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</si>
  <si>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</si>
  <si>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</si>
  <si>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</si>
  <si>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</si>
  <si>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</si>
  <si>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</si>
  <si>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</si>
  <si>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</si>
  <si>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</si>
  <si>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</si>
  <si>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</si>
  <si>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</si>
  <si>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</si>
  <si>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</si>
  <si>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</si>
  <si>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</si>
  <si>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</si>
  <si>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</si>
  <si>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</si>
  <si>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</si>
  <si>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</si>
  <si>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</si>
  <si>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</si>
  <si>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</si>
  <si>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</si>
  <si>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</si>
  <si>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</si>
  <si>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</si>
  <si>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</si>
  <si>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</si>
  <si>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</si>
  <si>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</si>
  <si>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</si>
  <si>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</si>
  <si>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</si>
  <si>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</si>
  <si>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</si>
  <si>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</si>
  <si>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</si>
  <si>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</si>
  <si>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</si>
  <si>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</si>
  <si>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</si>
  <si>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</si>
  <si>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</si>
  <si>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</si>
  <si>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</si>
  <si>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</si>
  <si>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</si>
  <si>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</si>
  <si>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</si>
  <si>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</si>
  <si>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</si>
  <si>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</si>
  <si>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</si>
  <si>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</si>
  <si>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</si>
  <si>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</si>
  <si>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</si>
  <si>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</si>
  <si>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</si>
  <si>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</si>
  <si>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</si>
  <si>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</si>
  <si>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</si>
  <si>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</si>
  <si>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</si>
  <si>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</si>
  <si>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</si>
  <si>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</si>
  <si>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</si>
  <si>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</si>
  <si>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</si>
  <si>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</si>
  <si>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</si>
  <si>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</si>
  <si>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</si>
  <si>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</si>
  <si>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</si>
  <si>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</si>
  <si>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</si>
  <si>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</si>
  <si>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</si>
  <si>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</si>
  <si>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</si>
  <si>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</si>
  <si>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</si>
  <si>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</si>
  <si>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</si>
  <si>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</si>
  <si>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</si>
  <si>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</si>
  <si>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</si>
  <si>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</si>
  <si>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</si>
  <si>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</si>
  <si>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</si>
  <si>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</si>
  <si>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</si>
  <si>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</si>
  <si>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</si>
  <si>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</si>
  <si>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</si>
  <si>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</si>
  <si>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</si>
  <si>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</si>
  <si>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</si>
  <si>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</si>
  <si>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</si>
  <si>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</si>
  <si>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</si>
  <si>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</si>
  <si>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</si>
  <si>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</si>
  <si>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</si>
  <si>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</si>
  <si>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</si>
  <si>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</si>
  <si>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</si>
  <si>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</si>
  <si>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</si>
  <si>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</si>
  <si>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</si>
  <si>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</si>
  <si>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</si>
  <si>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</si>
  <si>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</si>
  <si>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</si>
  <si>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</si>
  <si>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</si>
  <si>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</si>
  <si>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</si>
  <si>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</si>
  <si>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</si>
  <si>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</si>
  <si>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</si>
  <si>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</si>
  <si>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</si>
  <si>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</si>
  <si>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</si>
  <si>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</si>
  <si>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</si>
  <si>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</si>
  <si>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</si>
  <si>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</si>
  <si>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</si>
  <si>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</si>
  <si>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</si>
  <si>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</si>
  <si>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</si>
  <si>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</si>
  <si>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</si>
  <si>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</si>
  <si>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</si>
  <si>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</si>
  <si>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</si>
  <si>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</si>
  <si>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</si>
  <si>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</si>
  <si>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</si>
  <si>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</si>
  <si>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</si>
  <si>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</si>
  <si>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</si>
  <si>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</si>
  <si>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</si>
  <si>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</si>
  <si>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</si>
  <si>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</si>
  <si>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</si>
  <si>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</si>
  <si>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</si>
  <si>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</si>
  <si>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</si>
  <si>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</si>
  <si>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</si>
  <si>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</si>
  <si>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</si>
  <si>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</si>
  <si>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</si>
  <si>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</si>
  <si>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</si>
  <si>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</si>
  <si>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</si>
  <si>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</si>
  <si>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</si>
  <si>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</si>
  <si>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</si>
  <si>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</si>
  <si>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</si>
  <si>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</si>
  <si>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</si>
  <si>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</si>
  <si>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</si>
  <si>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</si>
  <si>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</si>
  <si>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</si>
  <si>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</si>
  <si>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</si>
  <si>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</si>
  <si>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</si>
  <si>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</si>
  <si>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</si>
  <si>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</si>
  <si>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</si>
  <si>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</si>
  <si>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</si>
  <si>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</si>
  <si>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</si>
  <si>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</si>
  <si>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</si>
  <si>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</si>
  <si>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</si>
  <si>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</si>
  <si>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</si>
  <si>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</si>
  <si>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</si>
  <si>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</si>
  <si>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</si>
  <si>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</si>
  <si>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</si>
  <si>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</si>
  <si>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</si>
  <si>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</si>
  <si>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</si>
  <si>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</si>
  <si>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</si>
  <si>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</si>
  <si>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</si>
  <si>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</si>
  <si>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</si>
  <si>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</si>
  <si>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</si>
  <si>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</si>
  <si>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</si>
  <si>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</si>
  <si>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</si>
  <si>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</si>
  <si>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</si>
  <si>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</si>
  <si>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</si>
  <si>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</si>
  <si>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</si>
  <si>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</si>
  <si>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</si>
  <si>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</si>
  <si>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</si>
  <si>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</si>
  <si>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</si>
  <si>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</si>
  <si>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</si>
  <si>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</si>
  <si>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</si>
  <si>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</si>
  <si>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</si>
  <si>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</si>
  <si>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</si>
  <si>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</si>
  <si>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</si>
  <si>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</si>
  <si>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</si>
  <si>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</si>
  <si>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</si>
  <si>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</si>
  <si>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</si>
  <si>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</si>
  <si>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</si>
  <si>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</si>
  <si>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</si>
  <si>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</si>
  <si>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</si>
  <si>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</si>
  <si>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</si>
  <si>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</si>
  <si>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</si>
  <si>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</si>
  <si>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</si>
  <si>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</si>
  <si>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</si>
  <si>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</si>
  <si>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</si>
  <si>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</si>
  <si>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</si>
  <si>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</si>
  <si>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</si>
  <si>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</si>
  <si>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</si>
  <si>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</si>
  <si>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</si>
  <si>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</si>
  <si>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</si>
  <si>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</si>
  <si>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</si>
  <si>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</si>
  <si>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</si>
  <si>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</si>
  <si>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</si>
  <si>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</si>
  <si>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</si>
  <si>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</si>
  <si>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</si>
  <si>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</si>
  <si>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</si>
  <si>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</si>
  <si>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</si>
  <si>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</si>
  <si>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</si>
  <si>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</si>
  <si>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</si>
  <si>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</si>
  <si>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</si>
  <si>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</si>
  <si>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</si>
  <si>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</si>
  <si>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</si>
  <si>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</si>
  <si>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</si>
  <si>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</si>
  <si>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</si>
  <si>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</si>
  <si>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</si>
  <si>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</si>
  <si>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</si>
  <si>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</si>
  <si>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</si>
  <si>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</si>
  <si>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</si>
  <si>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</si>
  <si>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</si>
  <si>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</si>
  <si>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</si>
  <si>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</si>
  <si>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</si>
  <si>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</si>
  <si>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</si>
  <si>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</si>
  <si>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</si>
  <si>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</si>
  <si>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</si>
  <si>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</si>
  <si>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</si>
  <si>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</si>
  <si>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</si>
  <si>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</si>
  <si>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</si>
  <si>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</si>
  <si>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</si>
  <si>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</si>
  <si>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</si>
  <si>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</si>
  <si>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</si>
  <si>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</si>
  <si>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</si>
  <si>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</si>
  <si>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</si>
  <si>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</si>
  <si>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</si>
  <si>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</si>
  <si>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</si>
  <si>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</si>
  <si>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</si>
  <si>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</si>
  <si>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</si>
  <si>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</si>
  <si>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</si>
  <si>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</si>
  <si>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</si>
  <si>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</si>
  <si>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</si>
  <si>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</si>
  <si>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</si>
  <si>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</si>
  <si>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</si>
  <si>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</si>
  <si>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</si>
  <si>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</si>
  <si>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</si>
  <si>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</si>
  <si>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</si>
  <si>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</si>
  <si>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</si>
  <si>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</si>
  <si>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</si>
  <si>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</si>
  <si>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</si>
  <si>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</si>
  <si>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</si>
  <si>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</si>
  <si>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</si>
  <si>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</si>
  <si>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</si>
  <si>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</si>
  <si>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</si>
  <si>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</si>
  <si>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</si>
  <si>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</si>
  <si>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</si>
  <si>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</si>
  <si>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</si>
  <si>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</si>
  <si>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</si>
  <si>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</si>
  <si>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</si>
  <si>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</si>
  <si>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</si>
  <si>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</si>
  <si>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</si>
  <si>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</si>
  <si>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</si>
  <si>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</si>
  <si>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</si>
  <si>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</si>
  <si>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</si>
  <si>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</si>
  <si>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</si>
  <si>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</si>
  <si>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</si>
  <si>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</si>
  <si>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</si>
  <si>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</si>
  <si>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</si>
  <si>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</si>
  <si>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</si>
  <si>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</si>
  <si>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</si>
  <si>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</si>
  <si>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</si>
  <si>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</si>
  <si>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</si>
  <si>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</si>
  <si>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</si>
  <si>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</si>
  <si>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</si>
  <si>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</si>
  <si>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</si>
  <si>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</si>
  <si>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</si>
  <si>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</si>
  <si>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</si>
  <si>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</si>
  <si>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</si>
  <si>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</si>
  <si>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</si>
  <si>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</si>
  <si>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</si>
  <si>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</si>
  <si>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</si>
  <si>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</si>
  <si>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</si>
  <si>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</si>
  <si>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</si>
  <si>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</si>
  <si>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</si>
  <si>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</si>
  <si>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</si>
  <si>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</si>
  <si>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</si>
  <si>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</si>
  <si>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</si>
  <si>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</si>
  <si>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</si>
  <si>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</si>
  <si>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</si>
  <si>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</si>
  <si>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</si>
  <si>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</si>
  <si>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</si>
  <si>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</si>
  <si>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</si>
  <si>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</si>
  <si>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</si>
  <si>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</si>
  <si>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</si>
  <si>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</si>
  <si>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</si>
  <si>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</si>
  <si>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</si>
  <si>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</si>
  <si>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</si>
  <si>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</si>
  <si>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</si>
  <si>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</si>
  <si>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</si>
  <si>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</si>
  <si>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</si>
  <si>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</si>
  <si>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</si>
  <si>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</si>
  <si>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</si>
  <si>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</si>
  <si>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</si>
  <si>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</si>
  <si>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</si>
  <si>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</si>
  <si>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</si>
  <si>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</si>
  <si>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</si>
  <si>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</si>
  <si>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</si>
  <si>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</si>
  <si>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</si>
  <si>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</si>
  <si>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</si>
  <si>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</si>
  <si>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</si>
  <si>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</si>
  <si>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</si>
  <si>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</si>
  <si>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</si>
  <si>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</si>
  <si>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</si>
  <si>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</si>
  <si>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</si>
  <si>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</si>
  <si>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</si>
  <si>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</si>
  <si>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</si>
  <si>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</si>
  <si>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</si>
  <si>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</si>
  <si>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</si>
  <si>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</si>
  <si>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</si>
  <si>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</si>
  <si>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</si>
  <si>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</si>
  <si>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</si>
  <si>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</si>
  <si>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</si>
  <si>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</si>
  <si>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</si>
  <si>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</si>
  <si>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</si>
  <si>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</si>
  <si>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</si>
  <si>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</si>
  <si>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</si>
  <si>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</si>
  <si>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</si>
  <si>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</si>
  <si>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</si>
  <si>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</si>
  <si>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</si>
  <si>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</si>
  <si>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</si>
  <si>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</si>
  <si>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</si>
  <si>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</si>
  <si>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</si>
  <si>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</si>
  <si>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</si>
  <si>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</si>
  <si>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</si>
  <si>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</si>
  <si>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</si>
  <si>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</si>
  <si>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</si>
  <si>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</si>
  <si>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</si>
  <si>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</si>
  <si>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</si>
  <si>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</si>
  <si>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</si>
  <si>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</si>
  <si>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</si>
  <si>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</si>
  <si>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</si>
  <si>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</si>
  <si>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</si>
  <si>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</si>
  <si>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</si>
  <si>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</si>
  <si>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</si>
  <si>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</si>
  <si>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</si>
  <si>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</si>
  <si>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</si>
  <si>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</si>
  <si>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</si>
  <si>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</si>
  <si>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</si>
  <si>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</si>
  <si>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</si>
  <si>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</si>
  <si>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</si>
  <si>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</si>
  <si>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</si>
  <si>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</si>
  <si>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</si>
  <si>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</si>
  <si>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</si>
  <si>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</si>
  <si>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</si>
  <si>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</si>
  <si>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</si>
  <si>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</si>
  <si>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</si>
  <si>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</si>
  <si>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</si>
  <si>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</si>
  <si>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</si>
  <si>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</si>
  <si>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</si>
  <si>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</si>
  <si>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</si>
  <si>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</si>
  <si>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</si>
  <si>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</si>
  <si>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</si>
  <si>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</si>
  <si>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</si>
  <si>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</si>
  <si>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</si>
  <si>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</si>
  <si>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</si>
  <si>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</si>
  <si>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</si>
  <si>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</si>
  <si>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</si>
  <si>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</si>
  <si>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</si>
  <si>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</si>
  <si>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</si>
  <si>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</si>
  <si>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</si>
  <si>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</si>
  <si>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</si>
  <si>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</si>
  <si>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</si>
  <si>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</si>
  <si>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</si>
  <si>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</si>
  <si>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</si>
  <si>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</si>
  <si>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</si>
  <si>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</si>
  <si>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</si>
  <si>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</si>
  <si>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</si>
  <si>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</si>
  <si>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</si>
  <si>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</si>
  <si>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</si>
  <si>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</si>
  <si>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</si>
  <si>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</si>
  <si>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</si>
  <si>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</si>
  <si>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</si>
  <si>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</si>
  <si>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</si>
  <si>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</si>
  <si>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</si>
  <si>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</si>
  <si>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</si>
  <si>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</si>
  <si>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</si>
  <si>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</si>
  <si>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</si>
  <si>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</si>
  <si>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</si>
  <si>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</si>
  <si>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</si>
  <si>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</si>
  <si>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</si>
  <si>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</si>
  <si>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</si>
  <si>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</si>
  <si>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</si>
  <si>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</si>
  <si>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</si>
  <si>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</si>
  <si>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</si>
  <si>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</si>
  <si>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</si>
  <si>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</si>
  <si>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</si>
  <si>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</si>
  <si>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</si>
  <si>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</si>
  <si>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</si>
  <si>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</si>
  <si>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</si>
  <si>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</si>
  <si>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</si>
  <si>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</si>
  <si>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</si>
  <si>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</si>
  <si>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</si>
  <si>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</si>
  <si>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</si>
  <si>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</si>
  <si>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</si>
  <si>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</si>
  <si>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</si>
  <si>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</si>
  <si>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</si>
  <si>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</si>
  <si>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</si>
  <si>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</si>
  <si>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</si>
  <si>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</si>
  <si>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</si>
  <si>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</si>
  <si>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</si>
  <si>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</si>
  <si>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</si>
  <si>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</si>
  <si>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</si>
  <si>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</si>
  <si>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</si>
  <si>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</si>
  <si>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</si>
  <si>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</si>
  <si>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</si>
  <si>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</si>
  <si>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</si>
  <si>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</si>
  <si>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</si>
  <si>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</si>
  <si>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</si>
  <si>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</si>
  <si>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</si>
  <si>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</si>
  <si>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</si>
  <si>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</si>
  <si>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</si>
  <si>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</si>
  <si>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</si>
  <si>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</si>
  <si>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</si>
  <si>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</si>
  <si>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</si>
  <si>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</si>
  <si>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</si>
  <si>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</si>
  <si>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</si>
  <si>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</si>
  <si>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</si>
  <si>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</si>
  <si>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</si>
  <si>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</si>
  <si>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</si>
  <si>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</si>
  <si>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</si>
  <si>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</si>
  <si>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</si>
  <si>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CARLOS ALBERTO INFANTE ACOSTA </t>
  </si>
  <si>
    <t>CALLE 71 # 2A-22 BARRIO LA SORBONA IBAGUE</t>
  </si>
  <si>
    <t>2683706</t>
  </si>
  <si>
    <t>corporacionfilantropos@gmail.com</t>
  </si>
  <si>
    <t>777-2016</t>
  </si>
  <si>
    <t>796-2016</t>
  </si>
  <si>
    <t>696-2017</t>
  </si>
  <si>
    <t xml:space="preserve">INSTITUTO COLOMBIANO DE BINESTAR FAMILIAR </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</si>
  <si>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</si>
  <si>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</si>
  <si>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73003062020</t>
  </si>
  <si>
    <t>2021-11-2</t>
  </si>
  <si>
    <t>PRESTAR LOS SERVICIOS DE EDUCACIÓN INICIAL EN EL MARCO DE LA ATENCIÓN INTEGRAL EN CENTROS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</si>
</sst>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topLeftCell="H1" zoomScale="70" zoomScaleNormal="70" zoomScaleSheetLayoutView="70" zoomScalePageLayoutView="40" workbookViewId="0">
      <selection activeCell="A6" sqref="A6:O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2688</v>
      </c>
      <c r="D15" s="35"/>
      <c r="E15" s="35"/>
      <c r="F15" s="5"/>
      <c r="G15" s="32" t="s">
        <v>1168</v>
      </c>
      <c r="H15" s="103" t="s">
        <v>187</v>
      </c>
      <c r="I15" s="32" t="s">
        <v>2624</v>
      </c>
      <c r="J15" s="108"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9">
        <v>809012325</v>
      </c>
      <c r="C20" s="5"/>
      <c r="D20" s="73"/>
      <c r="E20" s="5"/>
      <c r="F20" s="5"/>
      <c r="G20" s="5"/>
      <c r="H20" s="184"/>
      <c r="I20" s="147" t="s">
        <v>1156</v>
      </c>
      <c r="J20" s="148" t="s">
        <v>188</v>
      </c>
      <c r="K20" s="149">
        <v>692846700</v>
      </c>
      <c r="L20" s="150"/>
      <c r="M20" s="150">
        <v>44561</v>
      </c>
      <c r="N20" s="133">
        <f>+(M20-L20)/30</f>
        <v>1485.3666666666666</v>
      </c>
      <c r="O20" s="136"/>
      <c r="U20" s="132"/>
      <c r="V20" s="105">
        <f ca="1">NOW()</f>
        <v>44200.696213078707</v>
      </c>
      <c r="W20" s="105">
        <f ca="1">NOW()</f>
        <v>44200.696213078707</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CORPORACION PARA LA GESTION DEL DESARROLLO HUMANO FILANTROPOS</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2689</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20" t="s">
        <v>2684</v>
      </c>
      <c r="C48" s="111" t="s">
        <v>31</v>
      </c>
      <c r="D48" s="110" t="s">
        <v>2681</v>
      </c>
      <c r="E48" s="143">
        <v>42718</v>
      </c>
      <c r="F48" s="143">
        <v>43084</v>
      </c>
      <c r="G48" s="158">
        <f>IF(AND(E48&lt;&gt;"",F48&lt;&gt;""),((F48-E48)/30),"")</f>
        <v>12.2</v>
      </c>
      <c r="H48" s="113" t="s">
        <v>2685</v>
      </c>
      <c r="I48" s="112" t="s">
        <v>986</v>
      </c>
      <c r="J48" s="112" t="s">
        <v>1025</v>
      </c>
      <c r="K48" s="115">
        <v>937813021</v>
      </c>
      <c r="L48" s="114" t="s">
        <v>1148</v>
      </c>
      <c r="M48" s="116">
        <v>1</v>
      </c>
      <c r="N48" s="114" t="s">
        <v>27</v>
      </c>
      <c r="O48" s="114" t="s">
        <v>26</v>
      </c>
      <c r="P48" s="78"/>
    </row>
    <row r="49" spans="1:16" s="6" customFormat="1" ht="24.75" customHeight="1" x14ac:dyDescent="0.25">
      <c r="A49" s="141">
        <v>2</v>
      </c>
      <c r="B49" s="120" t="s">
        <v>2684</v>
      </c>
      <c r="C49" s="111" t="s">
        <v>31</v>
      </c>
      <c r="D49" s="110" t="s">
        <v>2682</v>
      </c>
      <c r="E49" s="143">
        <v>42718</v>
      </c>
      <c r="F49" s="143">
        <v>43084</v>
      </c>
      <c r="G49" s="158">
        <f t="shared" ref="G49:G50" si="2">IF(AND(E49&lt;&gt;"",F49&lt;&gt;""),((F49-E49)/30),"")</f>
        <v>12.2</v>
      </c>
      <c r="H49" s="113" t="s">
        <v>2685</v>
      </c>
      <c r="I49" s="112" t="s">
        <v>986</v>
      </c>
      <c r="J49" s="112" t="s">
        <v>1012</v>
      </c>
      <c r="K49" s="115">
        <v>1850918877</v>
      </c>
      <c r="L49" s="114" t="s">
        <v>1148</v>
      </c>
      <c r="M49" s="116">
        <v>1</v>
      </c>
      <c r="N49" s="114" t="s">
        <v>27</v>
      </c>
      <c r="O49" s="114" t="s">
        <v>26</v>
      </c>
      <c r="P49" s="78"/>
    </row>
    <row r="50" spans="1:16" s="6" customFormat="1" ht="24.75" customHeight="1" x14ac:dyDescent="0.25">
      <c r="A50" s="141">
        <v>3</v>
      </c>
      <c r="B50" s="120" t="s">
        <v>2684</v>
      </c>
      <c r="C50" s="111" t="s">
        <v>31</v>
      </c>
      <c r="D50" s="110" t="s">
        <v>2682</v>
      </c>
      <c r="E50" s="143">
        <v>42718</v>
      </c>
      <c r="F50" s="143">
        <v>43084</v>
      </c>
      <c r="G50" s="158">
        <f t="shared" si="2"/>
        <v>12.2</v>
      </c>
      <c r="H50" s="118" t="s">
        <v>2685</v>
      </c>
      <c r="I50" s="112" t="s">
        <v>986</v>
      </c>
      <c r="J50" s="112" t="s">
        <v>1015</v>
      </c>
      <c r="K50" s="115">
        <v>1850918877</v>
      </c>
      <c r="L50" s="114" t="s">
        <v>1148</v>
      </c>
      <c r="M50" s="116">
        <v>1</v>
      </c>
      <c r="N50" s="114" t="s">
        <v>27</v>
      </c>
      <c r="O50" s="114" t="s">
        <v>26</v>
      </c>
      <c r="P50" s="78"/>
    </row>
    <row r="51" spans="1:16" s="6" customFormat="1" ht="24.75" customHeight="1" outlineLevel="1" x14ac:dyDescent="0.25">
      <c r="A51" s="141">
        <v>4</v>
      </c>
      <c r="B51" s="120" t="s">
        <v>2684</v>
      </c>
      <c r="C51" s="111" t="s">
        <v>31</v>
      </c>
      <c r="D51" s="110" t="s">
        <v>2682</v>
      </c>
      <c r="E51" s="143">
        <v>42718</v>
      </c>
      <c r="F51" s="143">
        <v>43084</v>
      </c>
      <c r="G51" s="158">
        <f t="shared" ref="G51:G107" si="3">IF(AND(E51&lt;&gt;"",F51&lt;&gt;""),((F51-E51)/30),"")</f>
        <v>12.2</v>
      </c>
      <c r="H51" s="113" t="s">
        <v>2685</v>
      </c>
      <c r="I51" s="112" t="s">
        <v>986</v>
      </c>
      <c r="J51" s="112" t="s">
        <v>1031</v>
      </c>
      <c r="K51" s="115">
        <v>1850918877</v>
      </c>
      <c r="L51" s="114" t="s">
        <v>1148</v>
      </c>
      <c r="M51" s="116">
        <v>1</v>
      </c>
      <c r="N51" s="114" t="s">
        <v>27</v>
      </c>
      <c r="O51" s="114" t="s">
        <v>26</v>
      </c>
      <c r="P51" s="78"/>
    </row>
    <row r="52" spans="1:16" s="7" customFormat="1" ht="24.75" customHeight="1" outlineLevel="1" x14ac:dyDescent="0.25">
      <c r="A52" s="142">
        <v>5</v>
      </c>
      <c r="B52" s="120" t="s">
        <v>2684</v>
      </c>
      <c r="C52" s="111" t="s">
        <v>31</v>
      </c>
      <c r="D52" s="119" t="s">
        <v>2683</v>
      </c>
      <c r="E52" s="143">
        <v>43081</v>
      </c>
      <c r="F52" s="143">
        <v>43404</v>
      </c>
      <c r="G52" s="158">
        <f t="shared" si="3"/>
        <v>10.766666666666667</v>
      </c>
      <c r="H52" s="120" t="s">
        <v>2686</v>
      </c>
      <c r="I52" s="112" t="s">
        <v>986</v>
      </c>
      <c r="J52" s="112" t="s">
        <v>1012</v>
      </c>
      <c r="K52" s="117">
        <v>959518016</v>
      </c>
      <c r="L52" s="114" t="s">
        <v>1148</v>
      </c>
      <c r="M52" s="116">
        <v>1</v>
      </c>
      <c r="N52" s="114" t="s">
        <v>27</v>
      </c>
      <c r="O52" s="114" t="s">
        <v>26</v>
      </c>
      <c r="P52" s="79"/>
    </row>
    <row r="53" spans="1:16" s="7" customFormat="1" ht="24.75" customHeight="1" outlineLevel="1" x14ac:dyDescent="0.25">
      <c r="A53" s="142">
        <v>6</v>
      </c>
      <c r="B53" s="120"/>
      <c r="C53" s="111"/>
      <c r="D53" s="110"/>
      <c r="E53" s="143"/>
      <c r="F53" s="143"/>
      <c r="G53" s="158" t="str">
        <f t="shared" si="3"/>
        <v/>
      </c>
      <c r="H53" s="120"/>
      <c r="I53" s="112"/>
      <c r="J53" s="112"/>
      <c r="K53" s="115"/>
      <c r="L53" s="114"/>
      <c r="M53" s="116"/>
      <c r="N53" s="114"/>
      <c r="O53" s="114"/>
      <c r="P53" s="79"/>
    </row>
    <row r="54" spans="1:16" s="7" customFormat="1" ht="24.75" customHeight="1" outlineLevel="1" x14ac:dyDescent="0.25">
      <c r="A54" s="142">
        <v>7</v>
      </c>
      <c r="B54" s="120"/>
      <c r="C54" s="111"/>
      <c r="D54" s="110"/>
      <c r="E54" s="143"/>
      <c r="F54" s="143"/>
      <c r="G54" s="158" t="str">
        <f t="shared" si="3"/>
        <v/>
      </c>
      <c r="H54" s="113"/>
      <c r="I54" s="112"/>
      <c r="J54" s="112"/>
      <c r="K54" s="117"/>
      <c r="L54" s="114"/>
      <c r="M54" s="116"/>
      <c r="N54" s="114"/>
      <c r="O54" s="114"/>
      <c r="P54" s="79"/>
    </row>
    <row r="55" spans="1:16" s="7" customFormat="1" ht="24.75" customHeight="1" outlineLevel="1" x14ac:dyDescent="0.25">
      <c r="A55" s="142">
        <v>8</v>
      </c>
      <c r="B55" s="120"/>
      <c r="C55" s="111"/>
      <c r="D55" s="110"/>
      <c r="E55" s="143"/>
      <c r="F55" s="143"/>
      <c r="G55" s="158" t="str">
        <f t="shared" si="3"/>
        <v/>
      </c>
      <c r="H55" s="113"/>
      <c r="I55" s="112"/>
      <c r="J55" s="112"/>
      <c r="K55" s="117"/>
      <c r="L55" s="114"/>
      <c r="M55" s="116"/>
      <c r="N55" s="114"/>
      <c r="O55" s="114"/>
      <c r="P55" s="79"/>
    </row>
    <row r="56" spans="1:16" s="7" customFormat="1" ht="24.75" customHeight="1" outlineLevel="1" x14ac:dyDescent="0.25">
      <c r="A56" s="142">
        <v>9</v>
      </c>
      <c r="B56" s="120"/>
      <c r="C56" s="111"/>
      <c r="D56" s="110"/>
      <c r="E56" s="143"/>
      <c r="F56" s="143"/>
      <c r="G56" s="158" t="str">
        <f t="shared" si="3"/>
        <v/>
      </c>
      <c r="H56" s="113"/>
      <c r="I56" s="112"/>
      <c r="J56" s="112"/>
      <c r="K56" s="117"/>
      <c r="L56" s="114"/>
      <c r="M56" s="116"/>
      <c r="N56" s="114"/>
      <c r="O56" s="114"/>
      <c r="P56" s="79"/>
    </row>
    <row r="57" spans="1:16" s="7" customFormat="1" ht="24.75" customHeight="1" outlineLevel="1" x14ac:dyDescent="0.25">
      <c r="A57" s="142">
        <v>10</v>
      </c>
      <c r="B57" s="64"/>
      <c r="C57" s="65"/>
      <c r="D57" s="63"/>
      <c r="E57" s="143"/>
      <c r="F57" s="143"/>
      <c r="G57" s="158" t="str">
        <f t="shared" si="3"/>
        <v/>
      </c>
      <c r="H57" s="64"/>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3"/>
        <v/>
      </c>
      <c r="H91" s="120"/>
      <c r="I91" s="119"/>
      <c r="J91" s="119"/>
      <c r="K91" s="121"/>
      <c r="L91" s="122"/>
      <c r="M91" s="116"/>
      <c r="N91" s="122"/>
      <c r="O91" s="122"/>
      <c r="P91" s="79"/>
    </row>
    <row r="92" spans="1:16" s="7" customFormat="1" ht="24.75" customHeight="1" outlineLevel="1" x14ac:dyDescent="0.25">
      <c r="A92" s="141">
        <v>45</v>
      </c>
      <c r="B92" s="120"/>
      <c r="C92" s="122"/>
      <c r="D92" s="119"/>
      <c r="E92" s="143"/>
      <c r="F92" s="143"/>
      <c r="G92" s="158" t="str">
        <f t="shared" si="3"/>
        <v/>
      </c>
      <c r="H92" s="120"/>
      <c r="I92" s="119"/>
      <c r="J92" s="119"/>
      <c r="K92" s="121"/>
      <c r="L92" s="122"/>
      <c r="M92" s="116"/>
      <c r="N92" s="122"/>
      <c r="O92" s="122"/>
      <c r="P92" s="79"/>
    </row>
    <row r="93" spans="1:16" s="7" customFormat="1" ht="24.75" customHeight="1" outlineLevel="1" x14ac:dyDescent="0.25">
      <c r="A93" s="141">
        <v>46</v>
      </c>
      <c r="B93" s="120"/>
      <c r="C93" s="122"/>
      <c r="D93" s="119"/>
      <c r="E93" s="143"/>
      <c r="F93" s="143"/>
      <c r="G93" s="158" t="str">
        <f t="shared" si="3"/>
        <v/>
      </c>
      <c r="H93" s="120"/>
      <c r="I93" s="119"/>
      <c r="J93" s="119"/>
      <c r="K93" s="121"/>
      <c r="L93" s="122"/>
      <c r="M93" s="116"/>
      <c r="N93" s="122"/>
      <c r="O93" s="122"/>
      <c r="P93" s="79"/>
    </row>
    <row r="94" spans="1:16" s="7" customFormat="1" ht="24.75" customHeight="1" outlineLevel="1" x14ac:dyDescent="0.25">
      <c r="A94" s="141">
        <v>47</v>
      </c>
      <c r="B94" s="120"/>
      <c r="C94" s="122"/>
      <c r="D94" s="119"/>
      <c r="E94" s="143"/>
      <c r="F94" s="143"/>
      <c r="G94" s="158" t="str">
        <f t="shared" si="3"/>
        <v/>
      </c>
      <c r="H94" s="120"/>
      <c r="I94" s="119"/>
      <c r="J94" s="119"/>
      <c r="K94" s="121"/>
      <c r="L94" s="122"/>
      <c r="M94" s="116"/>
      <c r="N94" s="122"/>
      <c r="O94" s="122"/>
      <c r="P94" s="79"/>
    </row>
    <row r="95" spans="1:16" s="7" customFormat="1" ht="24.75" customHeight="1" outlineLevel="1" x14ac:dyDescent="0.25">
      <c r="A95" s="142">
        <v>48</v>
      </c>
      <c r="B95" s="120"/>
      <c r="C95" s="122"/>
      <c r="D95" s="119"/>
      <c r="E95" s="143"/>
      <c r="F95" s="143"/>
      <c r="G95" s="158" t="str">
        <f t="shared" si="3"/>
        <v/>
      </c>
      <c r="H95" s="120"/>
      <c r="I95" s="119"/>
      <c r="J95" s="119"/>
      <c r="K95" s="121"/>
      <c r="L95" s="122"/>
      <c r="M95" s="116"/>
      <c r="N95" s="122"/>
      <c r="O95" s="122"/>
      <c r="P95" s="79"/>
    </row>
    <row r="96" spans="1:16" s="7" customFormat="1" ht="24.75" customHeight="1" outlineLevel="1" x14ac:dyDescent="0.25">
      <c r="A96" s="142">
        <v>49</v>
      </c>
      <c r="B96" s="120"/>
      <c r="C96" s="122"/>
      <c r="D96" s="119"/>
      <c r="E96" s="143"/>
      <c r="F96" s="143"/>
      <c r="G96" s="158" t="str">
        <f t="shared" si="3"/>
        <v/>
      </c>
      <c r="H96" s="120"/>
      <c r="I96" s="119"/>
      <c r="J96" s="119"/>
      <c r="K96" s="121"/>
      <c r="L96" s="122"/>
      <c r="M96" s="116"/>
      <c r="N96" s="122"/>
      <c r="O96" s="122"/>
      <c r="P96" s="79"/>
    </row>
    <row r="97" spans="1:16" s="7" customFormat="1" ht="24.75" customHeight="1" outlineLevel="1" x14ac:dyDescent="0.25">
      <c r="A97" s="142">
        <v>50</v>
      </c>
      <c r="B97" s="120"/>
      <c r="C97" s="122"/>
      <c r="D97" s="119"/>
      <c r="E97" s="143"/>
      <c r="F97" s="143"/>
      <c r="G97" s="158" t="str">
        <f t="shared" si="3"/>
        <v/>
      </c>
      <c r="H97" s="120"/>
      <c r="I97" s="119"/>
      <c r="J97" s="119"/>
      <c r="K97" s="121"/>
      <c r="L97" s="122"/>
      <c r="M97" s="116"/>
      <c r="N97" s="122"/>
      <c r="O97" s="122"/>
      <c r="P97" s="79"/>
    </row>
    <row r="98" spans="1:16" s="7" customFormat="1" ht="24.75" customHeight="1" outlineLevel="1" x14ac:dyDescent="0.25">
      <c r="A98" s="142">
        <v>51</v>
      </c>
      <c r="B98" s="120"/>
      <c r="C98" s="122"/>
      <c r="D98" s="119"/>
      <c r="E98" s="143"/>
      <c r="F98" s="143"/>
      <c r="G98" s="158" t="str">
        <f t="shared" si="3"/>
        <v/>
      </c>
      <c r="H98" s="120"/>
      <c r="I98" s="119"/>
      <c r="J98" s="119"/>
      <c r="K98" s="121"/>
      <c r="L98" s="122"/>
      <c r="M98" s="116"/>
      <c r="N98" s="122"/>
      <c r="O98" s="122"/>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6"/>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6"/>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6"/>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6"/>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6"/>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6"/>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6"/>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9" t="s">
        <v>2687</v>
      </c>
      <c r="E114" s="143">
        <v>44166</v>
      </c>
      <c r="F114" s="143">
        <v>44773</v>
      </c>
      <c r="G114" s="158">
        <f>IF(AND(E114&lt;&gt;"",F114&lt;&gt;""),((F114-E114)/30),"")</f>
        <v>20.233333333333334</v>
      </c>
      <c r="H114" s="120" t="s">
        <v>2676</v>
      </c>
      <c r="I114" s="119" t="s">
        <v>986</v>
      </c>
      <c r="J114" s="119" t="s">
        <v>1012</v>
      </c>
      <c r="K114" s="68">
        <v>145165809</v>
      </c>
      <c r="L114" s="100">
        <f>+IF(AND(K114&gt;0,O114="Ejecución"),(K114/877802)*Tabla28[[#This Row],[% participación]],IF(AND(K114&gt;0,O114&lt;&gt;"Ejecución"),"-",""))</f>
        <v>165.37420625608053</v>
      </c>
      <c r="M114" s="122" t="s">
        <v>1148</v>
      </c>
      <c r="N114" s="171">
        <v>1</v>
      </c>
      <c r="O114" s="160" t="s">
        <v>1150</v>
      </c>
      <c r="P114" s="78"/>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 t="shared" si="4"/>
        <v/>
      </c>
      <c r="H116" s="64"/>
      <c r="I116" s="63"/>
      <c r="J116" s="63"/>
      <c r="K116" s="68"/>
      <c r="L116" s="100" t="str">
        <f>+IF(AND(K116&gt;0,O116="Ejecución"),(K116/877802)*Tabla28[[#This Row],[% participación]],IF(AND(K116&gt;0,O116&lt;&gt;"Ejecución"),"-",""))</f>
        <v/>
      </c>
      <c r="M116" s="65"/>
      <c r="N116" s="171"/>
      <c r="O116" s="160" t="s">
        <v>1150</v>
      </c>
      <c r="P116" s="78"/>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4" t="s">
        <v>2643</v>
      </c>
      <c r="J167" s="245"/>
      <c r="K167" s="245"/>
      <c r="L167" s="245"/>
      <c r="M167" s="245"/>
      <c r="N167" s="245"/>
      <c r="O167" s="246"/>
      <c r="U167" s="51"/>
    </row>
    <row r="168" spans="1:28" x14ac:dyDescent="0.25">
      <c r="A168" s="9"/>
      <c r="B168" s="221" t="s">
        <v>2658</v>
      </c>
      <c r="C168" s="221"/>
      <c r="D168" s="221"/>
      <c r="E168" s="8"/>
      <c r="F168" s="5"/>
      <c r="H168" s="81" t="s">
        <v>2657</v>
      </c>
      <c r="I168" s="244"/>
      <c r="J168" s="245"/>
      <c r="K168" s="245"/>
      <c r="L168" s="245"/>
      <c r="M168" s="245"/>
      <c r="N168" s="245"/>
      <c r="O168" s="24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c r="O179" s="8"/>
      <c r="Q179" s="19"/>
      <c r="R179" s="157" t="str">
        <f>IF(M179&gt;0,SUM(L179+M179),"")</f>
        <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20785401</v>
      </c>
      <c r="F185" s="92"/>
      <c r="G185" s="93"/>
      <c r="H185" s="88"/>
      <c r="I185" s="90" t="s">
        <v>2627</v>
      </c>
      <c r="J185" s="164">
        <f>+SUM(M179:M183)</f>
        <v>0</v>
      </c>
      <c r="K185" s="200" t="s">
        <v>2628</v>
      </c>
      <c r="L185" s="200"/>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3">
        <v>42313</v>
      </c>
      <c r="D193" s="5"/>
      <c r="E193" s="124">
        <v>1844</v>
      </c>
      <c r="F193" s="5"/>
      <c r="G193" s="5"/>
      <c r="H193" s="145" t="s">
        <v>2677</v>
      </c>
      <c r="J193" s="5"/>
      <c r="K193" s="125">
        <v>42718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2678</v>
      </c>
      <c r="J211" s="27" t="s">
        <v>2622</v>
      </c>
      <c r="K211" s="146" t="s">
        <v>2678</v>
      </c>
      <c r="L211" s="21"/>
      <c r="M211" s="21"/>
      <c r="N211" s="21"/>
      <c r="O211" s="8"/>
    </row>
    <row r="212" spans="1:15" x14ac:dyDescent="0.25">
      <c r="A212" s="9"/>
      <c r="B212" s="27" t="s">
        <v>2619</v>
      </c>
      <c r="C212" s="145" t="s">
        <v>2677</v>
      </c>
      <c r="D212" s="21"/>
      <c r="G212" s="27" t="s">
        <v>2621</v>
      </c>
      <c r="H212" s="146" t="s">
        <v>2679</v>
      </c>
      <c r="J212" s="27" t="s">
        <v>2623</v>
      </c>
      <c r="K212" s="145" t="s">
        <v>2680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paperSize="2519" scale="34" fitToHeight="0" orientation="landscape" r:id="rId1"/>
  <rowBreaks count="2" manualBreakCount="2">
    <brk id="107" max="16383" man="1"/>
    <brk id="160"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www.w3.org/XML/1998/namespace"/>
    <ds:schemaRef ds:uri="http://purl.org/dc/elements/1.1/"/>
    <ds:schemaRef ds:uri="http://purl.org/dc/terms/"/>
    <ds:schemaRef ds:uri="4fb10211-09fb-4e80-9f0b-184718d5d98c"/>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a65d333d-5b59-4810-bc94-b80d9325abbc"/>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gguk</cp:lastModifiedBy>
  <cp:lastPrinted>2021-01-04T21:44:59Z</cp:lastPrinted>
  <dcterms:created xsi:type="dcterms:W3CDTF">2020-10-14T21:57:42Z</dcterms:created>
  <dcterms:modified xsi:type="dcterms:W3CDTF">2021-01-04T21:46:30Z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