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MANIFESTACION ASOPROGRE\2021-66-10001558_900647346.xls BALBOA - AP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<sst xmlns="http://schemas.openxmlformats.org/spreadsheetml/2006/main" count="3137" uniqueCount="2706">
  <si>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</si>
  <si>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</si>
  <si>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</si>
  <si>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</si>
  <si>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</si>
  <si>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</si>
  <si>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</si>
  <si>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</si>
  <si>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</si>
  <si>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</si>
  <si>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</si>
  <si>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</si>
  <si>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</si>
  <si>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</si>
  <si>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</si>
  <si>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</si>
  <si>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</si>
  <si>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</si>
  <si>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</si>
  <si>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</si>
  <si>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</si>
  <si>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</si>
  <si>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</si>
  <si>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</si>
  <si>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</si>
  <si>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</si>
  <si>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</si>
  <si>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</si>
  <si>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</si>
  <si>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</si>
  <si>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</si>
  <si>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</si>
  <si>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</si>
  <si>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</si>
  <si>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</si>
  <si>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</si>
  <si>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</si>
  <si>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</si>
  <si>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</si>
  <si>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</si>
  <si>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</si>
  <si>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</si>
  <si>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</si>
  <si>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</si>
  <si>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</si>
  <si>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</si>
  <si>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</si>
  <si>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</si>
  <si>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</si>
  <si>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</si>
  <si>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</si>
  <si>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</si>
  <si>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</si>
  <si>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</si>
  <si>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</si>
  <si>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</si>
  <si>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</si>
  <si>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</si>
  <si>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</si>
  <si>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</si>
  <si>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</si>
  <si>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</si>
  <si>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</si>
  <si>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</si>
  <si>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</si>
  <si>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</si>
  <si>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</si>
  <si>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</si>
  <si>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</si>
  <si>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</si>
  <si>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</si>
  <si>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</si>
  <si>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</si>
  <si>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</si>
  <si>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</si>
  <si>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</si>
  <si>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</si>
  <si>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</si>
  <si>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</si>
  <si>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</si>
  <si>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</si>
  <si>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</si>
  <si>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</si>
  <si>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</si>
  <si>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</si>
  <si>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</si>
  <si>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</si>
  <si>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</si>
  <si>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</si>
  <si>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</si>
  <si>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</si>
  <si>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</si>
  <si>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</si>
  <si>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</si>
  <si>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</si>
  <si>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</si>
  <si>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</si>
  <si>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</si>
  <si>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</si>
  <si>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</si>
  <si>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</si>
  <si>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</si>
  <si>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</si>
  <si>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</si>
  <si>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</si>
  <si>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</si>
  <si>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</si>
  <si>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</si>
  <si>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</si>
  <si>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</si>
  <si>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</si>
  <si>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</si>
  <si>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</si>
  <si>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</si>
  <si>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</si>
  <si>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</si>
  <si>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</si>
  <si>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</si>
  <si>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</si>
  <si>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</si>
  <si>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</si>
  <si>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</si>
  <si>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</si>
  <si>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</si>
  <si>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</si>
  <si>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</si>
  <si>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</si>
  <si>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</si>
  <si>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</si>
  <si>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</si>
  <si>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</si>
  <si>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</si>
  <si>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</si>
  <si>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</si>
  <si>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</si>
  <si>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</si>
  <si>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</si>
  <si>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</si>
  <si>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</si>
  <si>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</si>
  <si>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</si>
  <si>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</si>
  <si>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</si>
  <si>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</si>
  <si>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</si>
  <si>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</si>
  <si>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</si>
  <si>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</si>
  <si>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</si>
  <si>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</si>
  <si>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</si>
  <si>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</si>
  <si>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</si>
  <si>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</si>
  <si>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</si>
  <si>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</si>
  <si>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</si>
  <si>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</si>
  <si>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</si>
  <si>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</si>
  <si>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</si>
  <si>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</si>
  <si>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</si>
  <si>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</si>
  <si>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</si>
  <si>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</si>
  <si>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</si>
  <si>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</si>
  <si>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</si>
  <si>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</si>
  <si>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</si>
  <si>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</si>
  <si>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</si>
  <si>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</si>
  <si>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</si>
  <si>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</si>
  <si>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</si>
  <si>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</si>
  <si>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</si>
  <si>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</si>
  <si>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</si>
  <si>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</si>
  <si>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</si>
  <si>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</si>
  <si>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</si>
  <si>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</si>
  <si>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</si>
  <si>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</si>
  <si>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</si>
  <si>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</si>
  <si>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</si>
  <si>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</si>
  <si>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</si>
  <si>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</si>
  <si>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</si>
  <si>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</si>
  <si>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</si>
  <si>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</si>
  <si>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</si>
  <si>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</si>
  <si>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</si>
  <si>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</si>
  <si>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</si>
  <si>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</si>
  <si>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</si>
  <si>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</si>
  <si>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</si>
  <si>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</si>
  <si>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</si>
  <si>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</si>
  <si>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</si>
  <si>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</si>
  <si>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</si>
  <si>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</si>
  <si>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</si>
  <si>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</si>
  <si>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</si>
  <si>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</si>
  <si>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</si>
  <si>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</si>
  <si>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</si>
  <si>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</si>
  <si>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</si>
  <si>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</si>
  <si>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</si>
  <si>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</si>
  <si>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</si>
  <si>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</si>
  <si>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</si>
  <si>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</si>
  <si>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</si>
  <si>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</si>
  <si>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</si>
  <si>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</si>
  <si>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</si>
  <si>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</si>
  <si>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</si>
  <si>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</si>
  <si>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</si>
  <si>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</si>
  <si>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</si>
  <si>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</si>
  <si>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</si>
  <si>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</si>
  <si>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</si>
  <si>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</si>
  <si>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</si>
  <si>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</si>
  <si>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</si>
  <si>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</si>
  <si>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</si>
  <si>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</si>
  <si>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</si>
  <si>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</si>
  <si>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</si>
  <si>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</si>
  <si>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</si>
  <si>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</si>
  <si>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</si>
  <si>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</si>
  <si>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</si>
  <si>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</si>
  <si>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</si>
  <si>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</si>
  <si>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</si>
  <si>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</si>
  <si>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</si>
  <si>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</si>
  <si>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</si>
  <si>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</si>
  <si>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</si>
  <si>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</si>
  <si>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</si>
  <si>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</si>
  <si>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</si>
  <si>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</si>
  <si>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</si>
  <si>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</si>
  <si>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</si>
  <si>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</si>
  <si>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</si>
  <si>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</si>
  <si>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</si>
  <si>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</si>
  <si>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</si>
  <si>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</si>
  <si>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</si>
  <si>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</si>
  <si>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</si>
  <si>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</si>
  <si>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</si>
  <si>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</si>
  <si>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</si>
  <si>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</si>
  <si>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</si>
  <si>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</si>
  <si>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</si>
  <si>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</si>
  <si>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</si>
  <si>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</si>
  <si>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</si>
  <si>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</si>
  <si>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</si>
  <si>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</si>
  <si>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</si>
  <si>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</si>
  <si>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</si>
  <si>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</si>
  <si>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</si>
  <si>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</si>
  <si>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</si>
  <si>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</si>
  <si>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</si>
  <si>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</si>
  <si>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</si>
  <si>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</si>
  <si>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</si>
  <si>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</si>
  <si>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</si>
  <si>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</si>
  <si>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</si>
  <si>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</si>
  <si>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</si>
  <si>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</si>
  <si>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</si>
  <si>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</si>
  <si>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</si>
  <si>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</si>
  <si>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</si>
  <si>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</si>
  <si>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</si>
  <si>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</si>
  <si>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</si>
  <si>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</si>
  <si>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</si>
  <si>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</si>
  <si>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</si>
  <si>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</si>
  <si>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</si>
  <si>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</si>
  <si>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</si>
  <si>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</si>
  <si>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</si>
  <si>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</si>
  <si>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</si>
  <si>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</si>
  <si>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</si>
  <si>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</si>
  <si>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</si>
  <si>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</si>
  <si>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</si>
  <si>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</si>
  <si>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</si>
  <si>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</si>
  <si>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</si>
  <si>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</si>
  <si>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</si>
  <si>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</si>
  <si>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</si>
  <si>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</si>
  <si>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</si>
  <si>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</si>
  <si>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</si>
  <si>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</si>
  <si>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</si>
  <si>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</si>
  <si>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</si>
  <si>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</si>
  <si>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</si>
  <si>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</si>
  <si>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</si>
  <si>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</si>
  <si>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</si>
  <si>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</si>
  <si>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</si>
  <si>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</si>
  <si>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</si>
  <si>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</si>
  <si>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</si>
  <si>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</si>
  <si>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</si>
  <si>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</si>
  <si>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</si>
  <si>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</si>
  <si>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</si>
  <si>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</si>
  <si>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</si>
  <si>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</si>
  <si>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</si>
  <si>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</si>
  <si>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</si>
  <si>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</si>
  <si>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</si>
  <si>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</si>
  <si>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</si>
  <si>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</si>
  <si>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</si>
  <si>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</si>
  <si>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</si>
  <si>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</si>
  <si>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</si>
  <si>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</si>
  <si>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</si>
  <si>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</si>
  <si>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</si>
  <si>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</si>
  <si>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</si>
  <si>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</si>
  <si>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</si>
  <si>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</si>
  <si>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</si>
  <si>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</si>
  <si>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</si>
  <si>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</si>
  <si>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</si>
  <si>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</si>
  <si>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</si>
  <si>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</si>
  <si>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</si>
  <si>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</si>
  <si>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</si>
  <si>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</si>
  <si>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</si>
  <si>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</si>
  <si>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</si>
  <si>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</si>
  <si>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</si>
  <si>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</si>
  <si>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</si>
  <si>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</si>
  <si>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</si>
  <si>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</si>
  <si>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</si>
  <si>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</si>
  <si>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</si>
  <si>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</si>
  <si>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</si>
  <si>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</si>
  <si>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</si>
  <si>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</si>
  <si>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</si>
  <si>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</si>
  <si>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</si>
  <si>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</si>
  <si>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</si>
  <si>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</si>
  <si>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</si>
  <si>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</si>
  <si>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</si>
  <si>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</si>
  <si>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</si>
  <si>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</si>
  <si>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</si>
  <si>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</si>
  <si>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</si>
  <si>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</si>
  <si>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</si>
  <si>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</si>
  <si>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</si>
  <si>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</si>
  <si>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</si>
  <si>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</si>
  <si>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</si>
  <si>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</si>
  <si>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</si>
  <si>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</si>
  <si>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</si>
  <si>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</si>
  <si>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</si>
  <si>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</si>
  <si>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</si>
  <si>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</si>
  <si>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</si>
  <si>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</si>
  <si>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</si>
  <si>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</si>
  <si>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</si>
  <si>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</si>
  <si>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</si>
  <si>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</si>
  <si>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</si>
  <si>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</si>
  <si>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</si>
  <si>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</si>
  <si>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</si>
  <si>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</si>
  <si>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</si>
  <si>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</si>
  <si>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</si>
  <si>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</si>
  <si>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</si>
  <si>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</si>
  <si>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</si>
  <si>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</si>
  <si>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</si>
  <si>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</si>
  <si>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</si>
  <si>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</si>
  <si>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</si>
  <si>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</si>
  <si>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</si>
  <si>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</si>
  <si>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</si>
  <si>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</si>
  <si>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</si>
  <si>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</si>
  <si>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</si>
  <si>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</si>
  <si>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</si>
  <si>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</si>
  <si>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</si>
  <si>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</si>
  <si>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</si>
  <si>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</si>
  <si>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</si>
  <si>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</si>
  <si>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</si>
  <si>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</si>
  <si>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</si>
  <si>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</si>
  <si>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</si>
  <si>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</si>
  <si>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</si>
  <si>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</si>
  <si>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</si>
  <si>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</si>
  <si>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</si>
  <si>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</si>
  <si>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</si>
  <si>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</si>
  <si>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</si>
  <si>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</si>
  <si>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</si>
  <si>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</si>
  <si>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</si>
  <si>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</si>
  <si>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</si>
  <si>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</si>
  <si>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</si>
  <si>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</si>
  <si>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</si>
  <si>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</si>
  <si>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</si>
  <si>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</si>
  <si>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</si>
  <si>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</si>
  <si>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</si>
  <si>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</si>
  <si>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</si>
  <si>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</si>
  <si>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</si>
  <si>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</si>
  <si>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</si>
  <si>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</si>
  <si>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</si>
  <si>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</si>
  <si>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</si>
  <si>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</si>
  <si>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</si>
  <si>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</si>
  <si>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</si>
  <si>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</si>
  <si>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</si>
  <si>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</si>
  <si>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</si>
  <si>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</si>
  <si>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</si>
  <si>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</si>
  <si>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</si>
  <si>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</si>
  <si>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</si>
  <si>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</si>
  <si>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</si>
  <si>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</si>
  <si>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</si>
  <si>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</si>
  <si>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</si>
  <si>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</si>
  <si>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</si>
  <si>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</si>
  <si>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</si>
  <si>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</si>
  <si>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</si>
  <si>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</si>
  <si>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</si>
  <si>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</si>
  <si>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</si>
  <si>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</si>
  <si>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</si>
  <si>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</si>
  <si>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</si>
  <si>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</si>
  <si>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</si>
  <si>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</si>
  <si>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</si>
  <si>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</si>
  <si>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</si>
  <si>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</si>
  <si>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</si>
  <si>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</si>
  <si>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</si>
  <si>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</si>
  <si>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</si>
  <si>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</si>
  <si>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</si>
  <si>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</si>
  <si>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</si>
  <si>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</si>
  <si>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</si>
  <si>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</si>
  <si>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</si>
  <si>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</si>
  <si>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</si>
  <si>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</si>
  <si>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</si>
  <si>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</si>
  <si>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</si>
  <si>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</si>
  <si>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</si>
  <si>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</si>
  <si>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</si>
  <si>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</si>
  <si>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</si>
  <si>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</si>
  <si>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</si>
  <si>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</si>
  <si>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</si>
  <si>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</si>
  <si>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</si>
  <si>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</si>
  <si>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</si>
  <si>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</si>
  <si>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</si>
  <si>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</si>
  <si>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</si>
  <si>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</si>
  <si>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</si>
  <si>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</si>
  <si>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</si>
  <si>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</si>
  <si>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</si>
  <si>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</si>
  <si>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</si>
  <si>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</si>
  <si>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</si>
  <si>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</si>
  <si>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</si>
  <si>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</si>
  <si>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</si>
  <si>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</si>
  <si>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</si>
  <si>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</si>
  <si>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</si>
  <si>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</si>
  <si>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</si>
  <si>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</si>
  <si>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</si>
  <si>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</si>
  <si>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</si>
  <si>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</si>
  <si>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</si>
  <si>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</si>
  <si>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</si>
  <si>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</si>
  <si>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</si>
  <si>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</si>
  <si>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</si>
  <si>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</si>
  <si>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</si>
  <si>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</si>
  <si>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</si>
  <si>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</si>
  <si>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</si>
  <si>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</si>
  <si>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</si>
  <si>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</si>
  <si>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</si>
  <si>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</si>
  <si>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</si>
  <si>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</si>
  <si>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</si>
  <si>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</si>
  <si>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</si>
  <si>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</si>
  <si>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</si>
  <si>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</si>
  <si>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</si>
  <si>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</si>
  <si>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</si>
  <si>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</si>
  <si>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</si>
  <si>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</si>
  <si>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</si>
  <si>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</si>
  <si>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</si>
  <si>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</si>
  <si>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</si>
  <si>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</si>
  <si>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</si>
  <si>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</si>
  <si>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</si>
  <si>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</si>
  <si>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</si>
  <si>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</si>
  <si>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</si>
  <si>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</si>
  <si>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</si>
  <si>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</si>
  <si>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</si>
  <si>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</si>
  <si>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</si>
  <si>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</si>
  <si>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</si>
  <si>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</si>
  <si>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</si>
  <si>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</si>
  <si>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</si>
  <si>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</si>
  <si>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</si>
  <si>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</si>
  <si>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</si>
  <si>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</si>
  <si>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</si>
  <si>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</si>
  <si>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</si>
  <si>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</si>
  <si>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</si>
  <si>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</si>
  <si>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</si>
  <si>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</si>
  <si>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</si>
  <si>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</si>
  <si>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</si>
  <si>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</si>
  <si>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</si>
  <si>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</si>
  <si>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</si>
  <si>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</si>
  <si>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</si>
  <si>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</si>
  <si>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</si>
  <si>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</si>
  <si>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</si>
  <si>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</si>
  <si>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</si>
  <si>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</si>
  <si>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</si>
  <si>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</si>
  <si>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</si>
  <si>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</si>
  <si>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</si>
  <si>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</si>
  <si>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</si>
  <si>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</si>
  <si>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</si>
  <si>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</si>
  <si>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</si>
  <si>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</si>
  <si>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</si>
  <si>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</si>
  <si>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</si>
  <si>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</si>
  <si>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</si>
  <si>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</si>
  <si>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</si>
  <si>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</si>
  <si>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</si>
  <si>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</si>
  <si>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</si>
  <si>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</si>
  <si>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</si>
  <si>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</si>
  <si>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</si>
  <si>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</si>
  <si>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</si>
  <si>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</si>
  <si>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</si>
  <si>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</si>
  <si>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</si>
  <si>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</si>
  <si>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</si>
  <si>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</si>
  <si>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</si>
  <si>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</si>
  <si>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</si>
  <si>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</si>
  <si>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</si>
  <si>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</si>
  <si>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</si>
  <si>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</si>
  <si>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</si>
  <si>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</si>
  <si>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</si>
  <si>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</si>
  <si>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</si>
  <si>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</si>
  <si>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</si>
  <si>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</si>
  <si>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</si>
  <si>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</si>
  <si>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</si>
  <si>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</si>
  <si>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</si>
  <si>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</si>
  <si>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</si>
  <si>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</si>
  <si>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</si>
  <si>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</si>
  <si>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</si>
  <si>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</si>
  <si>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</si>
  <si>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</si>
  <si>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</si>
  <si>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</si>
  <si>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</si>
  <si>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</si>
  <si>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</si>
  <si>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</si>
  <si>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</si>
  <si>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</si>
  <si>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</si>
  <si>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</si>
  <si>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</si>
  <si>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</si>
  <si>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</si>
  <si>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</si>
  <si>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</si>
  <si>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</si>
  <si>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</si>
  <si>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</si>
  <si>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</si>
  <si>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</si>
  <si>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</si>
  <si>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</si>
  <si>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</si>
  <si>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</si>
  <si>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</si>
  <si>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</si>
  <si>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</si>
  <si>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</si>
  <si>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</si>
  <si>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</si>
  <si>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</si>
  <si>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</si>
  <si>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</si>
  <si>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</si>
  <si>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</si>
  <si>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</si>
  <si>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</si>
  <si>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</si>
  <si>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</si>
  <si>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</si>
  <si>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</si>
  <si>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</si>
  <si>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</si>
  <si>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</si>
  <si>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</si>
  <si>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</si>
  <si>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</si>
  <si>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</si>
  <si>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</si>
  <si>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</si>
  <si>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</si>
  <si>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</si>
  <si>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</si>
  <si>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</si>
  <si>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</si>
  <si>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</si>
  <si>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</si>
  <si>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</si>
  <si>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</si>
  <si>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</si>
  <si>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</si>
  <si>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</si>
  <si>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</si>
  <si>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</si>
  <si>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</si>
  <si>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</si>
  <si>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</si>
  <si>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</si>
  <si>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</si>
  <si>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</si>
  <si>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</si>
  <si>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</si>
  <si>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</si>
  <si>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</si>
  <si>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</si>
  <si>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</si>
  <si>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</si>
  <si>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</si>
  <si>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</si>
  <si>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</si>
  <si>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</si>
  <si>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</si>
  <si>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</si>
  <si>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</si>
  <si>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</si>
  <si>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</si>
  <si>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</si>
  <si>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</si>
  <si>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</si>
  <si>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</si>
  <si>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</si>
  <si>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</si>
  <si>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</si>
  <si>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</si>
  <si>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</si>
  <si>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</si>
  <si>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</si>
  <si>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</si>
  <si>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</si>
  <si>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</si>
  <si>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</si>
  <si>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</si>
  <si>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</si>
  <si>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</si>
  <si>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</si>
  <si>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</si>
  <si>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</si>
  <si>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</si>
  <si>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</si>
  <si>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</si>
  <si>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</si>
  <si>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</si>
  <si>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</si>
  <si>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</si>
  <si>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</si>
  <si>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</si>
  <si>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</si>
  <si>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</si>
  <si>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</si>
  <si>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</si>
  <si>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</si>
  <si>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</si>
  <si>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</si>
  <si>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</si>
  <si>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</si>
  <si>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</si>
  <si>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</si>
  <si>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</si>
  <si>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</si>
  <si>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</si>
  <si>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</si>
  <si>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</si>
  <si>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</si>
  <si>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</si>
  <si>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</si>
  <si>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</si>
  <si>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</si>
  <si>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</si>
  <si>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</si>
  <si>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</si>
  <si>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</si>
  <si>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</si>
  <si>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</si>
  <si>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</si>
  <si>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</si>
  <si>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</si>
  <si>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</si>
  <si>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</si>
  <si>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</si>
  <si>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</si>
  <si>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</si>
  <si>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</si>
  <si>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</si>
  <si>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</si>
  <si>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</si>
  <si>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</si>
  <si>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</si>
  <si>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</si>
  <si>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</si>
  <si>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</si>
  <si>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</si>
  <si>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</si>
  <si>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</si>
  <si>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</si>
  <si>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</si>
  <si>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</si>
  <si>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</si>
  <si>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</si>
  <si>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</si>
  <si>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</si>
  <si>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</si>
  <si>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</si>
  <si>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</si>
  <si>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</si>
  <si>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</si>
  <si>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</si>
  <si>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</si>
  <si>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</si>
  <si>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</si>
  <si>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</si>
  <si>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</si>
  <si>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</si>
  <si>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</si>
  <si>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</si>
  <si>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</si>
  <si>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</si>
  <si>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</si>
  <si>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</si>
  <si>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</si>
  <si>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</si>
  <si>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</si>
  <si>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</si>
  <si>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</si>
  <si>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</si>
  <si>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</si>
  <si>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</si>
  <si>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</si>
  <si>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</si>
  <si>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</si>
  <si>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</si>
  <si>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</si>
  <si>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</si>
  <si>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</si>
  <si>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</si>
  <si>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</si>
  <si>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</si>
  <si>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</si>
  <si>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</si>
  <si>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</si>
  <si>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</si>
  <si>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</si>
  <si>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</si>
  <si>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</si>
  <si>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</si>
  <si>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</si>
  <si>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</si>
  <si>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</si>
  <si>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</si>
  <si>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</si>
  <si>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</si>
  <si>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</si>
  <si>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</si>
  <si>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</si>
  <si>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</si>
  <si>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</si>
  <si>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</si>
  <si>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</si>
  <si>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</si>
  <si>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</si>
  <si>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</si>
  <si>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</si>
  <si>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</si>
  <si>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</si>
  <si>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</si>
  <si>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</si>
  <si>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</si>
  <si>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</si>
  <si>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</si>
  <si>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</si>
  <si>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</si>
  <si>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</si>
  <si>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</si>
  <si>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</si>
  <si>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</si>
  <si>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</si>
  <si>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</si>
  <si>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</si>
  <si>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</si>
  <si>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</si>
  <si>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</si>
  <si>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</si>
  <si>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</si>
  <si>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</si>
  <si>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</si>
  <si>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</si>
  <si>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</si>
  <si>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</si>
  <si>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</si>
  <si>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</si>
  <si>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</si>
  <si>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</si>
  <si>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</si>
  <si>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</si>
  <si>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</si>
  <si>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</si>
  <si>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</si>
  <si>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</si>
  <si>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</si>
  <si>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</si>
  <si>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</si>
  <si>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</si>
  <si>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</si>
  <si>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</si>
  <si>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</si>
  <si>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</si>
  <si>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</si>
  <si>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</si>
  <si>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</si>
  <si>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</si>
  <si>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</si>
  <si>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</si>
  <si>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</si>
  <si>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</si>
  <si>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</si>
  <si>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</si>
  <si>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</si>
  <si>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</si>
  <si>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</si>
  <si>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</si>
  <si>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</si>
  <si>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</si>
  <si>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</si>
  <si>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</si>
  <si>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</si>
  <si>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</si>
  <si>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</si>
  <si>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</si>
  <si>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</si>
  <si>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</si>
  <si>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</si>
  <si>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</si>
  <si>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</si>
  <si>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</si>
  <si>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</si>
  <si>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</si>
  <si>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</si>
  <si>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</si>
  <si>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</si>
  <si>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</si>
  <si>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</si>
  <si>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</si>
  <si>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</si>
  <si>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</si>
  <si>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</si>
  <si>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</si>
  <si>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</si>
  <si>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</si>
  <si>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</si>
  <si>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</si>
  <si>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</si>
  <si>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</si>
  <si>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</si>
  <si>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</si>
  <si>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</si>
  <si>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</si>
  <si>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</si>
  <si>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</si>
  <si>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</si>
  <si>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</si>
  <si>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</si>
  <si>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</si>
  <si>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</si>
  <si>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</si>
  <si>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</si>
  <si>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</si>
  <si>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</si>
  <si>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</si>
  <si>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</si>
  <si>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</si>
  <si>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</si>
  <si>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</si>
  <si>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</si>
  <si>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</si>
  <si>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</si>
  <si>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</si>
  <si>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</si>
  <si>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</si>
  <si>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</si>
  <si>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</si>
  <si>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</si>
  <si>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</si>
  <si>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</si>
  <si>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</si>
  <si>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</si>
  <si>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</si>
  <si>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</si>
  <si>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</si>
  <si>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</si>
  <si>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</si>
  <si>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</si>
  <si>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</si>
  <si>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</si>
  <si>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</si>
  <si>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</si>
  <si>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</si>
  <si>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</si>
  <si>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</si>
  <si>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</si>
  <si>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</si>
  <si>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</si>
  <si>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</si>
  <si>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</si>
  <si>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</si>
  <si>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</si>
  <si>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</si>
  <si>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</si>
  <si>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</si>
  <si>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</si>
  <si>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</si>
  <si>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</si>
  <si>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</si>
  <si>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</si>
  <si>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</si>
  <si>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</si>
  <si>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</si>
  <si>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</si>
  <si>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</si>
  <si>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</si>
  <si>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</si>
  <si>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</si>
  <si>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</si>
  <si>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</si>
  <si>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</si>
  <si>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</si>
  <si>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</si>
  <si>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</si>
  <si>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</si>
  <si>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</si>
  <si>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</si>
  <si>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</si>
  <si>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</si>
  <si>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</si>
  <si>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</si>
  <si>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</si>
  <si>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</si>
  <si>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</si>
  <si>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</si>
  <si>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</si>
  <si>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</si>
  <si>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</si>
  <si>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</si>
  <si>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</si>
  <si>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</si>
  <si>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</si>
  <si>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</si>
  <si>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</si>
  <si>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</si>
  <si>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</si>
  <si>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</si>
  <si>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</si>
  <si>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</si>
  <si>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</si>
  <si>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</si>
  <si>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</si>
  <si>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</si>
  <si>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</si>
  <si>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</si>
  <si>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</si>
  <si>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</si>
  <si>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</si>
  <si>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</si>
  <si>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</si>
  <si>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</si>
  <si>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</si>
  <si>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</si>
  <si>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</si>
  <si>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</si>
  <si>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</si>
  <si>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</si>
  <si>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</si>
  <si>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</si>
  <si>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</si>
  <si>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</si>
  <si>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</si>
  <si>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</si>
  <si>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</si>
  <si>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</si>
  <si>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</si>
  <si>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</si>
  <si>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</si>
  <si>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</si>
  <si>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</si>
  <si>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</si>
  <si>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</si>
  <si>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</si>
  <si>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</si>
  <si>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</si>
  <si>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</si>
  <si>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</si>
  <si>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</si>
  <si>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</si>
  <si>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</si>
  <si>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</si>
  <si>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</si>
  <si>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</si>
  <si>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</si>
  <si>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</si>
  <si>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</si>
  <si>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</si>
  <si>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</si>
  <si>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</si>
  <si>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</si>
  <si>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</si>
  <si>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</si>
  <si>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</si>
  <si>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</si>
  <si>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</si>
  <si>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</si>
  <si>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</si>
  <si>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</si>
  <si>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</si>
  <si>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</si>
  <si>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</si>
  <si>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</si>
  <si>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</si>
  <si>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</si>
  <si>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</si>
  <si>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</si>
  <si>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</si>
  <si>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</si>
  <si>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</si>
  <si>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</si>
  <si>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</si>
  <si>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</si>
  <si>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</si>
  <si>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</si>
  <si>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</si>
  <si>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</si>
  <si>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</si>
  <si>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</si>
  <si>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</si>
  <si>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</si>
  <si>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</si>
  <si>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</si>
  <si>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</si>
  <si>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</si>
  <si>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</si>
  <si>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</si>
  <si>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</si>
  <si>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</si>
  <si>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</si>
  <si>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</si>
  <si>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</si>
  <si>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</si>
  <si>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</si>
  <si>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</si>
  <si>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</si>
  <si>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</si>
  <si>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</si>
  <si>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</si>
  <si>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</si>
  <si>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</si>
  <si>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</si>
  <si>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</si>
  <si>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</si>
  <si>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</si>
  <si>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</si>
  <si>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</si>
  <si>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</si>
  <si>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</si>
  <si>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</si>
  <si>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</si>
  <si>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</si>
  <si>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</si>
  <si>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</si>
  <si>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</si>
  <si>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</si>
  <si>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</si>
  <si>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</si>
  <si>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</si>
  <si>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</si>
  <si>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</si>
  <si>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</si>
  <si>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</si>
  <si>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</si>
  <si>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</si>
  <si>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</si>
  <si>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</si>
  <si>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</si>
  <si>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</si>
  <si>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</si>
  <si>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</si>
  <si>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</si>
  <si>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</si>
  <si>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</si>
  <si>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</si>
  <si>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</si>
  <si>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</si>
  <si>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</si>
  <si>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</si>
  <si>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</si>
  <si>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</si>
  <si>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</si>
  <si>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</si>
  <si>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</si>
  <si>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</si>
  <si>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</si>
  <si>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</si>
  <si>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</si>
  <si>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</si>
  <si>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</si>
  <si>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</si>
  <si>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</si>
  <si>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</si>
  <si>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</si>
  <si>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</si>
  <si>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</si>
  <si>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</si>
  <si>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</si>
  <si>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</si>
  <si>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</si>
  <si>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</si>
  <si>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</si>
  <si>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</si>
  <si>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</si>
  <si>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</si>
  <si>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</si>
  <si>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</si>
  <si>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</si>
  <si>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</si>
  <si>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</si>
  <si>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</si>
  <si>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</si>
  <si>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</si>
  <si>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</si>
  <si>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</si>
  <si>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</si>
  <si>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</si>
  <si>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</si>
  <si>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</si>
  <si>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</si>
  <si>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</si>
  <si>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</si>
  <si>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</si>
  <si>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</si>
  <si>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</si>
  <si>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</si>
  <si>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</si>
  <si>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</si>
  <si>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</si>
  <si>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</si>
  <si>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</si>
  <si>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</si>
  <si>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</si>
  <si>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</si>
  <si>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</si>
  <si>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</si>
  <si>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</si>
  <si>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</si>
  <si>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</si>
  <si>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</si>
  <si>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</si>
  <si>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</si>
  <si>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</si>
  <si>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</si>
  <si>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</si>
  <si>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</si>
  <si>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</si>
  <si>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</si>
  <si>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</si>
  <si>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</si>
  <si>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</si>
  <si>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</si>
  <si>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</si>
  <si>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</si>
  <si>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</si>
  <si>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</si>
  <si>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</si>
  <si>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</si>
  <si>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</si>
  <si>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</si>
  <si>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</si>
  <si>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</si>
  <si>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</si>
  <si>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</si>
  <si>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</si>
  <si>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</si>
  <si>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</si>
  <si>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</si>
  <si>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</si>
  <si>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</si>
  <si>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</si>
  <si>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</si>
  <si>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</si>
  <si>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</si>
  <si>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</si>
  <si>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</si>
  <si>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</si>
  <si>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</si>
  <si>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</si>
  <si>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</si>
  <si>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</si>
  <si>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</si>
  <si>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</si>
  <si>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</si>
  <si>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</si>
  <si>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</si>
  <si>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</si>
  <si>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</si>
  <si>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</si>
  <si>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</si>
  <si>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</si>
  <si>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</si>
  <si>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</si>
  <si>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</si>
  <si>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</si>
  <si>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</si>
  <si>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</si>
  <si>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</si>
  <si>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</si>
  <si>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</si>
  <si>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</si>
  <si>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</si>
  <si>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</si>
  <si>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</si>
  <si>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</si>
  <si>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</si>
  <si>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</si>
  <si>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</si>
  <si>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</si>
  <si>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</si>
  <si>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</si>
  <si>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</si>
  <si>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</si>
  <si>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</si>
  <si>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</si>
  <si>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</si>
  <si>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</si>
  <si>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</si>
  <si>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</si>
  <si>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</si>
  <si>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</si>
  <si>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</si>
  <si>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</si>
  <si>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</si>
  <si>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</si>
  <si>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</si>
  <si>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</si>
  <si>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</si>
  <si>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</si>
  <si>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</si>
  <si>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</si>
  <si>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</si>
  <si>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</si>
  <si>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</si>
  <si>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</si>
  <si>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</si>
  <si>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</si>
  <si>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</si>
  <si>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</si>
  <si>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</si>
  <si>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</si>
  <si>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</si>
  <si>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</si>
  <si>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</si>
  <si>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</si>
  <si>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</si>
  <si>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</si>
  <si>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</si>
  <si>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</si>
  <si>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</si>
  <si>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</si>
  <si>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</si>
  <si>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</si>
  <si>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</si>
  <si>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</si>
  <si>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</si>
  <si>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</si>
  <si>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</si>
  <si>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</si>
  <si>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</si>
  <si>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</si>
  <si>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</si>
  <si>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</si>
  <si>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</si>
  <si>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</si>
  <si>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</si>
  <si>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</si>
  <si>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</si>
  <si>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</si>
  <si>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</si>
  <si>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</si>
  <si>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</si>
  <si>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</si>
  <si>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</si>
  <si>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</si>
  <si>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</si>
  <si>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</si>
  <si>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</si>
  <si>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</si>
  <si>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</si>
  <si>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</si>
  <si>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</si>
  <si>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</si>
  <si>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</si>
  <si>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</si>
  <si>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</si>
  <si>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</si>
  <si>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</si>
  <si>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</si>
  <si>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</si>
  <si>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</si>
  <si>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</si>
  <si>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</si>
  <si>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</si>
  <si>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</si>
  <si>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</si>
  <si>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</si>
  <si>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</si>
  <si>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</si>
  <si>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</si>
  <si>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</si>
  <si>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</si>
  <si>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</si>
  <si>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</si>
  <si>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</si>
  <si>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</si>
  <si>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</si>
  <si>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</si>
  <si>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</si>
  <si>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</si>
  <si>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</si>
  <si>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</si>
  <si>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</si>
  <si>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</si>
  <si>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</si>
  <si>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</si>
  <si>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</si>
  <si>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</si>
  <si>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</si>
  <si>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</si>
  <si>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</si>
  <si>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</si>
  <si>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</si>
  <si>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</si>
  <si>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</si>
  <si>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</si>
  <si>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</si>
  <si>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</si>
  <si>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</si>
  <si>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</si>
  <si>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</si>
  <si>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</si>
  <si>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</si>
  <si>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</si>
  <si>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</si>
  <si>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</si>
  <si>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</si>
  <si>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</si>
  <si>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</si>
  <si>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</si>
  <si>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</si>
  <si>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</si>
  <si>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</si>
  <si>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</si>
  <si>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</si>
  <si>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</si>
  <si>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</si>
  <si>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</si>
  <si>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</si>
  <si>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</si>
  <si>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</si>
  <si>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</si>
  <si>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</si>
  <si>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</si>
  <si>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</si>
  <si>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</si>
  <si>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</si>
  <si>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</si>
  <si>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</si>
  <si>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</si>
  <si>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</si>
  <si>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</si>
  <si>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</si>
  <si>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</si>
  <si>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</si>
  <si>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</si>
  <si>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</si>
  <si>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</si>
  <si>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</si>
  <si>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</si>
  <si>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</si>
  <si>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</si>
  <si>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</si>
  <si>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</si>
  <si>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</si>
  <si>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</si>
  <si>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</si>
  <si>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</si>
  <si>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</si>
  <si>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</si>
  <si>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</si>
  <si>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</si>
  <si>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</si>
  <si>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</si>
  <si>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</si>
  <si>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</si>
  <si>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</si>
  <si>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</si>
  <si>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</si>
  <si>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</si>
  <si>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</si>
  <si>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</si>
  <si>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</si>
  <si>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</si>
  <si>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</si>
  <si>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</si>
  <si>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</si>
  <si>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</si>
  <si>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</si>
  <si>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</si>
  <si>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</si>
  <si>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</si>
  <si>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</si>
  <si>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</si>
  <si>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</si>
  <si>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</si>
  <si>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</si>
  <si>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</si>
  <si>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</si>
  <si>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</si>
  <si>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</si>
  <si>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</si>
  <si>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</si>
  <si>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</si>
  <si>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</si>
  <si>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</si>
  <si>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</si>
  <si>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</si>
  <si>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</si>
  <si>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</si>
  <si>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</si>
  <si>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</si>
  <si>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</si>
  <si>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</si>
  <si>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</si>
  <si>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</si>
  <si>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</si>
  <si>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</si>
  <si>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</si>
  <si>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</si>
  <si>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</si>
  <si>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</si>
  <si>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</si>
  <si>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</si>
  <si>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</si>
  <si>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</si>
  <si>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</si>
  <si>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</si>
  <si>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</si>
  <si>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</si>
  <si>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</si>
  <si>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</si>
  <si>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</si>
  <si>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</si>
  <si>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</si>
  <si>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</si>
  <si>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</si>
  <si>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</si>
  <si>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</si>
  <si>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</si>
  <si>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</si>
  <si>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</si>
  <si>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</si>
  <si>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</si>
  <si>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</si>
  <si>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</si>
  <si>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</si>
  <si>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</si>
  <si>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</si>
  <si>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</si>
  <si>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</si>
  <si>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</si>
  <si>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</si>
  <si>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</si>
  <si>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</si>
  <si>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</si>
  <si>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</si>
  <si>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</si>
  <si>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</si>
  <si>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</si>
  <si>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</si>
  <si>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</si>
  <si>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</si>
  <si>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</si>
  <si>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</si>
  <si>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</si>
  <si>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</si>
  <si>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</si>
  <si>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</si>
  <si>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</si>
  <si>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</si>
  <si>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</si>
  <si>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</si>
  <si>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</si>
  <si>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</si>
  <si>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</si>
  <si>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</si>
  <si>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</si>
  <si>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</si>
  <si>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</si>
  <si>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</si>
  <si>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</si>
  <si>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</si>
  <si>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</si>
  <si>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</si>
  <si>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</si>
  <si>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</si>
  <si>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</si>
  <si>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</si>
  <si>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</si>
  <si>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</si>
  <si>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</si>
  <si>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</si>
  <si>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</si>
  <si>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</si>
  <si>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</si>
  <si>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</si>
  <si>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</si>
  <si>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</si>
  <si>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</si>
  <si>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</si>
  <si>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</si>
  <si>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</si>
  <si>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</si>
  <si>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</si>
  <si>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</si>
  <si>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</si>
  <si>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</si>
  <si>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</si>
  <si>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</si>
  <si>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</si>
  <si>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</si>
  <si>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</si>
  <si>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</si>
  <si>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</si>
  <si>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</si>
  <si>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</si>
  <si>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</si>
  <si>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</si>
  <si>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</si>
  <si>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</si>
  <si>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</si>
  <si>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</si>
  <si>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</si>
  <si>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</si>
  <si>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</si>
  <si>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</si>
  <si>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</si>
  <si>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</si>
  <si>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</si>
  <si>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</si>
  <si>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</si>
  <si>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</si>
  <si>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</si>
  <si>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</si>
  <si>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</si>
  <si>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</si>
  <si>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</si>
  <si>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</si>
  <si>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</si>
  <si>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</si>
  <si>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</si>
  <si>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</si>
  <si>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</si>
  <si>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</si>
  <si>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</si>
  <si>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</si>
  <si>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</si>
  <si>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</si>
  <si>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</si>
  <si>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</si>
  <si>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</si>
  <si>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</si>
  <si>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</si>
  <si>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</si>
  <si>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</si>
  <si>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</si>
  <si>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</si>
  <si>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</si>
  <si>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</si>
  <si>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</si>
  <si>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</si>
  <si>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</si>
  <si>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</si>
  <si>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</si>
  <si>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</si>
  <si>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</si>
  <si>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</si>
  <si>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</si>
  <si>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</si>
  <si>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</si>
  <si>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</si>
  <si>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</si>
  <si>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</si>
  <si>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</si>
  <si>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</si>
  <si>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</si>
  <si>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</si>
  <si>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</si>
  <si>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</si>
  <si>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</si>
  <si>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</si>
  <si>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</si>
  <si>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</si>
  <si>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</si>
  <si>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</si>
  <si>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</si>
  <si>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</si>
  <si>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</si>
  <si>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</si>
  <si>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</si>
  <si>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</si>
  <si>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</si>
  <si>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</si>
  <si>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</si>
  <si>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</si>
  <si>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</si>
  <si>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</si>
  <si>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</si>
  <si>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</si>
  <si>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</si>
  <si>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</si>
  <si>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</si>
  <si>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</si>
  <si>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</si>
  <si>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</si>
  <si>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</si>
  <si>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</si>
  <si>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</si>
  <si>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</si>
  <si>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</si>
  <si>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</si>
  <si>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</si>
  <si>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</si>
  <si>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</si>
  <si>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</si>
  <si>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</si>
  <si>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</si>
  <si>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</si>
  <si>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</si>
  <si>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</si>
  <si>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</si>
  <si>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</si>
  <si>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</si>
  <si>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</si>
  <si>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</si>
  <si>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</si>
  <si>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</si>
  <si>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</si>
  <si>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</si>
  <si>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</si>
  <si>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</si>
  <si>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</si>
  <si>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</si>
  <si>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</si>
  <si>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</si>
  <si>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</si>
  <si>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</si>
  <si>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</si>
  <si>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</si>
  <si>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</si>
  <si>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</si>
  <si>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</si>
  <si>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</si>
  <si>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</si>
  <si>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</si>
  <si>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</si>
  <si>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</si>
  <si>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</si>
  <si>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</si>
  <si>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</si>
  <si>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</si>
  <si>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</si>
  <si>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</si>
  <si>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</si>
  <si>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</si>
  <si>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</si>
  <si>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</si>
  <si>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</si>
  <si>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</si>
  <si>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</si>
  <si>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</si>
  <si>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</si>
  <si>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</si>
  <si>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</si>
  <si>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</si>
  <si>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</si>
  <si>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</si>
  <si>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</si>
  <si>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</si>
  <si>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</si>
  <si>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</si>
  <si>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</si>
  <si>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</si>
  <si>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</si>
  <si>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</si>
  <si>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</si>
  <si>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</si>
  <si>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</si>
  <si>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</si>
  <si>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</si>
  <si>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</si>
  <si>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</si>
  <si>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</si>
  <si>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</si>
  <si>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</si>
  <si>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</si>
  <si>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</si>
  <si>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</si>
  <si>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</si>
  <si>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</si>
  <si>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</si>
  <si>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</si>
  <si>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</si>
  <si>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</si>
  <si>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</si>
  <si>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</si>
  <si>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</si>
  <si>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</si>
  <si>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</si>
  <si>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</si>
  <si>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</si>
  <si>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</si>
  <si>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</si>
  <si>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</si>
  <si>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</si>
  <si>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</si>
  <si>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</si>
  <si>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</si>
  <si>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</si>
  <si>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</si>
  <si>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</si>
  <si>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</si>
  <si>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</si>
  <si>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</si>
  <si>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</si>
  <si>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</si>
  <si>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</si>
  <si>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</si>
  <si>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</si>
  <si>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</si>
  <si>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</si>
  <si>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</si>
  <si>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</si>
  <si>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</si>
  <si>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</si>
  <si>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</si>
  <si>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</si>
  <si>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</si>
  <si>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</si>
  <si>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</si>
  <si>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</si>
  <si>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</si>
  <si>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</si>
  <si>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</si>
  <si>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</si>
  <si>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</si>
  <si>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</si>
  <si>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</si>
  <si>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</si>
  <si>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</si>
  <si>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</si>
  <si>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</si>
  <si>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</si>
  <si>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</si>
  <si>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</si>
  <si>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</si>
  <si>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</si>
  <si>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</si>
  <si>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</si>
  <si>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</si>
  <si>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</si>
  <si>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</si>
  <si>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</si>
  <si>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</si>
  <si>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</si>
  <si>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</si>
  <si>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</si>
  <si>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</si>
  <si>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</si>
  <si>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</si>
  <si>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</si>
  <si>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</si>
  <si>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</si>
  <si>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</si>
  <si>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</si>
  <si>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</si>
  <si>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</si>
  <si>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</si>
  <si>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</si>
  <si>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</si>
  <si>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</si>
  <si>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</si>
  <si>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</si>
  <si>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</si>
  <si>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</si>
  <si>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</si>
  <si>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</si>
  <si>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</si>
  <si>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</si>
  <si>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</si>
  <si>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</si>
  <si>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</si>
  <si>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</si>
  <si>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</si>
  <si>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</si>
  <si>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</si>
  <si>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</si>
  <si>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</si>
  <si>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</si>
  <si>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</si>
  <si>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</si>
  <si>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</si>
  <si>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</si>
  <si>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</si>
  <si>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</si>
  <si>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</si>
  <si>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</si>
  <si>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</si>
  <si>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</si>
  <si>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</si>
  <si>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</si>
  <si>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</si>
  <si>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</si>
  <si>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</si>
  <si>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</si>
  <si>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</si>
  <si>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</si>
  <si>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</si>
  <si>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</si>
  <si>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</si>
  <si>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</si>
  <si>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</si>
  <si>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</si>
  <si>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</si>
  <si>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</si>
  <si>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</si>
  <si>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</si>
  <si>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</si>
  <si>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</si>
  <si>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</si>
  <si>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</si>
  <si>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</si>
  <si>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</si>
  <si>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</si>
  <si>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</si>
  <si>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</si>
  <si>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</si>
  <si>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</si>
  <si>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</si>
  <si>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</si>
  <si>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</si>
  <si>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</si>
  <si>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</si>
  <si>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</si>
  <si>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</si>
  <si>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</si>
  <si>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</si>
  <si>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</si>
  <si>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</si>
  <si>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</si>
  <si>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</si>
  <si>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</si>
  <si>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</si>
  <si>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</si>
  <si>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</si>
  <si>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</si>
  <si>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</si>
  <si>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</si>
  <si>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</si>
  <si>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</si>
  <si>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</si>
  <si>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</si>
  <si>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</si>
  <si>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</si>
  <si>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</si>
  <si>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</si>
  <si>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</si>
  <si>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</si>
  <si>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</si>
  <si>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</si>
  <si>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</si>
  <si>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</si>
  <si>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</si>
  <si>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</si>
  <si>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</si>
  <si>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</si>
  <si>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</si>
  <si>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</si>
  <si>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</si>
  <si>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</si>
  <si>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</si>
  <si>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</si>
  <si>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</si>
  <si>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</si>
  <si>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</si>
  <si>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</si>
  <si>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</si>
  <si>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</si>
  <si>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</si>
  <si>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</si>
  <si>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</si>
  <si>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</si>
  <si>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</si>
  <si>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</si>
  <si>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</si>
  <si>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</si>
  <si>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</si>
  <si>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</si>
  <si>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</si>
  <si>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</si>
  <si>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</si>
  <si>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</si>
  <si>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</si>
  <si>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</si>
  <si>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</si>
  <si>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</si>
  <si>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</si>
  <si>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</si>
  <si>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</si>
  <si>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</si>
  <si>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</si>
  <si>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</si>
  <si>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</si>
  <si>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</si>
  <si>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</si>
  <si>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</si>
  <si>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</si>
  <si>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</si>
  <si>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</si>
  <si>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</si>
  <si>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</si>
  <si>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</si>
  <si>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</si>
  <si>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</si>
  <si>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</si>
  <si>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</si>
  <si>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</si>
  <si>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</si>
  <si>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</si>
  <si>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</si>
  <si>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</si>
  <si>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</si>
  <si>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</si>
  <si>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</si>
  <si>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</si>
  <si>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</si>
  <si>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</si>
  <si>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</si>
  <si>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</si>
  <si>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</si>
  <si>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</si>
  <si>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</si>
  <si>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</si>
  <si>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</si>
  <si>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</si>
  <si>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</si>
  <si>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</si>
  <si>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</si>
  <si>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</si>
  <si>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</si>
  <si>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</si>
  <si>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</si>
  <si>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</si>
  <si>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</si>
  <si>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</si>
  <si>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</si>
  <si>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</si>
  <si>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</si>
  <si>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</si>
  <si>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</si>
  <si>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</si>
  <si>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</si>
  <si>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</si>
  <si>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</si>
  <si>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</si>
  <si>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</si>
  <si>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</si>
  <si>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</si>
  <si>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</si>
  <si>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</si>
  <si>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</si>
  <si>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</si>
  <si>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</si>
  <si>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</si>
  <si>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</si>
  <si>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</si>
  <si>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</si>
  <si>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</si>
  <si>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</si>
  <si>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</si>
  <si>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</si>
  <si>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</si>
  <si>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</si>
  <si>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</si>
  <si>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</si>
  <si>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</si>
  <si>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</si>
  <si>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</si>
  <si>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</si>
  <si>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</si>
  <si>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</si>
  <si>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</si>
  <si>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</si>
  <si>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</si>
  <si>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</si>
  <si>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</si>
  <si>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</si>
  <si>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</si>
  <si>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</si>
  <si>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</si>
  <si>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</si>
  <si>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</si>
  <si>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</si>
  <si>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</si>
  <si>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</si>
  <si>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</si>
  <si>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</si>
  <si>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</si>
  <si>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</si>
  <si>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</si>
  <si>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</si>
  <si>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</si>
  <si>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</si>
  <si>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</si>
  <si>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</si>
  <si>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</si>
  <si>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</si>
  <si>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</si>
  <si>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</si>
  <si>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</si>
  <si>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</si>
  <si>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</si>
  <si>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</si>
  <si>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</si>
  <si>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</si>
  <si>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</si>
  <si>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</si>
  <si>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</si>
  <si>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</si>
  <si>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</si>
  <si>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</si>
  <si>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</si>
  <si>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</si>
  <si>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</si>
  <si>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</si>
  <si>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</si>
  <si>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</si>
  <si>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</si>
  <si>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</si>
  <si>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</si>
  <si>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</si>
  <si>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</si>
  <si>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</si>
  <si>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</si>
  <si>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</si>
  <si>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</si>
  <si>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</si>
  <si>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</si>
  <si>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</si>
  <si>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</si>
  <si>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</si>
  <si>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</si>
  <si>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</si>
  <si>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</si>
  <si>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</si>
  <si>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</si>
  <si>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</si>
  <si>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</si>
  <si>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</si>
  <si>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</si>
  <si>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</si>
  <si>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</si>
  <si>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</si>
  <si>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</si>
  <si>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</si>
  <si>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</si>
  <si>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</si>
  <si>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</si>
  <si>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</si>
  <si>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</si>
  <si>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</si>
  <si>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</si>
  <si>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</si>
  <si>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</si>
  <si>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</si>
  <si>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</si>
  <si>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</si>
  <si>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</si>
  <si>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</si>
  <si>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</si>
  <si>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</si>
  <si>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</si>
  <si>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</si>
  <si>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</si>
  <si>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</si>
  <si>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</si>
  <si>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</si>
  <si>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</si>
  <si>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</si>
  <si>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</si>
  <si>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</si>
  <si>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</si>
  <si>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</si>
  <si>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</si>
  <si>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</si>
  <si>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</si>
  <si>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</si>
  <si>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</si>
  <si>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</si>
  <si>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</si>
  <si>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</si>
  <si>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</si>
  <si>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</si>
  <si>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</si>
  <si>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</si>
  <si>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</si>
  <si>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</si>
  <si>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</si>
  <si>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</si>
  <si>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</si>
  <si>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</si>
  <si>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</si>
  <si>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</si>
  <si>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</si>
  <si>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</si>
  <si>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</si>
  <si>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</si>
  <si>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</si>
  <si>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</si>
  <si>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</si>
  <si>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</si>
  <si>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</si>
  <si>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</si>
  <si>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</si>
  <si>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</si>
  <si>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</si>
  <si>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</si>
  <si>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</si>
  <si>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</si>
  <si>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</si>
  <si>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</si>
  <si>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</si>
  <si>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</si>
  <si>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</si>
  <si>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</si>
  <si>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</si>
  <si>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</si>
  <si>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</si>
  <si>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</si>
  <si>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</si>
  <si>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</si>
  <si>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</si>
  <si>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</si>
  <si>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</si>
  <si>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</si>
  <si>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</si>
  <si>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</si>
  <si>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</si>
  <si>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</si>
  <si>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</si>
  <si>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</si>
  <si>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</si>
  <si>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</si>
  <si>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</si>
  <si>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</si>
  <si>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</si>
  <si>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</si>
  <si>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</si>
  <si>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</si>
  <si>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</si>
  <si>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</si>
  <si>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</si>
  <si>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</si>
  <si>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</si>
  <si>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</si>
  <si>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</si>
  <si>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</si>
  <si>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</si>
  <si>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</si>
  <si>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</si>
  <si>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</si>
  <si>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</si>
  <si>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</si>
  <si>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</si>
  <si>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</si>
  <si>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</si>
  <si>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</si>
  <si>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</si>
  <si>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</si>
  <si>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</si>
  <si>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</si>
  <si>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</si>
  <si>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</si>
  <si>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</si>
  <si>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</si>
  <si>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</si>
  <si>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</si>
  <si>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</si>
  <si>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</si>
  <si>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</si>
  <si>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</si>
  <si>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</si>
  <si>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</si>
  <si>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</si>
  <si>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</si>
  <si>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</si>
  <si>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</si>
  <si>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</si>
  <si>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</si>
  <si>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</si>
  <si>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</si>
  <si>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</si>
  <si>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</si>
  <si>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</si>
  <si>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</si>
  <si>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</si>
  <si>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</si>
  <si>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</si>
  <si>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</si>
  <si>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</si>
  <si>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</si>
  <si>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</si>
  <si>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</si>
  <si>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</si>
  <si>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</si>
  <si>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</si>
  <si>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</si>
  <si>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</si>
  <si>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</si>
  <si>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</si>
  <si>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</si>
  <si>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</si>
  <si>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</si>
  <si>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</si>
  <si>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</si>
  <si>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</si>
  <si>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</si>
  <si>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</si>
  <si>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</si>
  <si>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</si>
  <si>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</si>
  <si>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</si>
  <si>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</si>
  <si>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</si>
  <si>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</si>
  <si>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</si>
  <si>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</si>
  <si>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</si>
  <si>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</si>
  <si>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</si>
  <si>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</si>
  <si>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</si>
  <si>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</si>
  <si>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</si>
  <si>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</si>
  <si>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</si>
  <si>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</si>
  <si>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</si>
  <si>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</si>
  <si>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</si>
  <si>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</si>
  <si>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</si>
  <si>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</si>
  <si>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</si>
  <si>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</si>
  <si>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</si>
  <si>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</si>
  <si>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</si>
  <si>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</si>
  <si>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</si>
  <si>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</si>
  <si>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</si>
  <si>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</si>
  <si>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</si>
  <si>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</si>
  <si>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</si>
  <si>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</si>
  <si>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</si>
  <si>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</si>
  <si>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</si>
  <si>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</si>
  <si>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</si>
  <si>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</si>
  <si>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</si>
  <si>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</si>
  <si>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</si>
  <si>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</si>
  <si>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</si>
  <si>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</si>
  <si>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</si>
  <si>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</si>
  <si>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</si>
  <si>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</si>
  <si>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</si>
  <si>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</si>
  <si>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</si>
  <si>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</si>
  <si>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</si>
  <si>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</si>
  <si>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</si>
  <si>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</si>
  <si>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</si>
  <si>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</si>
  <si>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</si>
  <si>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</si>
  <si>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</si>
  <si>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</si>
  <si>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</si>
  <si>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</si>
  <si>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</si>
  <si>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</si>
  <si>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</si>
  <si>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</si>
  <si>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</si>
  <si>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</si>
  <si>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</si>
  <si>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</si>
  <si>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</si>
  <si>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</si>
  <si>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</si>
  <si>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</si>
  <si>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</si>
  <si>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</si>
  <si>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</si>
  <si>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</si>
  <si>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</si>
  <si>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</si>
  <si>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</si>
  <si>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</si>
  <si>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</si>
  <si>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</si>
  <si>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</si>
  <si>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</si>
  <si>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</si>
  <si>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</si>
  <si>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</si>
  <si>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</si>
  <si>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</si>
  <si>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</si>
  <si>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</si>
  <si>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</si>
  <si>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</si>
  <si>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</si>
  <si>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</si>
  <si>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</si>
  <si>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</si>
  <si>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</si>
  <si>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</si>
  <si>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</si>
  <si>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</si>
  <si>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</si>
  <si>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</si>
  <si>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</si>
  <si>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</si>
  <si>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</si>
  <si>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</si>
  <si>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</si>
  <si>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</si>
  <si>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</si>
  <si>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</si>
  <si>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</si>
  <si>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</si>
  <si>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</si>
  <si>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</si>
  <si>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</si>
  <si>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</si>
  <si>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</si>
  <si>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</si>
  <si>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</si>
  <si>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</si>
  <si>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</si>
  <si>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</si>
  <si>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</si>
  <si>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</si>
  <si>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</si>
  <si>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</si>
  <si>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</si>
  <si>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</si>
  <si>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</si>
  <si>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</si>
  <si>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</si>
  <si>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</si>
  <si>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</si>
  <si>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</si>
  <si>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</si>
  <si>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</si>
  <si>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</si>
  <si>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</si>
  <si>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</si>
  <si>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</si>
  <si>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</si>
  <si>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</si>
  <si>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JUAN DAVID PALACIOS PALACIOS</t>
  </si>
  <si>
    <t>APOYO Y ACOMPAÑAMIENTO A LOS NIÑOS, NIÑAS MENORES DE 5 AÑOS FAMILIAS EN ESTADO DE BULNERABILIDAD, MUJERES EN ESTADO DE GESTACION  Y LACTANCIA. CONSISTENTE  EN LAS SIGUIENTES ACTIVIDADES: APOYO PSICOSOCIAL, PEDAGOGICO, LUDICOS, NUTRICONAL, INCLUYENDO UN PAQUETE ALIMENTARIO MENSUAL,   EN LAS COMUNIDADES INDIGENAS DE: GENGADO, LOMITA CURUNDO, QUIJARADO, SALVIJO, SAN JOSE DE AMIA, CHACHAJO Y PARTADO MIASA, EN EL MUNICIPIO DE RIO QUITO – CHOCO</t>
  </si>
  <si>
    <t>APOYO Y ACOMPAÑAMIENTO A LOS NIÑOS, NIÑAS MENORES DE 5 AÑOS FAMILIAS EN ESTADO DE BULNERABILIDAD, MUJERES EN ESTADO DE GESTACION  Y LACTANCIA. CONSISTENTE  EN LAS SIGUIENTES ACTIVIDADES: APOYO PSICOSOCIAL, PEDAGOGICO, LUDICOS, NUTRICONAL, INCLUYENDO UN PA</t>
  </si>
  <si>
    <t>MUNICIPIO DE RIO QUITO</t>
  </si>
  <si>
    <t>FUNDACION CENTRO INFANTIL EDUCATIVO MI DULCE HOGAR “AEIOU”</t>
  </si>
  <si>
    <t>DESARROLLAR ACTIVIDADES DE ATENCIÓN EN EDUCACIÓN INICIAL A NIÑOS Y NIÑAS MENORES DE CUATRO (4) AÑOS, EN LAS SIGUIENTES FORMAS DE ATENCIÓN: PREJARDÍN, JARDÍN, CAMINADORES, PÁRVULO Y SALA CUNAS, CONSISTENTE EN ACOMPAÑAMIENTO PEDAGÓGICO, PSICOSOCIAL, PSICO-AFECTIVO, LÚDICO Y NUTRICIONAL.</t>
  </si>
  <si>
    <t>013</t>
  </si>
  <si>
    <t>028</t>
  </si>
  <si>
    <t>MUNICIPIO CANTON DE SAN PABLO</t>
  </si>
  <si>
    <t>015</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</si>
  <si>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t>
  </si>
  <si>
    <t>008</t>
  </si>
  <si>
    <t>139</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</si>
  <si>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</si>
  <si>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asoprogrech@gmail.com</t>
  </si>
  <si>
    <t xml:space="preserve">Quibdó - Barrio monte bello </t>
  </si>
  <si>
    <t>Quibdó  calle 28 Numero 7-25 barrio silencio</t>
  </si>
  <si>
    <t>31221103778 - 3146864752</t>
  </si>
  <si>
    <t>246</t>
  </si>
  <si>
    <t>247</t>
  </si>
  <si>
    <t>AUNAR ESFUERZOS PARA EL APOYO Y ACOMPAÑAMIENTO A LOS NIÑOS, NIÑAS MENORES DE 5 AÑOS, FAMILIAS EN ESTADO DE VULNERABILIDAD, MUJERES EN ESTADO DE GESTACIÓN Y LACTANCIA, CONSISTENTE EN APOYO PSICOSOCIAL, PEDAGÓGICO, LÚDICO Y NUTRICIONAL, INCLUYENDO UN PAQUETE ALIMENTARIO MENSUAL EN LAS COMUNIDADES INDÍGENAS DEL MUNICIPIO UNIÓN PANAMERICANA DURANTE EL AÑO 2020</t>
  </si>
  <si>
    <t>MUNICIPIO UNION PANAMERICANA</t>
  </si>
  <si>
    <t>ESAL-001-2020</t>
  </si>
  <si>
    <t>MUNICIPIO DE CERTEGUI</t>
  </si>
  <si>
    <t>ESAL-002-2020</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</si>
  <si>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 DURANTE EL AÑO 2020.</t>
  </si>
  <si>
    <t xml:space="preserve"> 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</si>
  <si>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EL MUNICIPIO DE CERTEGUI</t>
  </si>
  <si>
    <t>2021-66-10001558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</si>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</sst>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2" zoomScale="85" zoomScaleNormal="85" zoomScaleSheetLayoutView="40" zoomScalePageLayoutView="40" workbookViewId="0">
      <selection activeCell="H15" sqref="H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2704</v>
      </c>
      <c r="D15" s="35"/>
      <c r="E15" s="35"/>
      <c r="F15" s="5"/>
      <c r="G15" s="32" t="s">
        <v>1168</v>
      </c>
      <c r="H15" s="103" t="s">
        <v>396</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900647346</v>
      </c>
      <c r="C20" s="5"/>
      <c r="D20" s="73"/>
      <c r="E20" s="5"/>
      <c r="F20" s="5"/>
      <c r="G20" s="5"/>
      <c r="H20" s="243"/>
      <c r="I20" s="149" t="s">
        <v>396</v>
      </c>
      <c r="J20" s="150" t="s">
        <v>425</v>
      </c>
      <c r="K20" s="151">
        <v>6815848098</v>
      </c>
      <c r="L20" s="152"/>
      <c r="M20" s="152">
        <v>44561</v>
      </c>
      <c r="N20" s="135">
        <f>+(M20-L20)/30</f>
        <v>1485.3666666666666</v>
      </c>
      <c r="O20" s="138"/>
      <c r="U20" s="134"/>
      <c r="V20" s="105">
        <f ca="1">NOW()</f>
        <v>44193.951686342596</v>
      </c>
      <c r="W20" s="105">
        <f ca="1">NOW()</f>
        <v>44193.951686342596</v>
      </c>
    </row>
    <row r="21" spans="1:23" ht="30" customHeight="1" outlineLevel="1" x14ac:dyDescent="0.25">
      <c r="A21" s="9"/>
      <c r="B21" s="71"/>
      <c r="C21" s="5"/>
      <c r="D21" s="5"/>
      <c r="E21" s="5"/>
      <c r="F21" s="5"/>
      <c r="G21" s="5"/>
      <c r="H21" s="70"/>
      <c r="I21" s="149" t="s">
        <v>396</v>
      </c>
      <c r="J21" s="150" t="s">
        <v>879</v>
      </c>
      <c r="K21" s="151"/>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t="s">
        <v>396</v>
      </c>
      <c r="J22" s="150" t="s">
        <v>875</v>
      </c>
      <c r="K22" s="151"/>
      <c r="L22" s="152"/>
      <c r="M22" s="152">
        <v>44561</v>
      </c>
      <c r="N22" s="136">
        <f t="shared" ref="N22:N33" si="1">+(M22-L22)/30</f>
        <v>1485.3666666666666</v>
      </c>
      <c r="O22" s="139"/>
    </row>
    <row r="23" spans="1:23" ht="30" customHeight="1" outlineLevel="1" x14ac:dyDescent="0.25">
      <c r="A23" s="9"/>
      <c r="B23" s="101"/>
      <c r="C23" s="21"/>
      <c r="D23" s="21"/>
      <c r="E23" s="21"/>
      <c r="F23" s="5"/>
      <c r="G23" s="5"/>
      <c r="H23" s="70"/>
      <c r="I23" s="149" t="s">
        <v>396</v>
      </c>
      <c r="J23" s="150" t="s">
        <v>883</v>
      </c>
      <c r="K23" s="151"/>
      <c r="L23" s="152"/>
      <c r="M23" s="152">
        <v>44561</v>
      </c>
      <c r="N23" s="136">
        <f t="shared" si="1"/>
        <v>1485.3666666666666</v>
      </c>
      <c r="O23" s="139"/>
      <c r="Q23" s="104"/>
      <c r="R23" s="55"/>
      <c r="S23" s="105"/>
      <c r="T23" s="105"/>
    </row>
    <row r="24" spans="1:23" ht="30" customHeight="1" outlineLevel="1" x14ac:dyDescent="0.25">
      <c r="A24" s="9"/>
      <c r="B24" s="101"/>
      <c r="C24" s="21"/>
      <c r="D24" s="21"/>
      <c r="E24" s="21"/>
      <c r="F24" s="5"/>
      <c r="G24" s="5"/>
      <c r="H24" s="70"/>
      <c r="I24" s="149" t="s">
        <v>396</v>
      </c>
      <c r="J24" s="150" t="s">
        <v>886</v>
      </c>
      <c r="K24" s="151"/>
      <c r="L24" s="152"/>
      <c r="M24" s="152">
        <v>44561</v>
      </c>
      <c r="N24" s="136">
        <f t="shared" si="1"/>
        <v>1485.3666666666666</v>
      </c>
      <c r="O24" s="139"/>
    </row>
    <row r="25" spans="1:23" ht="30" customHeight="1" outlineLevel="1" x14ac:dyDescent="0.25">
      <c r="A25" s="9"/>
      <c r="B25" s="101"/>
      <c r="C25" s="21"/>
      <c r="D25" s="21"/>
      <c r="E25" s="21"/>
      <c r="F25" s="5"/>
      <c r="G25" s="5"/>
      <c r="H25" s="70"/>
      <c r="I25" s="149" t="s">
        <v>396</v>
      </c>
      <c r="J25" s="150" t="s">
        <v>886</v>
      </c>
      <c r="K25" s="151"/>
      <c r="L25" s="152"/>
      <c r="M25" s="152">
        <v>44561</v>
      </c>
      <c r="N25" s="136">
        <f t="shared" si="1"/>
        <v>1485.3666666666666</v>
      </c>
      <c r="O25" s="139"/>
    </row>
    <row r="26" spans="1:23" ht="30" customHeight="1" outlineLevel="1" x14ac:dyDescent="0.25">
      <c r="A26" s="9"/>
      <c r="B26" s="101"/>
      <c r="C26" s="21"/>
      <c r="D26" s="21"/>
      <c r="E26" s="21"/>
      <c r="F26" s="5"/>
      <c r="G26" s="5"/>
      <c r="H26" s="70"/>
      <c r="I26" s="149" t="s">
        <v>396</v>
      </c>
      <c r="J26" s="150" t="s">
        <v>880</v>
      </c>
      <c r="K26" s="151"/>
      <c r="L26" s="152"/>
      <c r="M26" s="152">
        <v>44561</v>
      </c>
      <c r="N26" s="136">
        <f t="shared" si="1"/>
        <v>1485.3666666666666</v>
      </c>
      <c r="O26" s="139"/>
    </row>
    <row r="27" spans="1:23" ht="30" customHeight="1" outlineLevel="1" x14ac:dyDescent="0.25">
      <c r="A27" s="9"/>
      <c r="B27" s="101"/>
      <c r="C27" s="21"/>
      <c r="D27" s="21"/>
      <c r="E27" s="21"/>
      <c r="F27" s="5"/>
      <c r="G27" s="5"/>
      <c r="H27" s="70"/>
      <c r="I27" s="149" t="s">
        <v>396</v>
      </c>
      <c r="J27" s="150" t="s">
        <v>875</v>
      </c>
      <c r="K27" s="151"/>
      <c r="L27" s="152"/>
      <c r="M27" s="152">
        <v>44561</v>
      </c>
      <c r="N27" s="136">
        <f t="shared" si="1"/>
        <v>1485.3666666666666</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DE JOVENES PROGRESISTAS DEL CHOCO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2679</v>
      </c>
      <c r="C48" s="112" t="s">
        <v>31</v>
      </c>
      <c r="D48" s="110" t="s">
        <v>2682</v>
      </c>
      <c r="E48" s="145">
        <v>42398</v>
      </c>
      <c r="F48" s="145">
        <v>42734</v>
      </c>
      <c r="G48" s="160">
        <f>IF(AND(E48&lt;&gt;"",F48&lt;&gt;""),((F48-E48)/30),"")</f>
        <v>11.2</v>
      </c>
      <c r="H48" s="122" t="s">
        <v>2677</v>
      </c>
      <c r="I48" s="113" t="s">
        <v>628</v>
      </c>
      <c r="J48" s="113" t="s">
        <v>654</v>
      </c>
      <c r="K48" s="116">
        <v>435852000</v>
      </c>
      <c r="L48" s="115" t="s">
        <v>1148</v>
      </c>
      <c r="M48" s="117">
        <v>1</v>
      </c>
      <c r="N48" s="115" t="s">
        <v>27</v>
      </c>
      <c r="O48" s="115" t="s">
        <v>26</v>
      </c>
      <c r="P48" s="78"/>
    </row>
    <row r="49" spans="1:16" s="6" customFormat="1" ht="24.75" customHeight="1" x14ac:dyDescent="0.25">
      <c r="A49" s="143">
        <v>2</v>
      </c>
      <c r="B49" s="111" t="s">
        <v>2679</v>
      </c>
      <c r="C49" s="112" t="s">
        <v>31</v>
      </c>
      <c r="D49" s="110" t="s">
        <v>2683</v>
      </c>
      <c r="E49" s="145">
        <v>42767</v>
      </c>
      <c r="F49" s="145">
        <v>43069</v>
      </c>
      <c r="G49" s="160">
        <f t="shared" ref="G49:G50" si="2">IF(AND(E49&lt;&gt;"",F49&lt;&gt;""),((F49-E49)/30),"")</f>
        <v>10.066666666666666</v>
      </c>
      <c r="H49" s="114" t="s">
        <v>2678</v>
      </c>
      <c r="I49" s="113" t="s">
        <v>628</v>
      </c>
      <c r="J49" s="113" t="s">
        <v>654</v>
      </c>
      <c r="K49" s="116">
        <v>395352000</v>
      </c>
      <c r="L49" s="115" t="s">
        <v>1148</v>
      </c>
      <c r="M49" s="117">
        <v>1</v>
      </c>
      <c r="N49" s="115" t="s">
        <v>27</v>
      </c>
      <c r="O49" s="115" t="s">
        <v>26</v>
      </c>
      <c r="P49" s="78"/>
    </row>
    <row r="50" spans="1:16" s="6" customFormat="1" ht="24.75" customHeight="1" x14ac:dyDescent="0.25">
      <c r="A50" s="143">
        <v>3</v>
      </c>
      <c r="B50" s="111" t="s">
        <v>2680</v>
      </c>
      <c r="C50" s="112" t="s">
        <v>32</v>
      </c>
      <c r="D50" s="110"/>
      <c r="E50" s="145">
        <v>42750</v>
      </c>
      <c r="F50" s="145">
        <v>43084</v>
      </c>
      <c r="G50" s="160">
        <f t="shared" si="2"/>
        <v>11.133333333333333</v>
      </c>
      <c r="H50" s="119" t="s">
        <v>2681</v>
      </c>
      <c r="I50" s="113" t="s">
        <v>628</v>
      </c>
      <c r="J50" s="113" t="s">
        <v>630</v>
      </c>
      <c r="K50" s="116">
        <v>129834325</v>
      </c>
      <c r="L50" s="115" t="s">
        <v>1148</v>
      </c>
      <c r="M50" s="117">
        <v>1</v>
      </c>
      <c r="N50" s="115" t="s">
        <v>27</v>
      </c>
      <c r="O50" s="115" t="s">
        <v>26</v>
      </c>
      <c r="P50" s="78"/>
    </row>
    <row r="51" spans="1:16" s="6" customFormat="1" ht="24.75" customHeight="1" outlineLevel="1" x14ac:dyDescent="0.25">
      <c r="A51" s="143">
        <v>4</v>
      </c>
      <c r="B51" s="111" t="s">
        <v>2680</v>
      </c>
      <c r="C51" s="112" t="s">
        <v>32</v>
      </c>
      <c r="D51" s="110"/>
      <c r="E51" s="145">
        <v>43115</v>
      </c>
      <c r="F51" s="145">
        <v>43449</v>
      </c>
      <c r="G51" s="160">
        <f t="shared" ref="G51:G107" si="3">IF(AND(E51&lt;&gt;"",F51&lt;&gt;""),((F51-E51)/30),"")</f>
        <v>11.133333333333333</v>
      </c>
      <c r="H51" s="114" t="s">
        <v>2681</v>
      </c>
      <c r="I51" s="113" t="s">
        <v>628</v>
      </c>
      <c r="J51" s="113" t="s">
        <v>630</v>
      </c>
      <c r="K51" s="116">
        <v>138548124</v>
      </c>
      <c r="L51" s="115" t="s">
        <v>1148</v>
      </c>
      <c r="M51" s="117">
        <v>1</v>
      </c>
      <c r="N51" s="115" t="s">
        <v>27</v>
      </c>
      <c r="O51" s="115" t="s">
        <v>26</v>
      </c>
      <c r="P51" s="78"/>
    </row>
    <row r="52" spans="1:16" s="7" customFormat="1" ht="24.75" customHeight="1" outlineLevel="1" x14ac:dyDescent="0.25">
      <c r="A52" s="144">
        <v>5</v>
      </c>
      <c r="B52" s="111" t="s">
        <v>2680</v>
      </c>
      <c r="C52" s="112" t="s">
        <v>32</v>
      </c>
      <c r="D52" s="110"/>
      <c r="E52" s="145">
        <v>43480</v>
      </c>
      <c r="F52" s="145">
        <v>43676</v>
      </c>
      <c r="G52" s="160">
        <f t="shared" si="3"/>
        <v>6.5333333333333332</v>
      </c>
      <c r="H52" s="119" t="s">
        <v>2681</v>
      </c>
      <c r="I52" s="113" t="s">
        <v>628</v>
      </c>
      <c r="J52" s="113" t="s">
        <v>630</v>
      </c>
      <c r="K52" s="116">
        <v>73361232</v>
      </c>
      <c r="L52" s="115" t="s">
        <v>1148</v>
      </c>
      <c r="M52" s="117">
        <v>1</v>
      </c>
      <c r="N52" s="115" t="s">
        <v>27</v>
      </c>
      <c r="O52" s="115" t="s">
        <v>26</v>
      </c>
      <c r="P52" s="79"/>
    </row>
    <row r="53" spans="1:16" s="7" customFormat="1" ht="24.75" customHeight="1" outlineLevel="1" x14ac:dyDescent="0.25">
      <c r="A53" s="144">
        <v>6</v>
      </c>
      <c r="B53" s="111" t="s">
        <v>2684</v>
      </c>
      <c r="C53" s="112" t="s">
        <v>31</v>
      </c>
      <c r="D53" s="110" t="s">
        <v>2685</v>
      </c>
      <c r="E53" s="145">
        <v>41670</v>
      </c>
      <c r="F53" s="145">
        <v>42004</v>
      </c>
      <c r="G53" s="160">
        <f t="shared" si="3"/>
        <v>11.133333333333333</v>
      </c>
      <c r="H53" s="119" t="s">
        <v>2686</v>
      </c>
      <c r="I53" s="113" t="s">
        <v>628</v>
      </c>
      <c r="J53" s="113" t="s">
        <v>639</v>
      </c>
      <c r="K53" s="116">
        <v>244612500</v>
      </c>
      <c r="L53" s="115" t="s">
        <v>1148</v>
      </c>
      <c r="M53" s="117">
        <v>1</v>
      </c>
      <c r="N53" s="115" t="s">
        <v>27</v>
      </c>
      <c r="O53" s="115" t="s">
        <v>1148</v>
      </c>
      <c r="P53" s="79"/>
    </row>
    <row r="54" spans="1:16" s="7" customFormat="1" ht="24.75" customHeight="1" outlineLevel="1" x14ac:dyDescent="0.25">
      <c r="A54" s="144">
        <v>7</v>
      </c>
      <c r="B54" s="111" t="s">
        <v>2684</v>
      </c>
      <c r="C54" s="112" t="s">
        <v>31</v>
      </c>
      <c r="D54" s="110" t="s">
        <v>2687</v>
      </c>
      <c r="E54" s="145">
        <v>42033</v>
      </c>
      <c r="F54" s="145">
        <v>42369</v>
      </c>
      <c r="G54" s="160">
        <f t="shared" si="3"/>
        <v>11.2</v>
      </c>
      <c r="H54" s="114" t="s">
        <v>2686</v>
      </c>
      <c r="I54" s="113" t="s">
        <v>628</v>
      </c>
      <c r="J54" s="113" t="s">
        <v>639</v>
      </c>
      <c r="K54" s="118">
        <v>239025600</v>
      </c>
      <c r="L54" s="115" t="s">
        <v>1148</v>
      </c>
      <c r="M54" s="117">
        <v>1</v>
      </c>
      <c r="N54" s="115" t="s">
        <v>27</v>
      </c>
      <c r="O54" s="115" t="s">
        <v>1148</v>
      </c>
      <c r="P54" s="79"/>
    </row>
    <row r="55" spans="1:16" s="7" customFormat="1" ht="24.75" customHeight="1" outlineLevel="1" x14ac:dyDescent="0.25">
      <c r="A55" s="144">
        <v>8</v>
      </c>
      <c r="B55" s="111" t="s">
        <v>2697</v>
      </c>
      <c r="C55" s="112" t="s">
        <v>31</v>
      </c>
      <c r="D55" s="110" t="s">
        <v>2698</v>
      </c>
      <c r="E55" s="145">
        <v>43876</v>
      </c>
      <c r="F55" s="145">
        <v>44165</v>
      </c>
      <c r="G55" s="160">
        <f t="shared" si="3"/>
        <v>9.6333333333333329</v>
      </c>
      <c r="H55" s="114" t="s">
        <v>2696</v>
      </c>
      <c r="I55" s="113" t="s">
        <v>628</v>
      </c>
      <c r="J55" s="113" t="s">
        <v>659</v>
      </c>
      <c r="K55" s="118">
        <v>198518560</v>
      </c>
      <c r="L55" s="115" t="s">
        <v>1148</v>
      </c>
      <c r="M55" s="117">
        <v>1</v>
      </c>
      <c r="N55" s="115" t="s">
        <v>1151</v>
      </c>
      <c r="O55" s="115" t="s">
        <v>1148</v>
      </c>
      <c r="P55" s="79"/>
    </row>
    <row r="56" spans="1:16" s="7" customFormat="1" ht="24.75" customHeight="1" outlineLevel="1" x14ac:dyDescent="0.25">
      <c r="A56" s="144">
        <v>9</v>
      </c>
      <c r="B56" s="111" t="s">
        <v>2699</v>
      </c>
      <c r="C56" s="112" t="s">
        <v>31</v>
      </c>
      <c r="D56" s="110" t="s">
        <v>2700</v>
      </c>
      <c r="E56" s="145">
        <v>43873</v>
      </c>
      <c r="F56" s="145">
        <v>44165</v>
      </c>
      <c r="G56" s="160">
        <f t="shared" si="3"/>
        <v>9.7333333333333325</v>
      </c>
      <c r="H56" s="122" t="s">
        <v>2703</v>
      </c>
      <c r="I56" s="113" t="s">
        <v>628</v>
      </c>
      <c r="J56" s="113" t="s">
        <v>641</v>
      </c>
      <c r="K56" s="118">
        <v>163229655</v>
      </c>
      <c r="L56" s="115" t="s">
        <v>1148</v>
      </c>
      <c r="M56" s="117">
        <v>1</v>
      </c>
      <c r="N56" s="115" t="s">
        <v>1151</v>
      </c>
      <c r="O56" s="115" t="s">
        <v>1148</v>
      </c>
      <c r="P56" s="79"/>
    </row>
    <row r="57" spans="1:16" s="7" customFormat="1" ht="24.75" customHeight="1" outlineLevel="1" x14ac:dyDescent="0.25">
      <c r="A57" s="144">
        <v>10</v>
      </c>
      <c r="B57" s="64" t="s">
        <v>2684</v>
      </c>
      <c r="C57" s="65" t="s">
        <v>31</v>
      </c>
      <c r="D57" s="63" t="s">
        <v>2698</v>
      </c>
      <c r="E57" s="145">
        <v>43858</v>
      </c>
      <c r="F57" s="145">
        <v>44165</v>
      </c>
      <c r="G57" s="160">
        <f t="shared" si="3"/>
        <v>10.233333333333333</v>
      </c>
      <c r="H57" s="64" t="s">
        <v>2701</v>
      </c>
      <c r="I57" s="63" t="s">
        <v>628</v>
      </c>
      <c r="J57" s="63" t="s">
        <v>639</v>
      </c>
      <c r="K57" s="66">
        <v>201618348</v>
      </c>
      <c r="L57" s="65" t="s">
        <v>1148</v>
      </c>
      <c r="M57" s="67">
        <v>1</v>
      </c>
      <c r="N57" s="65" t="s">
        <v>1151</v>
      </c>
      <c r="O57" s="65" t="s">
        <v>1148</v>
      </c>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2688</v>
      </c>
      <c r="E114" s="145">
        <v>43889</v>
      </c>
      <c r="F114" s="145">
        <v>44196</v>
      </c>
      <c r="G114" s="160">
        <f>IF(AND(E114&lt;&gt;"",F114&lt;&gt;""),((F114-E114)/30),"")</f>
        <v>10.233333333333333</v>
      </c>
      <c r="H114" s="122" t="s">
        <v>2689</v>
      </c>
      <c r="I114" s="121" t="s">
        <v>628</v>
      </c>
      <c r="J114" s="121" t="s">
        <v>630</v>
      </c>
      <c r="K114" s="68">
        <v>1197922181</v>
      </c>
      <c r="L114" s="100">
        <f>+IF(AND(K114&gt;0,O114="Ejecución"),(K114/877802)*Tabla28[[#This Row],[% participación]],IF(AND(K114&gt;0,O114&lt;&gt;"Ejecución"),"-",""))</f>
        <v>1364.6838136618508</v>
      </c>
      <c r="M114" s="124" t="s">
        <v>1148</v>
      </c>
      <c r="N114" s="173">
        <v>1</v>
      </c>
      <c r="O114" s="162" t="s">
        <v>1150</v>
      </c>
      <c r="P114" s="78"/>
    </row>
    <row r="115" spans="1:16" s="6" customFormat="1" ht="24.75" customHeight="1" x14ac:dyDescent="0.25">
      <c r="A115" s="143">
        <v>2</v>
      </c>
      <c r="B115" s="161" t="s">
        <v>2665</v>
      </c>
      <c r="C115" s="163" t="s">
        <v>31</v>
      </c>
      <c r="D115" s="63" t="s">
        <v>2694</v>
      </c>
      <c r="E115" s="145">
        <v>44044</v>
      </c>
      <c r="F115" s="145">
        <v>44196</v>
      </c>
      <c r="G115" s="160">
        <f t="shared" ref="G115:G116" si="4">IF(AND(E115&lt;&gt;"",F115&lt;&gt;""),((F115-E115)/30),"")</f>
        <v>5.0666666666666664</v>
      </c>
      <c r="H115" s="119" t="s">
        <v>2702</v>
      </c>
      <c r="I115" s="63" t="s">
        <v>628</v>
      </c>
      <c r="J115" s="63" t="s">
        <v>644</v>
      </c>
      <c r="K115" s="68">
        <v>160000000</v>
      </c>
      <c r="L115" s="100">
        <f>+IF(AND(K115&gt;0,O115="Ejecución"),(K115/877802)*Tabla28[[#This Row],[% participación]],IF(AND(K115&gt;0,O115&lt;&gt;"Ejecución"),"-",""))</f>
        <v>182.27345118830897</v>
      </c>
      <c r="M115" s="65" t="s">
        <v>1148</v>
      </c>
      <c r="N115" s="173">
        <v>1</v>
      </c>
      <c r="O115" s="162" t="s">
        <v>1150</v>
      </c>
      <c r="P115" s="78"/>
    </row>
    <row r="116" spans="1:16" s="6" customFormat="1" ht="24.75" customHeight="1" x14ac:dyDescent="0.25">
      <c r="A116" s="143">
        <v>3</v>
      </c>
      <c r="B116" s="161" t="s">
        <v>2665</v>
      </c>
      <c r="C116" s="163" t="s">
        <v>31</v>
      </c>
      <c r="D116" s="63" t="s">
        <v>2695</v>
      </c>
      <c r="E116" s="145">
        <v>44044</v>
      </c>
      <c r="F116" s="145">
        <v>44196</v>
      </c>
      <c r="G116" s="160">
        <f t="shared" si="4"/>
        <v>5.0666666666666664</v>
      </c>
      <c r="H116" s="119" t="s">
        <v>2702</v>
      </c>
      <c r="I116" s="63" t="s">
        <v>628</v>
      </c>
      <c r="J116" s="63" t="s">
        <v>656</v>
      </c>
      <c r="K116" s="68">
        <v>160000000</v>
      </c>
      <c r="L116" s="100">
        <f>+IF(AND(K116&gt;0,O116="Ejecución"),(K116/877802)*Tabla28[[#This Row],[% participación]],IF(AND(K116&gt;0,O116&lt;&gt;"Ejecución"),"-",""))</f>
        <v>182.27345118830897</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0.02</v>
      </c>
      <c r="G179" s="165">
        <f>IF(F179&gt;0,SUM(E179+F179),"")</f>
        <v>0.04</v>
      </c>
      <c r="H179" s="5"/>
      <c r="I179" s="191" t="s">
        <v>2671</v>
      </c>
      <c r="J179" s="191"/>
      <c r="K179" s="191"/>
      <c r="L179" s="191"/>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272633923.92000002</v>
      </c>
      <c r="F185" s="92"/>
      <c r="G185" s="93"/>
      <c r="H185" s="88"/>
      <c r="I185" s="90" t="s">
        <v>2627</v>
      </c>
      <c r="J185" s="166">
        <f>+SUM(M179:M183)</f>
        <v>0.04</v>
      </c>
      <c r="K185" s="236" t="s">
        <v>2628</v>
      </c>
      <c r="L185" s="236"/>
      <c r="M185" s="94">
        <f>+J185*(SUM(K20:K35))</f>
        <v>272633923.92000002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43320</v>
      </c>
      <c r="D193" s="5"/>
      <c r="E193" s="126">
        <v>1874</v>
      </c>
      <c r="F193" s="5"/>
      <c r="G193" s="5"/>
      <c r="H193" s="147" t="s">
        <v>2676</v>
      </c>
      <c r="J193" s="5"/>
      <c r="K193" s="127">
        <v>43889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2692</v>
      </c>
      <c r="J211" s="27" t="s">
        <v>2622</v>
      </c>
      <c r="K211" s="148" t="s">
        <v>2691</v>
      </c>
      <c r="L211" s="21"/>
      <c r="M211" s="21"/>
      <c r="N211" s="21"/>
      <c r="O211" s="8"/>
    </row>
    <row r="212" spans="1:15" x14ac:dyDescent="0.25">
      <c r="A212" s="9"/>
      <c r="B212" s="27" t="s">
        <v>2619</v>
      </c>
      <c r="C212" s="147" t="s">
        <v>2676</v>
      </c>
      <c r="D212" s="21"/>
      <c r="G212" s="27" t="s">
        <v>2621</v>
      </c>
      <c r="H212" s="148" t="s">
        <v>2693</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dcmitype/"/>
    <ds:schemaRef ds:uri="http://schemas.microsoft.com/office/2006/documentManagement/types"/>
    <ds:schemaRef ds:uri="http://purl.org/dc/elements/1.1/"/>
    <ds:schemaRef ds:uri="http://schemas.microsoft.com/office/infopath/2007/PartnerControls"/>
    <ds:schemaRef ds:uri="http://purl.org/dc/terms/"/>
    <ds:schemaRef ds:uri="http://www.w3.org/XML/1998/namespace"/>
    <ds:schemaRef ds:uri="a65d333d-5b59-4810-bc94-b80d9325abbc"/>
    <ds:schemaRef ds:uri="http://schemas.microsoft.com/office/2006/metadata/properties"/>
    <ds:schemaRef ds:uri="http://schemas.openxmlformats.org/package/2006/metadata/core-properties"/>
    <ds:schemaRef ds:uri="4fb10211-09fb-4e80-9f0b-184718d5d98c"/>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GALAXY</cp:lastModifiedBy>
  <cp:lastPrinted>2020-12-29T03:23:51Z</cp:lastPrinted>
  <dcterms:created xsi:type="dcterms:W3CDTF">2020-10-14T21:57:42Z</dcterms:created>
  <dcterms:modified xsi:type="dcterms:W3CDTF">2020-12-29T03:50:27Z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