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70" documentId="13_ncr:1_{4481A5A3-D671-46DC-B5B6-BAA519D18756}" xr6:coauthVersionLast="45" xr6:coauthVersionMax="45" xr10:uidLastSave="{3284EF36-D689-4729-80EE-F7B97195C3F9}"/>
  <workbookProtection workbookAlgorithmName="SHA-512" workbookHashValue="hU9cZk2D1KoAAQhAt80PgQL2mbyGSrs+2ZumxyzWP+arxbfnHcULalK+FbJu/EeIqZvwoOaYV85QTzwyKFz9YA==" workbookSaltValue="tSfYlxciKYdzHQvepsD0Vw==" workbookSpinCount="100000" lockStructure="1"/>
  <bookViews>
    <workbookView xWindow="5964" yWindow="3840" windowWidth="16968" windowHeight="8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<sst xmlns="http://schemas.openxmlformats.org/spreadsheetml/2006/main" count="3040" uniqueCount="2686">
  <si>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</si>
  <si>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</si>
  <si>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</si>
  <si>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</si>
  <si>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</si>
  <si>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</si>
  <si>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</si>
  <si>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</si>
  <si>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</si>
  <si>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</si>
  <si>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</si>
  <si>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</si>
  <si>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</si>
  <si>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</si>
  <si>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</si>
  <si>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</si>
  <si>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</si>
  <si>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</si>
  <si>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</si>
  <si>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</si>
  <si>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</si>
  <si>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</si>
  <si>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</si>
  <si>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</si>
  <si>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</si>
  <si>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</si>
  <si>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</si>
  <si>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</si>
  <si>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</si>
  <si>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</si>
  <si>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</si>
  <si>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</si>
  <si>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</si>
  <si>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</si>
  <si>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</si>
  <si>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</si>
  <si>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</si>
  <si>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</si>
  <si>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</si>
  <si>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</si>
  <si>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</si>
  <si>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</si>
  <si>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</si>
  <si>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</si>
  <si>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</si>
  <si>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</si>
  <si>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</si>
  <si>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</si>
  <si>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</si>
  <si>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</si>
  <si>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</si>
  <si>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</si>
  <si>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</si>
  <si>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</si>
  <si>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</si>
  <si>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</si>
  <si>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</si>
  <si>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</si>
  <si>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</si>
  <si>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</si>
  <si>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</si>
  <si>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</si>
  <si>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</si>
  <si>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</si>
  <si>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</si>
  <si>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</si>
  <si>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</si>
  <si>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</si>
  <si>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</si>
  <si>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</si>
  <si>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</si>
  <si>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</si>
  <si>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</si>
  <si>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</si>
  <si>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</si>
  <si>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</si>
  <si>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</si>
  <si>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</si>
  <si>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</si>
  <si>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</si>
  <si>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</si>
  <si>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</si>
  <si>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</si>
  <si>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</si>
  <si>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</si>
  <si>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</si>
  <si>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</si>
  <si>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</si>
  <si>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</si>
  <si>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</si>
  <si>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</si>
  <si>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</si>
  <si>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</si>
  <si>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</si>
  <si>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</si>
  <si>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</si>
  <si>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</si>
  <si>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</si>
  <si>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</si>
  <si>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</si>
  <si>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</si>
  <si>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</si>
  <si>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</si>
  <si>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</si>
  <si>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</si>
  <si>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</si>
  <si>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</si>
  <si>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</si>
  <si>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</si>
  <si>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</si>
  <si>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</si>
  <si>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</si>
  <si>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</si>
  <si>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</si>
  <si>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</si>
  <si>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</si>
  <si>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</si>
  <si>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</si>
  <si>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</si>
  <si>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</si>
  <si>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</si>
  <si>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</si>
  <si>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</si>
  <si>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</si>
  <si>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</si>
  <si>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</si>
  <si>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</si>
  <si>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</si>
  <si>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</si>
  <si>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</si>
  <si>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</si>
  <si>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</si>
  <si>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</si>
  <si>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</si>
  <si>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</si>
  <si>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</si>
  <si>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</si>
  <si>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</si>
  <si>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</si>
  <si>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</si>
  <si>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</si>
  <si>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</si>
  <si>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</si>
  <si>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</si>
  <si>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</si>
  <si>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</si>
  <si>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</si>
  <si>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</si>
  <si>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</si>
  <si>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</si>
  <si>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</si>
  <si>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</si>
  <si>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</si>
  <si>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</si>
  <si>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</si>
  <si>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</si>
  <si>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</si>
  <si>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</si>
  <si>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</si>
  <si>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</si>
  <si>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</si>
  <si>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</si>
  <si>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</si>
  <si>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</si>
  <si>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</si>
  <si>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</si>
  <si>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</si>
  <si>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</si>
  <si>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</si>
  <si>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</si>
  <si>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</si>
  <si>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</si>
  <si>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</si>
  <si>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</si>
  <si>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</si>
  <si>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</si>
  <si>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</si>
  <si>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</si>
  <si>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</si>
  <si>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</si>
  <si>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</si>
  <si>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</si>
  <si>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</si>
  <si>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</si>
  <si>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</si>
  <si>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</si>
  <si>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</si>
  <si>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</si>
  <si>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</si>
  <si>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</si>
  <si>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</si>
  <si>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</si>
  <si>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</si>
  <si>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</si>
  <si>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</si>
  <si>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</si>
  <si>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</si>
  <si>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</si>
  <si>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</si>
  <si>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</si>
  <si>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</si>
  <si>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</si>
  <si>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</si>
  <si>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</si>
  <si>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</si>
  <si>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</si>
  <si>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</si>
  <si>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</si>
  <si>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</si>
  <si>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</si>
  <si>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</si>
  <si>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</si>
  <si>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</si>
  <si>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</si>
  <si>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</si>
  <si>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</si>
  <si>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</si>
  <si>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</si>
  <si>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</si>
  <si>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</si>
  <si>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</si>
  <si>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</si>
  <si>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</si>
  <si>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</si>
  <si>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</si>
  <si>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</si>
  <si>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</si>
  <si>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</si>
  <si>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</si>
  <si>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</si>
  <si>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</si>
  <si>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</si>
  <si>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</si>
  <si>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</si>
  <si>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</si>
  <si>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</si>
  <si>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</si>
  <si>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</si>
  <si>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</si>
  <si>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</si>
  <si>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</si>
  <si>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</si>
  <si>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</si>
  <si>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</si>
  <si>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</si>
  <si>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</si>
  <si>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</si>
  <si>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</si>
  <si>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</si>
  <si>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</si>
  <si>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</si>
  <si>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</si>
  <si>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</si>
  <si>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</si>
  <si>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</si>
  <si>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</si>
  <si>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</si>
  <si>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</si>
  <si>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</si>
  <si>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</si>
  <si>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</si>
  <si>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</si>
  <si>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</si>
  <si>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</si>
  <si>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</si>
  <si>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</si>
  <si>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</si>
  <si>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</si>
  <si>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</si>
  <si>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</si>
  <si>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</si>
  <si>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</si>
  <si>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</si>
  <si>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</si>
  <si>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</si>
  <si>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</si>
  <si>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</si>
  <si>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</si>
  <si>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</si>
  <si>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</si>
  <si>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</si>
  <si>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</si>
  <si>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</si>
  <si>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</si>
  <si>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</si>
  <si>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</si>
  <si>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</si>
  <si>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</si>
  <si>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</si>
  <si>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</si>
  <si>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</si>
  <si>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</si>
  <si>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</si>
  <si>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</si>
  <si>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</si>
  <si>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</si>
  <si>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</si>
  <si>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</si>
  <si>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</si>
  <si>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</si>
  <si>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</si>
  <si>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</si>
  <si>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</si>
  <si>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</si>
  <si>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</si>
  <si>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</si>
  <si>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</si>
  <si>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</si>
  <si>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</si>
  <si>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</si>
  <si>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</si>
  <si>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</si>
  <si>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</si>
  <si>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</si>
  <si>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</si>
  <si>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</si>
  <si>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</si>
  <si>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</si>
  <si>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</si>
  <si>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</si>
  <si>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</si>
  <si>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</si>
  <si>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</si>
  <si>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</si>
  <si>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</si>
  <si>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</si>
  <si>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</si>
  <si>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</si>
  <si>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</si>
  <si>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</si>
  <si>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</si>
  <si>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</si>
  <si>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</si>
  <si>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</si>
  <si>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</si>
  <si>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</si>
  <si>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</si>
  <si>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</si>
  <si>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</si>
  <si>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</si>
  <si>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</si>
  <si>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</si>
  <si>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</si>
  <si>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</si>
  <si>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</si>
  <si>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</si>
  <si>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</si>
  <si>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</si>
  <si>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</si>
  <si>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</si>
  <si>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</si>
  <si>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</si>
  <si>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</si>
  <si>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</si>
  <si>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</si>
  <si>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</si>
  <si>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</si>
  <si>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</si>
  <si>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</si>
  <si>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</si>
  <si>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</si>
  <si>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</si>
  <si>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</si>
  <si>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</si>
  <si>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</si>
  <si>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</si>
  <si>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</si>
  <si>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</si>
  <si>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</si>
  <si>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</si>
  <si>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</si>
  <si>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</si>
  <si>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</si>
  <si>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</si>
  <si>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</si>
  <si>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</si>
  <si>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</si>
  <si>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</si>
  <si>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</si>
  <si>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</si>
  <si>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</si>
  <si>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</si>
  <si>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</si>
  <si>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</si>
  <si>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</si>
  <si>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</si>
  <si>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</si>
  <si>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</si>
  <si>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</si>
  <si>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</si>
  <si>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</si>
  <si>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</si>
  <si>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</si>
  <si>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</si>
  <si>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</si>
  <si>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</si>
  <si>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</si>
  <si>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</si>
  <si>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</si>
  <si>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</si>
  <si>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</si>
  <si>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</si>
  <si>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</si>
  <si>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</si>
  <si>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</si>
  <si>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</si>
  <si>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</si>
  <si>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</si>
  <si>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</si>
  <si>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</si>
  <si>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</si>
  <si>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</si>
  <si>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</si>
  <si>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</si>
  <si>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</si>
  <si>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</si>
  <si>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</si>
  <si>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</si>
  <si>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</si>
  <si>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</si>
  <si>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</si>
  <si>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</si>
  <si>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</si>
  <si>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</si>
  <si>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</si>
  <si>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</si>
  <si>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</si>
  <si>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</si>
  <si>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</si>
  <si>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</si>
  <si>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</si>
  <si>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</si>
  <si>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</si>
  <si>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</si>
  <si>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</si>
  <si>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</si>
  <si>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</si>
  <si>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</si>
  <si>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</si>
  <si>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</si>
  <si>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</si>
  <si>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</si>
  <si>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</si>
  <si>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</si>
  <si>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</si>
  <si>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</si>
  <si>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</si>
  <si>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</si>
  <si>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</si>
  <si>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</si>
  <si>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</si>
  <si>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</si>
  <si>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</si>
  <si>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</si>
  <si>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</si>
  <si>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</si>
  <si>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</si>
  <si>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</si>
  <si>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</si>
  <si>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</si>
  <si>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</si>
  <si>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</si>
  <si>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</si>
  <si>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</si>
  <si>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</si>
  <si>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</si>
  <si>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</si>
  <si>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</si>
  <si>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</si>
  <si>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</si>
  <si>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</si>
  <si>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</si>
  <si>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</si>
  <si>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</si>
  <si>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</si>
  <si>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</si>
  <si>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</si>
  <si>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</si>
  <si>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</si>
  <si>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</si>
  <si>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</si>
  <si>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</si>
  <si>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</si>
  <si>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</si>
  <si>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</si>
  <si>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</si>
  <si>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</si>
  <si>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</si>
  <si>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</si>
  <si>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</si>
  <si>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</si>
  <si>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</si>
  <si>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</si>
  <si>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</si>
  <si>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</si>
  <si>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</si>
  <si>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</si>
  <si>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</si>
  <si>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</si>
  <si>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</si>
  <si>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</si>
  <si>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</si>
  <si>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</si>
  <si>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</si>
  <si>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</si>
  <si>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</si>
  <si>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</si>
  <si>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</si>
  <si>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</si>
  <si>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</si>
  <si>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</si>
  <si>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</si>
  <si>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</si>
  <si>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</si>
  <si>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</si>
  <si>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</si>
  <si>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</si>
  <si>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</si>
  <si>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</si>
  <si>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</si>
  <si>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</si>
  <si>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</si>
  <si>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</si>
  <si>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</si>
  <si>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</si>
  <si>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</si>
  <si>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</si>
  <si>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</si>
  <si>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</si>
  <si>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</si>
  <si>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</si>
  <si>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</si>
  <si>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</si>
  <si>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</si>
  <si>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</si>
  <si>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</si>
  <si>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</si>
  <si>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</si>
  <si>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</si>
  <si>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</si>
  <si>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</si>
  <si>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</si>
  <si>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</si>
  <si>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</si>
  <si>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</si>
  <si>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</si>
  <si>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</si>
  <si>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</si>
  <si>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</si>
  <si>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</si>
  <si>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</si>
  <si>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</si>
  <si>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</si>
  <si>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</si>
  <si>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</si>
  <si>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</si>
  <si>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</si>
  <si>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</si>
  <si>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</si>
  <si>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</si>
  <si>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</si>
  <si>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</si>
  <si>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</si>
  <si>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</si>
  <si>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</si>
  <si>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</si>
  <si>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</si>
  <si>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</si>
  <si>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</si>
  <si>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</si>
  <si>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</si>
  <si>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</si>
  <si>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</si>
  <si>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</si>
  <si>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</si>
  <si>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</si>
  <si>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</si>
  <si>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</si>
  <si>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</si>
  <si>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</si>
  <si>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</si>
  <si>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</si>
  <si>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</si>
  <si>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</si>
  <si>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</si>
  <si>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</si>
  <si>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</si>
  <si>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</si>
  <si>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</si>
  <si>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</si>
  <si>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</si>
  <si>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</si>
  <si>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</si>
  <si>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</si>
  <si>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</si>
  <si>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</si>
  <si>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</si>
  <si>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</si>
  <si>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</si>
  <si>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</si>
  <si>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</si>
  <si>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</si>
  <si>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</si>
  <si>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</si>
  <si>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</si>
  <si>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</si>
  <si>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</si>
  <si>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</si>
  <si>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</si>
  <si>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</si>
  <si>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</si>
  <si>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</si>
  <si>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</si>
  <si>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</si>
  <si>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</si>
  <si>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</si>
  <si>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</si>
  <si>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</si>
  <si>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</si>
  <si>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</si>
  <si>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</si>
  <si>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</si>
  <si>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</si>
  <si>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</si>
  <si>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</si>
  <si>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</si>
  <si>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</si>
  <si>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</si>
  <si>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</si>
  <si>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</si>
  <si>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</si>
  <si>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</si>
  <si>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</si>
  <si>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</si>
  <si>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</si>
  <si>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</si>
  <si>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</si>
  <si>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</si>
  <si>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</si>
  <si>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</si>
  <si>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</si>
  <si>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</si>
  <si>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</si>
  <si>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</si>
  <si>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</si>
  <si>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</si>
  <si>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</si>
  <si>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</si>
  <si>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</si>
  <si>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</si>
  <si>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</si>
  <si>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</si>
  <si>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</si>
  <si>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</si>
  <si>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</si>
  <si>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</si>
  <si>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</si>
  <si>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</si>
  <si>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</si>
  <si>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</si>
  <si>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</si>
  <si>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</si>
  <si>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</si>
  <si>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</si>
  <si>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</si>
  <si>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</si>
  <si>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</si>
  <si>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</si>
  <si>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</si>
  <si>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</si>
  <si>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</si>
  <si>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</si>
  <si>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</si>
  <si>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</si>
  <si>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</si>
  <si>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</si>
  <si>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</si>
  <si>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</si>
  <si>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</si>
  <si>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</si>
  <si>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</si>
  <si>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</si>
  <si>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</si>
  <si>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</si>
  <si>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</si>
  <si>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</si>
  <si>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</si>
  <si>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</si>
  <si>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</si>
  <si>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</si>
  <si>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</si>
  <si>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</si>
  <si>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</si>
  <si>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</si>
  <si>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</si>
  <si>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</si>
  <si>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</si>
  <si>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</si>
  <si>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</si>
  <si>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</si>
  <si>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</si>
  <si>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</si>
  <si>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</si>
  <si>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</si>
  <si>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</si>
  <si>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</si>
  <si>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</si>
  <si>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</si>
  <si>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</si>
  <si>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</si>
  <si>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</si>
  <si>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</si>
  <si>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</si>
  <si>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</si>
  <si>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</si>
  <si>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</si>
  <si>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</si>
  <si>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</si>
  <si>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</si>
  <si>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</si>
  <si>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</si>
  <si>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</si>
  <si>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</si>
  <si>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</si>
  <si>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</si>
  <si>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</si>
  <si>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</si>
  <si>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</si>
  <si>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</si>
  <si>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</si>
  <si>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</si>
  <si>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</si>
  <si>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</si>
  <si>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</si>
  <si>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</si>
  <si>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</si>
  <si>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</si>
  <si>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</si>
  <si>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</si>
  <si>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</si>
  <si>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</si>
  <si>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</si>
  <si>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</si>
  <si>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</si>
  <si>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</si>
  <si>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</si>
  <si>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</si>
  <si>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</si>
  <si>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</si>
  <si>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</si>
  <si>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</si>
  <si>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</si>
  <si>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</si>
  <si>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</si>
  <si>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</si>
  <si>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</si>
  <si>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</si>
  <si>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</si>
  <si>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</si>
  <si>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</si>
  <si>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</si>
  <si>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</si>
  <si>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</si>
  <si>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</si>
  <si>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</si>
  <si>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</si>
  <si>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</si>
  <si>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</si>
  <si>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</si>
  <si>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</si>
  <si>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</si>
  <si>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</si>
  <si>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</si>
  <si>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</si>
  <si>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</si>
  <si>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</si>
  <si>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</si>
  <si>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</si>
  <si>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</si>
  <si>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</si>
  <si>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</si>
  <si>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</si>
  <si>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</si>
  <si>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</si>
  <si>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</si>
  <si>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</si>
  <si>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</si>
  <si>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</si>
  <si>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</si>
  <si>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</si>
  <si>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</si>
  <si>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</si>
  <si>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</si>
  <si>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</si>
  <si>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</si>
  <si>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</si>
  <si>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</si>
  <si>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</si>
  <si>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</si>
  <si>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</si>
  <si>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</si>
  <si>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</si>
  <si>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</si>
  <si>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</si>
  <si>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</si>
  <si>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</si>
  <si>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</si>
  <si>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</si>
  <si>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</si>
  <si>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</si>
  <si>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</si>
  <si>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</si>
  <si>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</si>
  <si>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</si>
  <si>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</si>
  <si>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</si>
  <si>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</si>
  <si>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</si>
  <si>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</si>
  <si>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</si>
  <si>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</si>
  <si>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</si>
  <si>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</si>
  <si>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</si>
  <si>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</si>
  <si>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</si>
  <si>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</si>
  <si>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</si>
  <si>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</si>
  <si>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</si>
  <si>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</si>
  <si>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</si>
  <si>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</si>
  <si>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</si>
  <si>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</si>
  <si>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</si>
  <si>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</si>
  <si>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</si>
  <si>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</si>
  <si>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</si>
  <si>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</si>
  <si>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</si>
  <si>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</si>
  <si>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</si>
  <si>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</si>
  <si>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</si>
  <si>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</si>
  <si>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</si>
  <si>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</si>
  <si>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</si>
  <si>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</si>
  <si>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</si>
  <si>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</si>
  <si>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</si>
  <si>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</si>
  <si>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</si>
  <si>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</si>
  <si>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</si>
  <si>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</si>
  <si>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</si>
  <si>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</si>
  <si>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</si>
  <si>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</si>
  <si>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</si>
  <si>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</si>
  <si>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</si>
  <si>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</si>
  <si>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</si>
  <si>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</si>
  <si>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</si>
  <si>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</si>
  <si>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</si>
  <si>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</si>
  <si>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</si>
  <si>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</si>
  <si>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</si>
  <si>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</si>
  <si>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</si>
  <si>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</si>
  <si>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</si>
  <si>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</si>
  <si>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</si>
  <si>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</si>
  <si>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</si>
  <si>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</si>
  <si>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</si>
  <si>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</si>
  <si>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</si>
  <si>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</si>
  <si>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</si>
  <si>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</si>
  <si>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</si>
  <si>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</si>
  <si>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</si>
  <si>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</si>
  <si>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</si>
  <si>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</si>
  <si>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</si>
  <si>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</si>
  <si>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</si>
  <si>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</si>
  <si>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</si>
  <si>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</si>
  <si>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</si>
  <si>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</si>
  <si>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</si>
  <si>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</si>
  <si>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</si>
  <si>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</si>
  <si>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</si>
  <si>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</si>
  <si>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</si>
  <si>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</si>
  <si>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</si>
  <si>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</si>
  <si>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</si>
  <si>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</si>
  <si>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</si>
  <si>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</si>
  <si>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</si>
  <si>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</si>
  <si>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</si>
  <si>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</si>
  <si>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</si>
  <si>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</si>
  <si>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</si>
  <si>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</si>
  <si>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</si>
  <si>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</si>
  <si>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</si>
  <si>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</si>
  <si>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</si>
  <si>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</si>
  <si>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</si>
  <si>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</si>
  <si>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</si>
  <si>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</si>
  <si>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</si>
  <si>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</si>
  <si>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</si>
  <si>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</si>
  <si>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</si>
  <si>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</si>
  <si>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</si>
  <si>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</si>
  <si>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</si>
  <si>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</si>
  <si>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</si>
  <si>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</si>
  <si>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</si>
  <si>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</si>
  <si>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</si>
  <si>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</si>
  <si>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</si>
  <si>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</si>
  <si>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</si>
  <si>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</si>
  <si>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</si>
  <si>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</si>
  <si>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</si>
  <si>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</si>
  <si>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</si>
  <si>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</si>
  <si>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</si>
  <si>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</si>
  <si>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</si>
  <si>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</si>
  <si>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</si>
  <si>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</si>
  <si>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</si>
  <si>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</si>
  <si>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</si>
  <si>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</si>
  <si>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</si>
  <si>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</si>
  <si>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</si>
  <si>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</si>
  <si>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</si>
  <si>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</si>
  <si>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</si>
  <si>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</si>
  <si>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</si>
  <si>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</si>
  <si>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</si>
  <si>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</si>
  <si>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</si>
  <si>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</si>
  <si>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</si>
  <si>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</si>
  <si>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</si>
  <si>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</si>
  <si>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</si>
  <si>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</si>
  <si>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</si>
  <si>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</si>
  <si>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</si>
  <si>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</si>
  <si>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</si>
  <si>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</si>
  <si>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</si>
  <si>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</si>
  <si>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</si>
  <si>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</si>
  <si>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</si>
  <si>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</si>
  <si>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</si>
  <si>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</si>
  <si>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</si>
  <si>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</si>
  <si>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</si>
  <si>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</si>
  <si>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</si>
  <si>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</si>
  <si>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</si>
  <si>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</si>
  <si>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</si>
  <si>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</si>
  <si>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</si>
  <si>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</si>
  <si>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</si>
  <si>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</si>
  <si>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</si>
  <si>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</si>
  <si>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</si>
  <si>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</si>
  <si>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</si>
  <si>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</si>
  <si>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</si>
  <si>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</si>
  <si>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</si>
  <si>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</si>
  <si>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</si>
  <si>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</si>
  <si>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</si>
  <si>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</si>
  <si>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</si>
  <si>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</si>
  <si>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</si>
  <si>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</si>
  <si>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</si>
  <si>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</si>
  <si>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</si>
  <si>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</si>
  <si>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</si>
  <si>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</si>
  <si>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</si>
  <si>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</si>
  <si>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</si>
  <si>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</si>
  <si>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</si>
  <si>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</si>
  <si>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</si>
  <si>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</si>
  <si>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</si>
  <si>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</si>
  <si>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</si>
  <si>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</si>
  <si>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</si>
  <si>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</si>
  <si>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</si>
  <si>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</si>
  <si>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</si>
  <si>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</si>
  <si>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</si>
  <si>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</si>
  <si>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</si>
  <si>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</si>
  <si>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</si>
  <si>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</si>
  <si>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</si>
  <si>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</si>
  <si>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</si>
  <si>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</si>
  <si>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</si>
  <si>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</si>
  <si>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</si>
  <si>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</si>
  <si>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</si>
  <si>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</si>
  <si>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</si>
  <si>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</si>
  <si>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</si>
  <si>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</si>
  <si>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</si>
  <si>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</si>
  <si>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</si>
  <si>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</si>
  <si>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</si>
  <si>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</si>
  <si>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</si>
  <si>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</si>
  <si>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</si>
  <si>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</si>
  <si>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</si>
  <si>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</si>
  <si>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</si>
  <si>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</si>
  <si>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</si>
  <si>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</si>
  <si>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</si>
  <si>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</si>
  <si>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</si>
  <si>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</si>
  <si>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</si>
  <si>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</si>
  <si>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</si>
  <si>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</si>
  <si>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</si>
  <si>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</si>
  <si>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</si>
  <si>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</si>
  <si>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</si>
  <si>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</si>
  <si>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</si>
  <si>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</si>
  <si>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</si>
  <si>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</si>
  <si>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</si>
  <si>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</si>
  <si>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</si>
  <si>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</si>
  <si>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</si>
  <si>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</si>
  <si>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</si>
  <si>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</si>
  <si>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</si>
  <si>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</si>
  <si>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</si>
  <si>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</si>
  <si>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</si>
  <si>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</si>
  <si>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</si>
  <si>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</si>
  <si>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</si>
  <si>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</si>
  <si>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</si>
  <si>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</si>
  <si>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</si>
  <si>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</si>
  <si>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</si>
  <si>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</si>
  <si>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</si>
  <si>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</si>
  <si>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</si>
  <si>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</si>
  <si>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</si>
  <si>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</si>
  <si>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</si>
  <si>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</si>
  <si>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</si>
  <si>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</si>
  <si>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</si>
  <si>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</si>
  <si>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</si>
  <si>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</si>
  <si>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</si>
  <si>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</si>
  <si>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</si>
  <si>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</si>
  <si>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</si>
  <si>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</si>
  <si>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</si>
  <si>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</si>
  <si>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</si>
  <si>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</si>
  <si>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</si>
  <si>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</si>
  <si>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</si>
  <si>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</si>
  <si>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</si>
  <si>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</si>
  <si>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</si>
  <si>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</si>
  <si>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</si>
  <si>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</si>
  <si>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</si>
  <si>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</si>
  <si>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</si>
  <si>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</si>
  <si>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</si>
  <si>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</si>
  <si>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</si>
  <si>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</si>
  <si>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</si>
  <si>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</si>
  <si>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</si>
  <si>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</si>
  <si>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</si>
  <si>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</si>
  <si>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</si>
  <si>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</si>
  <si>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</si>
  <si>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</si>
  <si>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</si>
  <si>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</si>
  <si>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</si>
  <si>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</si>
  <si>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</si>
  <si>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</si>
  <si>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</si>
  <si>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</si>
  <si>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</si>
  <si>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</si>
  <si>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</si>
  <si>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</si>
  <si>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</si>
  <si>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</si>
  <si>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</si>
  <si>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</si>
  <si>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</si>
  <si>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</si>
  <si>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</si>
  <si>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</si>
  <si>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</si>
  <si>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</si>
  <si>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</si>
  <si>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</si>
  <si>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</si>
  <si>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</si>
  <si>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</si>
  <si>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</si>
  <si>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</si>
  <si>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</si>
  <si>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</si>
  <si>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</si>
  <si>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</si>
  <si>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</si>
  <si>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</si>
  <si>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</si>
  <si>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</si>
  <si>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</si>
  <si>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</si>
  <si>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</si>
  <si>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</si>
  <si>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</si>
  <si>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</si>
  <si>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</si>
  <si>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</si>
  <si>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</si>
  <si>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</si>
  <si>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</si>
  <si>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</si>
  <si>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</si>
  <si>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</si>
  <si>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</si>
  <si>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</si>
  <si>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</si>
  <si>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</si>
  <si>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</si>
  <si>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</si>
  <si>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</si>
  <si>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</si>
  <si>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</si>
  <si>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</si>
  <si>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</si>
  <si>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</si>
  <si>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</si>
  <si>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</si>
  <si>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</si>
  <si>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</si>
  <si>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</si>
  <si>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</si>
  <si>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</si>
  <si>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</si>
  <si>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</si>
  <si>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</si>
  <si>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</si>
  <si>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</si>
  <si>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</si>
  <si>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</si>
  <si>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</si>
  <si>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</si>
  <si>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</si>
  <si>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</si>
  <si>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</si>
  <si>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</si>
  <si>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</si>
  <si>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</si>
  <si>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</si>
  <si>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</si>
  <si>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</si>
  <si>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</si>
  <si>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</si>
  <si>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</si>
  <si>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</si>
  <si>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</si>
  <si>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</si>
  <si>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</si>
  <si>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</si>
  <si>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</si>
  <si>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</si>
  <si>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</si>
  <si>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</si>
  <si>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</si>
  <si>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</si>
  <si>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</si>
  <si>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</si>
  <si>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</si>
  <si>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</si>
  <si>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</si>
  <si>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</si>
  <si>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</si>
  <si>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</si>
  <si>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</si>
  <si>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</si>
  <si>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</si>
  <si>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</si>
  <si>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</si>
  <si>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</si>
  <si>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</si>
  <si>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</si>
  <si>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</si>
  <si>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</si>
  <si>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</si>
  <si>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</si>
  <si>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</si>
  <si>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</si>
  <si>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</si>
  <si>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</si>
  <si>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</si>
  <si>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</si>
  <si>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</si>
  <si>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</si>
  <si>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</si>
  <si>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</si>
  <si>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</si>
  <si>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</si>
  <si>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</si>
  <si>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</si>
  <si>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</si>
  <si>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</si>
  <si>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</si>
  <si>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</si>
  <si>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</si>
  <si>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</si>
  <si>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</si>
  <si>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</si>
  <si>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</si>
  <si>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</si>
  <si>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</si>
  <si>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</si>
  <si>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</si>
  <si>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</si>
  <si>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</si>
  <si>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</si>
  <si>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</si>
  <si>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</si>
  <si>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</si>
  <si>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</si>
  <si>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</si>
  <si>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</si>
  <si>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</si>
  <si>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</si>
  <si>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</si>
  <si>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</si>
  <si>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</si>
  <si>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</si>
  <si>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</si>
  <si>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</si>
  <si>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</si>
  <si>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</si>
  <si>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</si>
  <si>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</si>
  <si>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</si>
  <si>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</si>
  <si>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</si>
  <si>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</si>
  <si>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</si>
  <si>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</si>
  <si>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</si>
  <si>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</si>
  <si>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</si>
  <si>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</si>
  <si>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</si>
  <si>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</si>
  <si>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</si>
  <si>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</si>
  <si>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</si>
  <si>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</si>
  <si>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</si>
  <si>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</si>
  <si>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</si>
  <si>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</si>
  <si>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</si>
  <si>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</si>
  <si>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</si>
  <si>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</si>
  <si>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</si>
  <si>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</si>
  <si>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</si>
  <si>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</si>
  <si>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</si>
  <si>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</si>
  <si>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</si>
  <si>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</si>
  <si>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</si>
  <si>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</si>
  <si>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</si>
  <si>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</si>
  <si>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</si>
  <si>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</si>
  <si>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</si>
  <si>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</si>
  <si>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</si>
  <si>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</si>
  <si>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</si>
  <si>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</si>
  <si>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</si>
  <si>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</si>
  <si>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</si>
  <si>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</si>
  <si>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</si>
  <si>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</si>
  <si>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</si>
  <si>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</si>
  <si>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</si>
  <si>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</si>
  <si>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</si>
  <si>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</si>
  <si>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</si>
  <si>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</si>
  <si>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</si>
  <si>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</si>
  <si>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</si>
  <si>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</si>
  <si>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</si>
  <si>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</si>
  <si>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</si>
  <si>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</si>
  <si>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</si>
  <si>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</si>
  <si>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</si>
  <si>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</si>
  <si>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</si>
  <si>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</si>
  <si>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</si>
  <si>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</si>
  <si>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</si>
  <si>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</si>
  <si>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</si>
  <si>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</si>
  <si>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</si>
  <si>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</si>
  <si>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</si>
  <si>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</si>
  <si>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</si>
  <si>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</si>
  <si>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</si>
  <si>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</si>
  <si>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</si>
  <si>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</si>
  <si>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</si>
  <si>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</si>
  <si>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</si>
  <si>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</si>
  <si>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</si>
  <si>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</si>
  <si>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</si>
  <si>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</si>
  <si>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</si>
  <si>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</si>
  <si>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</si>
  <si>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</si>
  <si>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</si>
  <si>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</si>
  <si>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</si>
  <si>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</si>
  <si>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</si>
  <si>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</si>
  <si>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</si>
  <si>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</si>
  <si>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</si>
  <si>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</si>
  <si>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</si>
  <si>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</si>
  <si>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</si>
  <si>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</si>
  <si>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</si>
  <si>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</si>
  <si>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</si>
  <si>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</si>
  <si>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</si>
  <si>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</si>
  <si>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</si>
  <si>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</si>
  <si>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</si>
  <si>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</si>
  <si>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</si>
  <si>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</si>
  <si>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</si>
  <si>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</si>
  <si>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</si>
  <si>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</si>
  <si>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</si>
  <si>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</si>
  <si>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</si>
  <si>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</si>
  <si>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</si>
  <si>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</si>
  <si>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</si>
  <si>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</si>
  <si>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</si>
  <si>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</si>
  <si>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</si>
  <si>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</si>
  <si>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</si>
  <si>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</si>
  <si>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</si>
  <si>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</si>
  <si>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</si>
  <si>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</si>
  <si>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</si>
  <si>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</si>
  <si>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</si>
  <si>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</si>
  <si>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</si>
  <si>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</si>
  <si>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</si>
  <si>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</si>
  <si>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</si>
  <si>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</si>
  <si>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</si>
  <si>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</si>
  <si>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</si>
  <si>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</si>
  <si>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</si>
  <si>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</si>
  <si>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</si>
  <si>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</si>
  <si>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</si>
  <si>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</si>
  <si>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</si>
  <si>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</si>
  <si>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</si>
  <si>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</si>
  <si>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</si>
  <si>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</si>
  <si>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</si>
  <si>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</si>
  <si>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</si>
  <si>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</si>
  <si>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</si>
  <si>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</si>
  <si>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</si>
  <si>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</si>
  <si>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</si>
  <si>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</si>
  <si>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</si>
  <si>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</si>
  <si>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</si>
  <si>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</si>
  <si>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</si>
  <si>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</si>
  <si>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</si>
  <si>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</si>
  <si>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</si>
  <si>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</si>
  <si>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</si>
  <si>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</si>
  <si>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</si>
  <si>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</si>
  <si>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</si>
  <si>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</si>
  <si>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</si>
  <si>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</si>
  <si>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</si>
  <si>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</si>
  <si>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</si>
  <si>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</si>
  <si>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</si>
  <si>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</si>
  <si>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</si>
  <si>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</si>
  <si>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</si>
  <si>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</si>
  <si>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</si>
  <si>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</si>
  <si>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</si>
  <si>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</si>
  <si>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</si>
  <si>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</si>
  <si>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</si>
  <si>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</si>
  <si>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</si>
  <si>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</si>
  <si>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</si>
  <si>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</si>
  <si>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</si>
  <si>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</si>
  <si>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</si>
  <si>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</si>
  <si>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</si>
  <si>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</si>
  <si>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</si>
  <si>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</si>
  <si>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</si>
  <si>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</si>
  <si>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</si>
  <si>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</si>
  <si>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</si>
  <si>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</si>
  <si>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</si>
  <si>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</si>
  <si>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</si>
  <si>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</si>
  <si>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</si>
  <si>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</si>
  <si>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</si>
  <si>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</si>
  <si>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</si>
  <si>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</si>
  <si>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</si>
  <si>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</si>
  <si>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</si>
  <si>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</si>
  <si>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</si>
  <si>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</si>
  <si>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</si>
  <si>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</si>
  <si>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</si>
  <si>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</si>
  <si>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</si>
  <si>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</si>
  <si>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</si>
  <si>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</si>
  <si>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</si>
  <si>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</si>
  <si>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</si>
  <si>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</si>
  <si>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</si>
  <si>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</si>
  <si>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</si>
  <si>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</si>
  <si>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</si>
  <si>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</si>
  <si>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</si>
  <si>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</si>
  <si>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</si>
  <si>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</si>
  <si>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</si>
  <si>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</si>
  <si>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</si>
  <si>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</si>
  <si>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</si>
  <si>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</si>
  <si>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</si>
  <si>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</si>
  <si>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</si>
  <si>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</si>
  <si>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</si>
  <si>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</si>
  <si>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</si>
  <si>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</si>
  <si>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</si>
  <si>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</si>
  <si>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</si>
  <si>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</si>
  <si>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</si>
  <si>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</si>
  <si>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</si>
  <si>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</si>
  <si>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</si>
  <si>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</si>
  <si>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</si>
  <si>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</si>
  <si>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</si>
  <si>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</si>
  <si>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</si>
  <si>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</si>
  <si>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</si>
  <si>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</si>
  <si>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</si>
  <si>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</si>
  <si>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</si>
  <si>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</si>
  <si>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</si>
  <si>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</si>
  <si>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</si>
  <si>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</si>
  <si>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</si>
  <si>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</si>
  <si>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</si>
  <si>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</si>
  <si>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</si>
  <si>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</si>
  <si>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</si>
  <si>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</si>
  <si>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</si>
  <si>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</si>
  <si>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</si>
  <si>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</si>
  <si>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</si>
  <si>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</si>
  <si>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</si>
  <si>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</si>
  <si>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</si>
  <si>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</si>
  <si>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</si>
  <si>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</si>
  <si>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</si>
  <si>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</si>
  <si>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</si>
  <si>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</si>
  <si>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</si>
  <si>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</si>
  <si>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</si>
  <si>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</si>
  <si>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</si>
  <si>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</si>
  <si>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</si>
  <si>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</si>
  <si>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</si>
  <si>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</si>
  <si>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</si>
  <si>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</si>
  <si>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</si>
  <si>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</si>
  <si>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</si>
  <si>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</si>
  <si>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</si>
  <si>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</si>
  <si>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</si>
  <si>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</si>
  <si>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</si>
  <si>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</si>
  <si>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</si>
  <si>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</si>
  <si>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</si>
  <si>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</si>
  <si>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</si>
  <si>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</si>
  <si>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</si>
  <si>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</si>
  <si>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</si>
  <si>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</si>
  <si>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</si>
  <si>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</si>
  <si>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</si>
  <si>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</si>
  <si>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</si>
  <si>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</si>
  <si>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</si>
  <si>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</si>
  <si>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</si>
  <si>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</si>
  <si>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</si>
  <si>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</si>
  <si>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</si>
  <si>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</si>
  <si>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</si>
  <si>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</si>
  <si>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</si>
  <si>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</si>
  <si>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</si>
  <si>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</si>
  <si>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</si>
  <si>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</si>
  <si>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</si>
  <si>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</si>
  <si>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</si>
  <si>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</si>
  <si>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</si>
  <si>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</si>
  <si>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</si>
  <si>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</si>
  <si>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</si>
  <si>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</si>
  <si>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</si>
  <si>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</si>
  <si>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</si>
  <si>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</si>
  <si>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</si>
  <si>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</si>
  <si>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</si>
  <si>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</si>
  <si>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</si>
  <si>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</si>
  <si>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</si>
  <si>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</si>
  <si>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</si>
  <si>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</si>
  <si>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</si>
  <si>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</si>
  <si>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</si>
  <si>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</si>
  <si>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</si>
  <si>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</si>
  <si>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</si>
  <si>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</si>
  <si>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</si>
  <si>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</si>
  <si>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</si>
  <si>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</si>
  <si>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</si>
  <si>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</si>
  <si>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</si>
  <si>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</si>
  <si>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</si>
  <si>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</si>
  <si>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</si>
  <si>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</si>
  <si>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</si>
  <si>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</si>
  <si>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</si>
  <si>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</si>
  <si>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</si>
  <si>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</si>
  <si>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</si>
  <si>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</si>
  <si>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</si>
  <si>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</si>
  <si>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</si>
  <si>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</si>
  <si>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</si>
  <si>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</si>
  <si>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</si>
  <si>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</si>
  <si>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</si>
  <si>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</si>
  <si>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</si>
  <si>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</si>
  <si>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</si>
  <si>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</si>
  <si>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</si>
  <si>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</si>
  <si>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</si>
  <si>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</si>
  <si>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</si>
  <si>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</si>
  <si>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</si>
  <si>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</si>
  <si>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</si>
  <si>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</si>
  <si>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</si>
  <si>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</si>
  <si>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</si>
  <si>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</si>
  <si>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</si>
  <si>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</si>
  <si>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</si>
  <si>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</si>
  <si>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</si>
  <si>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</si>
  <si>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</si>
  <si>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</si>
  <si>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</si>
  <si>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</si>
  <si>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</si>
  <si>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</si>
  <si>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</si>
  <si>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</si>
  <si>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</si>
  <si>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</si>
  <si>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</si>
  <si>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</si>
  <si>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</si>
  <si>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</si>
  <si>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</si>
  <si>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</si>
  <si>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</si>
  <si>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</si>
  <si>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</si>
  <si>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</si>
  <si>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</si>
  <si>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</si>
  <si>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</si>
  <si>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</si>
  <si>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</si>
  <si>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</si>
  <si>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</si>
  <si>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</si>
  <si>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</si>
  <si>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</si>
  <si>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</si>
  <si>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</si>
  <si>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</si>
  <si>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</si>
  <si>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</si>
  <si>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</si>
  <si>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</si>
  <si>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</si>
  <si>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</si>
  <si>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</si>
  <si>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</si>
  <si>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</si>
  <si>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</si>
  <si>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</si>
  <si>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</si>
  <si>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</si>
  <si>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</si>
  <si>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</si>
  <si>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</si>
  <si>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</si>
  <si>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</si>
  <si>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</si>
  <si>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</si>
  <si>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</si>
  <si>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</si>
  <si>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</si>
  <si>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</si>
  <si>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</si>
  <si>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</si>
  <si>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</si>
  <si>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</si>
  <si>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</si>
  <si>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</si>
  <si>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</si>
  <si>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</si>
  <si>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</si>
  <si>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</si>
  <si>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</si>
  <si>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</si>
  <si>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</si>
  <si>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</si>
  <si>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</si>
  <si>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</si>
  <si>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</si>
  <si>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</si>
  <si>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</si>
  <si>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</si>
  <si>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</si>
  <si>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</si>
  <si>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</si>
  <si>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</si>
  <si>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</si>
  <si>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</si>
  <si>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</si>
  <si>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</si>
  <si>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</si>
  <si>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</si>
  <si>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</si>
  <si>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</si>
  <si>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</si>
  <si>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</si>
  <si>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</si>
  <si>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</si>
  <si>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</si>
  <si>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</si>
  <si>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</si>
  <si>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</si>
  <si>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</si>
  <si>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</si>
  <si>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</si>
  <si>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</si>
  <si>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</si>
  <si>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</si>
  <si>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</si>
  <si>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</si>
  <si>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</si>
  <si>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</si>
  <si>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</si>
  <si>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</si>
  <si>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</si>
  <si>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</si>
  <si>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</si>
  <si>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</si>
  <si>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</si>
  <si>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</si>
  <si>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</si>
  <si>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</si>
  <si>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</si>
  <si>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</si>
  <si>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</si>
  <si>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</si>
  <si>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</si>
  <si>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</si>
  <si>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</si>
  <si>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</si>
  <si>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</si>
  <si>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</si>
  <si>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</si>
  <si>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</si>
  <si>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</si>
  <si>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</si>
  <si>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</si>
  <si>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</si>
  <si>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</si>
  <si>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</si>
  <si>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</si>
  <si>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</si>
  <si>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</si>
  <si>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</si>
  <si>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</si>
  <si>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</si>
  <si>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</si>
  <si>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</si>
  <si>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</si>
  <si>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</si>
  <si>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</si>
  <si>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</si>
  <si>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</si>
  <si>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</si>
  <si>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</si>
  <si>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</si>
  <si>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</si>
  <si>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</si>
  <si>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</si>
  <si>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</si>
  <si>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</si>
  <si>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</si>
  <si>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</si>
  <si>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</si>
  <si>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</si>
  <si>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</si>
  <si>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</si>
  <si>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</si>
  <si>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</si>
  <si>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</si>
  <si>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</si>
  <si>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</si>
  <si>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</si>
  <si>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</si>
  <si>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</si>
  <si>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</si>
  <si>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</si>
  <si>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</si>
  <si>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</si>
  <si>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</si>
  <si>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</si>
  <si>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</si>
  <si>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</si>
  <si>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</si>
  <si>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</si>
  <si>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</si>
  <si>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</si>
  <si>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</si>
  <si>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</si>
  <si>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</si>
  <si>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</si>
  <si>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</si>
  <si>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</si>
  <si>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</si>
  <si>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</si>
  <si>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</si>
  <si>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</si>
  <si>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</si>
  <si>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</si>
  <si>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</si>
  <si>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</si>
  <si>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</si>
  <si>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</si>
  <si>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</si>
  <si>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</si>
  <si>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</si>
  <si>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</si>
  <si>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</si>
  <si>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</si>
  <si>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</si>
  <si>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</si>
  <si>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</si>
  <si>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</si>
  <si>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</si>
  <si>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</si>
  <si>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</si>
  <si>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</si>
  <si>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</si>
  <si>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</si>
  <si>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</si>
  <si>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</si>
  <si>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</si>
  <si>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</si>
  <si>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</si>
  <si>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</si>
  <si>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</si>
  <si>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</si>
  <si>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</si>
  <si>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</si>
  <si>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</si>
  <si>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</si>
  <si>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</si>
  <si>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</si>
  <si>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</si>
  <si>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</si>
  <si>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</si>
  <si>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</si>
  <si>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</si>
  <si>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</si>
  <si>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</si>
  <si>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</si>
  <si>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</si>
  <si>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</si>
  <si>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</si>
  <si>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</si>
  <si>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</si>
  <si>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</si>
  <si>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</si>
  <si>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</si>
  <si>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</si>
  <si>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</si>
  <si>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</si>
  <si>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</si>
  <si>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</si>
  <si>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</si>
  <si>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</si>
  <si>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</si>
  <si>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</si>
  <si>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</si>
  <si>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</si>
  <si>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</si>
  <si>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</si>
  <si>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</si>
  <si>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</si>
  <si>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</si>
  <si>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</si>
  <si>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</si>
  <si>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</si>
  <si>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</si>
  <si>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</si>
  <si>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</si>
  <si>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</si>
  <si>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</si>
  <si>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</si>
  <si>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</si>
  <si>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</si>
  <si>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</si>
  <si>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</si>
  <si>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</si>
  <si>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</si>
  <si>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</si>
  <si>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</si>
  <si>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</si>
  <si>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</si>
  <si>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</si>
  <si>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</si>
  <si>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</si>
  <si>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</si>
  <si>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</si>
  <si>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</si>
  <si>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</si>
  <si>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</si>
  <si>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</si>
  <si>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</si>
  <si>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</si>
  <si>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</si>
  <si>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</si>
  <si>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</si>
  <si>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</si>
  <si>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</si>
  <si>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</si>
  <si>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</si>
  <si>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</si>
  <si>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</si>
  <si>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</si>
  <si>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</si>
  <si>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</si>
  <si>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</si>
  <si>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</si>
  <si>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</si>
  <si>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</si>
  <si>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</si>
  <si>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</si>
  <si>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</si>
  <si>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</si>
  <si>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</si>
  <si>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</si>
  <si>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</si>
  <si>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</si>
  <si>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</si>
  <si>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</si>
  <si>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</si>
  <si>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</si>
  <si>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</si>
  <si>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</si>
  <si>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</si>
  <si>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</si>
  <si>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</si>
  <si>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</si>
  <si>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</si>
  <si>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</si>
  <si>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</si>
  <si>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</si>
  <si>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</si>
  <si>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</si>
  <si>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</si>
  <si>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</si>
  <si>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</si>
  <si>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</si>
  <si>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</si>
  <si>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</si>
  <si>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</si>
  <si>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</si>
  <si>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</si>
  <si>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</si>
  <si>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</si>
  <si>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</si>
  <si>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</si>
  <si>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</si>
  <si>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</si>
  <si>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</si>
  <si>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</si>
  <si>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</si>
  <si>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</si>
  <si>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</si>
  <si>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</si>
  <si>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</si>
  <si>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</si>
  <si>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</si>
  <si>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</si>
  <si>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</si>
  <si>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</si>
  <si>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</si>
  <si>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</si>
  <si>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</si>
  <si>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</si>
  <si>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</si>
  <si>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</si>
  <si>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</si>
  <si>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</si>
  <si>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</si>
  <si>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</si>
  <si>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</si>
  <si>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</si>
  <si>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</si>
  <si>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</si>
  <si>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</si>
  <si>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</si>
  <si>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</si>
  <si>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</si>
  <si>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</si>
  <si>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</si>
  <si>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</si>
  <si>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</si>
  <si>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</si>
  <si>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</si>
  <si>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</si>
  <si>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</si>
  <si>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</si>
  <si>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</si>
  <si>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</si>
  <si>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</si>
  <si>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</si>
  <si>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</si>
  <si>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</si>
  <si>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</si>
  <si>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</si>
  <si>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</si>
  <si>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</si>
  <si>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</si>
  <si>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</si>
  <si>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</si>
  <si>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</si>
  <si>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</si>
  <si>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</si>
  <si>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</si>
  <si>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</si>
  <si>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</si>
  <si>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</si>
  <si>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</si>
  <si>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</si>
  <si>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</si>
  <si>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</si>
  <si>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</si>
  <si>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</si>
  <si>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</si>
  <si>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</si>
  <si>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</si>
  <si>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</si>
  <si>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</si>
  <si>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</si>
  <si>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</si>
  <si>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</si>
  <si>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</si>
  <si>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</si>
  <si>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</si>
  <si>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</si>
  <si>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</si>
  <si>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</si>
  <si>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</si>
  <si>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</si>
  <si>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</si>
  <si>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</si>
  <si>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</si>
  <si>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</si>
  <si>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</si>
  <si>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</si>
  <si>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</si>
  <si>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</si>
  <si>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</si>
  <si>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</si>
  <si>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</si>
  <si>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</si>
  <si>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</si>
  <si>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</si>
  <si>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</si>
  <si>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</si>
  <si>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</si>
  <si>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</si>
  <si>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</si>
  <si>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</si>
  <si>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</si>
  <si>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</si>
  <si>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</si>
  <si>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</si>
  <si>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</si>
  <si>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</si>
  <si>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</si>
  <si>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</si>
  <si>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</si>
  <si>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</si>
  <si>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</si>
  <si>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</si>
  <si>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</si>
  <si>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</si>
  <si>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</si>
  <si>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</si>
  <si>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</si>
  <si>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</si>
  <si>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</si>
  <si>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</si>
  <si>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</si>
  <si>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</si>
  <si>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</si>
  <si>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</si>
  <si>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</si>
  <si>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</si>
  <si>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</si>
  <si>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</si>
  <si>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</si>
  <si>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</si>
  <si>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</si>
  <si>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</si>
  <si>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</si>
  <si>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</si>
  <si>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</si>
  <si>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</si>
  <si>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</si>
  <si>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</si>
  <si>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</si>
  <si>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</si>
  <si>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</si>
  <si>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</si>
  <si>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</si>
  <si>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</si>
  <si>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</si>
  <si>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</si>
  <si>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</si>
  <si>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</si>
  <si>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</si>
  <si>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</si>
  <si>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</si>
  <si>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</si>
  <si>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</si>
  <si>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</si>
  <si>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</si>
  <si>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</si>
  <si>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</si>
  <si>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</si>
  <si>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</si>
  <si>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</si>
  <si>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</si>
  <si>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</si>
  <si>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</si>
  <si>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</si>
  <si>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</si>
  <si>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</si>
  <si>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</si>
  <si>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</si>
  <si>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</si>
  <si>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</si>
  <si>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</si>
  <si>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</si>
  <si>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</si>
  <si>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</si>
  <si>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</si>
  <si>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</si>
  <si>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</si>
  <si>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</si>
  <si>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</si>
  <si>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</si>
  <si>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</si>
  <si>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</si>
  <si>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</si>
  <si>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</si>
  <si>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</si>
  <si>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</si>
  <si>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</si>
  <si>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</si>
  <si>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</si>
  <si>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</si>
  <si>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</si>
  <si>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</si>
  <si>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</si>
  <si>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</si>
  <si>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</si>
  <si>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</si>
  <si>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</si>
  <si>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</si>
  <si>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</si>
  <si>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</si>
  <si>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</si>
  <si>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</si>
  <si>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</si>
  <si>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</si>
  <si>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</si>
  <si>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</si>
  <si>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</si>
  <si>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</si>
  <si>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</si>
  <si>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</si>
  <si>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</si>
  <si>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</si>
  <si>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</si>
  <si>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</si>
  <si>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</si>
  <si>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</si>
  <si>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</si>
  <si>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</si>
  <si>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</si>
  <si>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</si>
  <si>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</si>
  <si>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</si>
  <si>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</si>
  <si>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</si>
  <si>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</si>
  <si>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</si>
  <si>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</si>
  <si>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</si>
  <si>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</si>
  <si>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</si>
  <si>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</si>
  <si>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</si>
  <si>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</si>
  <si>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</si>
  <si>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</si>
  <si>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</si>
  <si>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</si>
  <si>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</si>
  <si>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</si>
  <si>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</si>
  <si>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</si>
  <si>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</si>
  <si>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</si>
  <si>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</si>
  <si>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</si>
  <si>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</si>
  <si>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</si>
  <si>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</si>
  <si>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</si>
  <si>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</si>
  <si>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</si>
  <si>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</si>
  <si>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</si>
  <si>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</si>
  <si>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</si>
  <si>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</si>
  <si>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</si>
  <si>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</si>
  <si>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</si>
  <si>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</si>
  <si>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</si>
  <si>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</si>
  <si>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</si>
  <si>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</si>
  <si>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</si>
  <si>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</si>
  <si>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</si>
  <si>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</si>
  <si>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</si>
  <si>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</si>
  <si>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</si>
  <si>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</si>
  <si>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</si>
  <si>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</si>
  <si>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</si>
  <si>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</si>
  <si>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</si>
  <si>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</si>
  <si>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</si>
  <si>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</si>
  <si>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</si>
  <si>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</si>
  <si>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</si>
  <si>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</si>
  <si>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</si>
  <si>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</si>
  <si>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</si>
  <si>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</si>
  <si>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</si>
  <si>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</si>
  <si>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</si>
  <si>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</si>
  <si>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</si>
  <si>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</si>
  <si>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</si>
  <si>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</si>
  <si>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</si>
  <si>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</si>
  <si>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</si>
  <si>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</si>
  <si>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</si>
  <si>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</si>
  <si>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</si>
  <si>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</si>
  <si>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</si>
  <si>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</si>
  <si>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</si>
  <si>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</si>
  <si>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</si>
  <si>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</si>
  <si>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</si>
  <si>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</si>
  <si>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</si>
  <si>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</si>
  <si>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</si>
  <si>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</si>
  <si>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</si>
  <si>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</si>
  <si>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</si>
  <si>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</si>
  <si>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</si>
  <si>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</si>
  <si>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</si>
  <si>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</si>
  <si>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</si>
  <si>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</si>
  <si>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</si>
  <si>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</si>
  <si>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</si>
  <si>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</si>
  <si>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</si>
  <si>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</si>
  <si>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</si>
  <si>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</si>
  <si>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</si>
  <si>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</si>
  <si>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</si>
  <si>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</si>
  <si>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</si>
  <si>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</si>
  <si>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</si>
  <si>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</si>
  <si>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</si>
  <si>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</si>
  <si>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</si>
  <si>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</si>
  <si>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</si>
  <si>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</si>
  <si>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</si>
  <si>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</si>
  <si>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</si>
  <si>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</si>
  <si>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</si>
  <si>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</si>
  <si>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</si>
  <si>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</si>
  <si>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</si>
  <si>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</si>
  <si>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</si>
  <si>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</si>
  <si>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</si>
  <si>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</si>
  <si>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</si>
  <si>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</si>
  <si>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</si>
  <si>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</si>
  <si>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</si>
  <si>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</si>
  <si>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</si>
  <si>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</si>
  <si>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</si>
  <si>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</si>
  <si>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</si>
  <si>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</si>
  <si>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</si>
  <si>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</si>
  <si>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</si>
  <si>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</si>
  <si>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</si>
  <si>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</si>
  <si>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</si>
  <si>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</si>
  <si>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</si>
  <si>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</si>
  <si>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</si>
  <si>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</si>
  <si>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</si>
  <si>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</si>
  <si>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</si>
  <si>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</si>
  <si>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</si>
  <si>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</si>
  <si>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</si>
  <si>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</si>
  <si>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</si>
  <si>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</si>
  <si>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</si>
  <si>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</si>
  <si>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</si>
  <si>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</si>
  <si>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</si>
  <si>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</si>
  <si>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</si>
  <si>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</si>
  <si>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</si>
  <si>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</si>
  <si>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</si>
  <si>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</si>
  <si>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</si>
  <si>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</si>
  <si>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</si>
  <si>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</si>
  <si>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</si>
  <si>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</si>
  <si>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</si>
  <si>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</si>
  <si>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</si>
  <si>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</si>
  <si>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</si>
  <si>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</si>
  <si>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</si>
  <si>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</si>
  <si>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</si>
  <si>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</si>
  <si>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</si>
  <si>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</si>
  <si>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</si>
  <si>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</si>
  <si>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</si>
  <si>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</si>
  <si>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</si>
  <si>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</si>
  <si>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</si>
  <si>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</si>
  <si>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</si>
  <si>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</si>
  <si>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</si>
  <si>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</si>
  <si>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</si>
  <si>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</si>
  <si>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</si>
  <si>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</si>
  <si>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</si>
  <si>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</si>
  <si>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</si>
  <si>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</si>
  <si>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</si>
  <si>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</si>
  <si>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</si>
  <si>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</si>
  <si>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</si>
  <si>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</si>
  <si>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</si>
  <si>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</si>
  <si>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</si>
  <si>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</si>
  <si>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</si>
  <si>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</si>
  <si>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</si>
  <si>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</si>
  <si>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</si>
  <si>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</si>
  <si>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</si>
  <si>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</si>
  <si>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</si>
  <si>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</si>
  <si>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</si>
  <si>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</si>
  <si>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</si>
  <si>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</si>
  <si>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</si>
  <si>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</si>
  <si>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</si>
  <si>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</si>
  <si>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</si>
  <si>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</si>
  <si>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</si>
  <si>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</si>
  <si>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</si>
  <si>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</si>
  <si>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</si>
  <si>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</si>
  <si>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</si>
  <si>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</si>
  <si>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</si>
  <si>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</si>
  <si>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</si>
  <si>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</si>
  <si>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</si>
  <si>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</si>
  <si>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</si>
  <si>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</si>
  <si>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</si>
  <si>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Instituto Colombiano De Bienestar Familiar - ICBF</t>
  </si>
  <si>
    <t>461</t>
  </si>
  <si>
    <t>Prestar el servicio de educacion inicial en el marco de la atención inicial a mujeres gestantes, niños y niñas menores de 5 años, o hasta su ingreso al grado transiciòn.</t>
  </si>
  <si>
    <t>2021-13-10000283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</si>
</sst>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41" fontId="33" fillId="5" borderId="34"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4" t="str">
        <f>HYPERLINK("#MI_Oferente_Singular!A114","CAPACIDAD RESIDUAL")</f>
        <v>CAPACIDAD RESIDUAL</v>
      </c>
      <c r="F8" s="245"/>
      <c r="G8" s="24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4" t="str">
        <f>HYPERLINK("#MI_Oferente_Singular!A162","TALENTO HUMANO")</f>
        <v>TALENTO HUMANO</v>
      </c>
      <c r="F9" s="245"/>
      <c r="G9" s="24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4" t="str">
        <f>HYPERLINK("#MI_Oferente_Singular!F162","INFRAESTRUCTURA")</f>
        <v>INFRAESTRUCTURA</v>
      </c>
      <c r="F10" s="245"/>
      <c r="G10" s="246"/>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2685</v>
      </c>
      <c r="D15" s="35"/>
      <c r="E15" s="35"/>
      <c r="F15" s="5"/>
      <c r="G15" s="32" t="s">
        <v>1168</v>
      </c>
      <c r="H15" s="103" t="s">
        <v>208</v>
      </c>
      <c r="I15" s="32" t="s">
        <v>2624</v>
      </c>
      <c r="J15" s="108" t="s">
        <v>2626</v>
      </c>
      <c r="L15" s="228" t="s">
        <v>8</v>
      </c>
      <c r="M15" s="228"/>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7"/>
      <c r="I20" s="146" t="s">
        <v>208</v>
      </c>
      <c r="J20" s="147" t="s">
        <v>247</v>
      </c>
      <c r="K20" s="148">
        <v>1300242307</v>
      </c>
      <c r="L20" s="149"/>
      <c r="M20" s="149">
        <v>44561</v>
      </c>
      <c r="N20" s="132">
        <f>+(M20-L20)/30</f>
        <v>1485.3666666666666</v>
      </c>
      <c r="O20" s="135"/>
      <c r="U20" s="131"/>
      <c r="V20" s="105">
        <f ca="1">NOW()</f>
        <v>44194.492617824071</v>
      </c>
      <c r="W20" s="105">
        <f ca="1">NOW()</f>
        <v>44194.492617824071</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6"/>
      <c r="I37" s="127"/>
      <c r="J37" s="127"/>
      <c r="K37" s="127"/>
      <c r="L37" s="127"/>
      <c r="M37" s="127"/>
      <c r="N37" s="127"/>
      <c r="O37" s="128"/>
    </row>
    <row r="38" spans="1:16" ht="21" customHeight="1" x14ac:dyDescent="0.3">
      <c r="A38" s="9"/>
      <c r="B38" s="242" t="str">
        <f>VLOOKUP(B20,EAS!A2:B1439,2,0)</f>
        <v>FUNDACIÓN POR UNA COLOMBIA DIGNA</v>
      </c>
      <c r="C38" s="242"/>
      <c r="D38" s="242"/>
      <c r="E38" s="242"/>
      <c r="F38" s="242"/>
      <c r="G38" s="5"/>
      <c r="H38" s="129"/>
      <c r="I38" s="251" t="s">
        <v>7</v>
      </c>
      <c r="J38" s="251"/>
      <c r="K38" s="251"/>
      <c r="L38" s="251"/>
      <c r="M38" s="251"/>
      <c r="N38" s="251"/>
      <c r="O38" s="130"/>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80" t="s">
        <v>2682</v>
      </c>
      <c r="C48" s="121" t="s">
        <v>31</v>
      </c>
      <c r="D48" s="118" t="s">
        <v>2683</v>
      </c>
      <c r="E48" s="177">
        <v>43089</v>
      </c>
      <c r="F48" s="177">
        <v>43312</v>
      </c>
      <c r="G48" s="157">
        <f>IF(AND(E48&lt;&gt;"",F48&lt;&gt;""),((F48-E48)/30),"")</f>
        <v>7.4333333333333336</v>
      </c>
      <c r="H48" s="178" t="s">
        <v>2684</v>
      </c>
      <c r="I48" s="118" t="s">
        <v>208</v>
      </c>
      <c r="J48" s="118" t="s">
        <v>247</v>
      </c>
      <c r="K48" s="120">
        <v>1692849573</v>
      </c>
      <c r="L48" s="121"/>
      <c r="M48" s="116"/>
      <c r="N48" s="121" t="s">
        <v>27</v>
      </c>
      <c r="O48" s="121" t="s">
        <v>26</v>
      </c>
      <c r="P48" s="78"/>
    </row>
    <row r="49" spans="1:16" s="6" customFormat="1" ht="24.75" customHeight="1" x14ac:dyDescent="0.3">
      <c r="A49" s="140">
        <v>2</v>
      </c>
      <c r="B49" s="180" t="s">
        <v>2682</v>
      </c>
      <c r="C49" s="121" t="s">
        <v>31</v>
      </c>
      <c r="D49" s="118" t="s">
        <v>2683</v>
      </c>
      <c r="E49" s="177">
        <v>43089</v>
      </c>
      <c r="F49" s="177">
        <v>43312</v>
      </c>
      <c r="G49" s="157">
        <f t="shared" ref="G49:G50" si="2">IF(AND(E49&lt;&gt;"",F49&lt;&gt;""),((F49-E49)/30),"")</f>
        <v>7.4333333333333336</v>
      </c>
      <c r="H49" s="178" t="s">
        <v>2684</v>
      </c>
      <c r="I49" s="118" t="s">
        <v>208</v>
      </c>
      <c r="J49" s="118" t="s">
        <v>235</v>
      </c>
      <c r="K49" s="120"/>
      <c r="L49" s="121"/>
      <c r="M49" s="116"/>
      <c r="N49" s="121" t="s">
        <v>27</v>
      </c>
      <c r="O49" s="121" t="s">
        <v>26</v>
      </c>
      <c r="P49" s="78"/>
    </row>
    <row r="50" spans="1:16" s="6" customFormat="1" ht="24.75" customHeight="1" x14ac:dyDescent="0.3">
      <c r="A50" s="140">
        <v>3</v>
      </c>
      <c r="B50" s="119"/>
      <c r="C50" s="121"/>
      <c r="D50" s="118"/>
      <c r="E50" s="174"/>
      <c r="F50" s="174"/>
      <c r="G50" s="157" t="str">
        <f t="shared" si="2"/>
        <v/>
      </c>
      <c r="H50" s="176"/>
      <c r="I50" s="118"/>
      <c r="J50" s="118"/>
      <c r="K50" s="120"/>
      <c r="L50" s="121"/>
      <c r="M50" s="116"/>
      <c r="N50" s="121"/>
      <c r="O50" s="121"/>
      <c r="P50" s="78"/>
    </row>
    <row r="51" spans="1:16" s="6" customFormat="1" ht="24.75" customHeight="1" outlineLevel="1" x14ac:dyDescent="0.3">
      <c r="A51" s="140">
        <v>4</v>
      </c>
      <c r="B51" s="119"/>
      <c r="C51" s="121"/>
      <c r="D51" s="118"/>
      <c r="E51" s="174"/>
      <c r="F51" s="174"/>
      <c r="G51" s="157" t="str">
        <f t="shared" ref="G51:G107" si="3">IF(AND(E51&lt;&gt;"",F51&lt;&gt;""),((F51-E51)/30),"")</f>
        <v/>
      </c>
      <c r="H51" s="176"/>
      <c r="I51" s="118"/>
      <c r="J51" s="118"/>
      <c r="K51" s="120"/>
      <c r="L51" s="121"/>
      <c r="M51" s="116"/>
      <c r="N51" s="121"/>
      <c r="O51" s="121"/>
      <c r="P51" s="78"/>
    </row>
    <row r="52" spans="1:16" s="7" customFormat="1" ht="24.75" customHeight="1" outlineLevel="1" x14ac:dyDescent="0.3">
      <c r="A52" s="141">
        <v>5</v>
      </c>
      <c r="B52" s="119"/>
      <c r="C52" s="121"/>
      <c r="D52" s="118"/>
      <c r="E52" s="174"/>
      <c r="F52" s="174"/>
      <c r="G52" s="157" t="str">
        <f t="shared" si="3"/>
        <v/>
      </c>
      <c r="H52" s="175"/>
      <c r="I52" s="118"/>
      <c r="J52" s="118"/>
      <c r="K52" s="120"/>
      <c r="L52" s="121"/>
      <c r="M52" s="116"/>
      <c r="N52" s="121"/>
      <c r="O52" s="121"/>
      <c r="P52" s="79"/>
    </row>
    <row r="53" spans="1:16" s="7" customFormat="1" ht="24.75" customHeight="1" outlineLevel="1" x14ac:dyDescent="0.3">
      <c r="A53" s="141">
        <v>6</v>
      </c>
      <c r="B53" s="119"/>
      <c r="C53" s="121"/>
      <c r="D53" s="118"/>
      <c r="E53" s="174"/>
      <c r="F53" s="174"/>
      <c r="G53" s="157" t="str">
        <f t="shared" si="3"/>
        <v/>
      </c>
      <c r="H53" s="176"/>
      <c r="I53" s="118"/>
      <c r="J53" s="118"/>
      <c r="K53" s="120"/>
      <c r="L53" s="121"/>
      <c r="M53" s="116"/>
      <c r="N53" s="121"/>
      <c r="O53" s="121"/>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2677</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4"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1"/>
      <c r="Z178" s="162" t="str">
        <f>IF(Y178&gt;0,SUM(E180+Y178),"")</f>
        <v/>
      </c>
      <c r="AA178" s="19"/>
      <c r="AB178" s="19"/>
    </row>
    <row r="179" spans="1:28" ht="23.4" x14ac:dyDescent="0.3">
      <c r="A179" s="9"/>
      <c r="B179" s="195" t="s">
        <v>2669</v>
      </c>
      <c r="C179" s="195"/>
      <c r="D179" s="195"/>
      <c r="E179" s="168">
        <v>0.02</v>
      </c>
      <c r="F179" s="167"/>
      <c r="G179" s="162" t="str">
        <f>IF(F179&gt;0,SUM(E179+F179),"")</f>
        <v/>
      </c>
      <c r="H179" s="5"/>
      <c r="I179" s="195" t="s">
        <v>2671</v>
      </c>
      <c r="J179" s="195"/>
      <c r="K179" s="195"/>
      <c r="L179" s="195"/>
      <c r="M179" s="169"/>
      <c r="O179" s="8"/>
      <c r="Q179" s="19"/>
      <c r="R179" s="156" t="str">
        <f>IF(M179&gt;0,SUM(L179+M179),"")</f>
        <v/>
      </c>
      <c r="T179" s="19"/>
      <c r="U179" s="241" t="s">
        <v>1166</v>
      </c>
      <c r="V179" s="241"/>
      <c r="W179" s="241"/>
      <c r="X179" s="24">
        <v>0.02</v>
      </c>
      <c r="Y179" s="161"/>
      <c r="Z179" s="162" t="str">
        <f>IF(Y179&gt;0,SUM(E181+Y179),"")</f>
        <v/>
      </c>
      <c r="AA179" s="19"/>
      <c r="AB179" s="19"/>
    </row>
    <row r="180" spans="1:28" ht="23.4" hidden="1" x14ac:dyDescent="0.3">
      <c r="A180" s="9"/>
      <c r="B180" s="181"/>
      <c r="C180" s="181"/>
      <c r="D180" s="181"/>
      <c r="E180" s="166"/>
      <c r="H180" s="5"/>
      <c r="I180" s="181"/>
      <c r="J180" s="181"/>
      <c r="K180" s="181"/>
      <c r="L180" s="181"/>
      <c r="M180" s="5"/>
      <c r="O180" s="8"/>
      <c r="Q180" s="19"/>
      <c r="R180" s="156" t="str">
        <f>IF(S180&gt;0,SUM(L180+S180),"")</f>
        <v/>
      </c>
      <c r="S180" s="161"/>
      <c r="T180" s="19"/>
      <c r="U180" s="241" t="s">
        <v>1167</v>
      </c>
      <c r="V180" s="241"/>
      <c r="W180" s="241"/>
      <c r="X180" s="24">
        <v>0.03</v>
      </c>
      <c r="Y180" s="161"/>
      <c r="Z180" s="162" t="str">
        <f>IF(Y180&gt;0,SUM(E182+Y180),"")</f>
        <v/>
      </c>
      <c r="AA180" s="19"/>
      <c r="AB180" s="19"/>
    </row>
    <row r="181" spans="1:28" ht="23.4" hidden="1" x14ac:dyDescent="0.3">
      <c r="A181" s="9"/>
      <c r="B181" s="181"/>
      <c r="C181" s="181"/>
      <c r="D181" s="181"/>
      <c r="E181" s="166"/>
      <c r="H181" s="5"/>
      <c r="I181" s="181"/>
      <c r="J181" s="181"/>
      <c r="K181" s="181"/>
      <c r="L181" s="181"/>
      <c r="M181" s="5"/>
      <c r="O181" s="8"/>
      <c r="Q181" s="19"/>
      <c r="R181" s="156" t="str">
        <f>IF(S181&gt;0,SUM(L181+S181),"")</f>
        <v/>
      </c>
      <c r="S181" s="161"/>
      <c r="T181" s="19"/>
      <c r="U181" s="19"/>
      <c r="V181" s="19"/>
      <c r="W181" s="19"/>
      <c r="X181" s="19"/>
      <c r="Y181" s="19"/>
      <c r="Z181" s="19"/>
      <c r="AA181" s="19"/>
      <c r="AB181" s="19"/>
    </row>
    <row r="182" spans="1:28" ht="23.4" hidden="1" x14ac:dyDescent="0.3">
      <c r="A182" s="9"/>
      <c r="B182" s="181"/>
      <c r="C182" s="181"/>
      <c r="D182" s="181"/>
      <c r="E182" s="166"/>
      <c r="H182" s="5"/>
      <c r="I182" s="181"/>
      <c r="J182" s="181"/>
      <c r="K182" s="181"/>
      <c r="L182" s="181"/>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40" t="s">
        <v>2628</v>
      </c>
      <c r="L185" s="240"/>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9" t="s">
        <v>2636</v>
      </c>
      <c r="C192" s="199"/>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2678</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2679</v>
      </c>
      <c r="J211" s="27" t="s">
        <v>2622</v>
      </c>
      <c r="K211" s="145" t="s">
        <v>2679</v>
      </c>
      <c r="L211" s="21"/>
      <c r="M211" s="21"/>
      <c r="N211" s="21"/>
      <c r="O211" s="8"/>
    </row>
    <row r="212" spans="1:15" x14ac:dyDescent="0.3">
      <c r="A212" s="9"/>
      <c r="B212" s="27" t="s">
        <v>2619</v>
      </c>
      <c r="C212" s="144" t="s">
        <v>2678</v>
      </c>
      <c r="D212" s="21"/>
      <c r="G212" s="27" t="s">
        <v>2621</v>
      </c>
      <c r="H212" s="145" t="s">
        <v>2680</v>
      </c>
      <c r="J212" s="27" t="s">
        <v>2623</v>
      </c>
      <c r="K212" s="144"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2020-12-29T16:49:41Z</cp:lastPrinted>
  <dcterms:created xsi:type="dcterms:W3CDTF">2020-10-14T21:57:42Z</dcterms:created>
  <dcterms:modified xsi:type="dcterms:W3CDTF">2020-12-29T16:49:42Z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