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29_900647346  PROPIA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<sst xmlns="http://schemas.openxmlformats.org/spreadsheetml/2006/main" count="3123" uniqueCount="2706">
  <si>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</si>
  <si>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</si>
  <si>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</si>
  <si>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</si>
  <si>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</si>
  <si>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</si>
  <si>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</si>
  <si>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</si>
  <si>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</si>
  <si>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</si>
  <si>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</si>
  <si>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</si>
  <si>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</si>
  <si>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</si>
  <si>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</si>
  <si>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</si>
  <si>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</si>
  <si>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</si>
  <si>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</si>
  <si>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</si>
  <si>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</si>
  <si>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</si>
  <si>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</si>
  <si>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</si>
  <si>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</si>
  <si>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</si>
  <si>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</si>
  <si>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</si>
  <si>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</si>
  <si>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</si>
  <si>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</si>
  <si>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</si>
  <si>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</si>
  <si>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</si>
  <si>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</si>
  <si>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</si>
  <si>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</si>
  <si>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</si>
  <si>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</si>
  <si>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</si>
  <si>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</si>
  <si>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</si>
  <si>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</si>
  <si>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</si>
  <si>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</si>
  <si>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</si>
  <si>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</si>
  <si>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</si>
  <si>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</si>
  <si>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</si>
  <si>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</si>
  <si>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</si>
  <si>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</si>
  <si>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</si>
  <si>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</si>
  <si>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</si>
  <si>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</si>
  <si>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</si>
  <si>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</si>
  <si>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</si>
  <si>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</si>
  <si>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</si>
  <si>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</si>
  <si>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</si>
  <si>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</si>
  <si>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</si>
  <si>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</si>
  <si>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</si>
  <si>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</si>
  <si>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</si>
  <si>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</si>
  <si>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</si>
  <si>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</si>
  <si>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</si>
  <si>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</si>
  <si>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</si>
  <si>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</si>
  <si>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</si>
  <si>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</si>
  <si>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</si>
  <si>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</si>
  <si>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</si>
  <si>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</si>
  <si>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</si>
  <si>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</si>
  <si>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</si>
  <si>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</si>
  <si>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</si>
  <si>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</si>
  <si>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</si>
  <si>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</si>
  <si>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</si>
  <si>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</si>
  <si>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</si>
  <si>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</si>
  <si>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</si>
  <si>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</si>
  <si>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</si>
  <si>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</si>
  <si>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</si>
  <si>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</si>
  <si>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</si>
  <si>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</si>
  <si>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</si>
  <si>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</si>
  <si>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</si>
  <si>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</si>
  <si>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</si>
  <si>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</si>
  <si>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</si>
  <si>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</si>
  <si>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</si>
  <si>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</si>
  <si>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</si>
  <si>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</si>
  <si>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</si>
  <si>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</si>
  <si>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</si>
  <si>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</si>
  <si>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</si>
  <si>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</si>
  <si>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</si>
  <si>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</si>
  <si>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</si>
  <si>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</si>
  <si>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</si>
  <si>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</si>
  <si>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</si>
  <si>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</si>
  <si>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</si>
  <si>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</si>
  <si>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</si>
  <si>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</si>
  <si>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</si>
  <si>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</si>
  <si>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</si>
  <si>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</si>
  <si>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</si>
  <si>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</si>
  <si>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</si>
  <si>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</si>
  <si>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</si>
  <si>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</si>
  <si>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</si>
  <si>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</si>
  <si>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</si>
  <si>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</si>
  <si>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</si>
  <si>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</si>
  <si>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</si>
  <si>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</si>
  <si>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</si>
  <si>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</si>
  <si>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</si>
  <si>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</si>
  <si>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</si>
  <si>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</si>
  <si>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</si>
  <si>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</si>
  <si>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</si>
  <si>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</si>
  <si>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</si>
  <si>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</si>
  <si>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</si>
  <si>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</si>
  <si>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</si>
  <si>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</si>
  <si>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</si>
  <si>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</si>
  <si>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</si>
  <si>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</si>
  <si>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</si>
  <si>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</si>
  <si>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</si>
  <si>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</si>
  <si>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</si>
  <si>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</si>
  <si>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</si>
  <si>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</si>
  <si>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</si>
  <si>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</si>
  <si>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</si>
  <si>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</si>
  <si>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</si>
  <si>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</si>
  <si>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</si>
  <si>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</si>
  <si>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</si>
  <si>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</si>
  <si>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</si>
  <si>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</si>
  <si>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</si>
  <si>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</si>
  <si>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</si>
  <si>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</si>
  <si>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</si>
  <si>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</si>
  <si>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</si>
  <si>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</si>
  <si>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</si>
  <si>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</si>
  <si>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</si>
  <si>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</si>
  <si>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</si>
  <si>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</si>
  <si>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</si>
  <si>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</si>
  <si>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</si>
  <si>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</si>
  <si>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</si>
  <si>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</si>
  <si>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</si>
  <si>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</si>
  <si>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</si>
  <si>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</si>
  <si>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</si>
  <si>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</si>
  <si>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</si>
  <si>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</si>
  <si>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</si>
  <si>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</si>
  <si>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</si>
  <si>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</si>
  <si>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</si>
  <si>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</si>
  <si>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</si>
  <si>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</si>
  <si>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</si>
  <si>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</si>
  <si>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</si>
  <si>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</si>
  <si>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</si>
  <si>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</si>
  <si>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</si>
  <si>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</si>
  <si>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</si>
  <si>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</si>
  <si>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</si>
  <si>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</si>
  <si>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</si>
  <si>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</si>
  <si>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</si>
  <si>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</si>
  <si>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</si>
  <si>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</si>
  <si>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</si>
  <si>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</si>
  <si>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</si>
  <si>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</si>
  <si>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</si>
  <si>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</si>
  <si>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</si>
  <si>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</si>
  <si>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</si>
  <si>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</si>
  <si>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</si>
  <si>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</si>
  <si>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</si>
  <si>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</si>
  <si>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</si>
  <si>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</si>
  <si>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</si>
  <si>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</si>
  <si>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</si>
  <si>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</si>
  <si>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</si>
  <si>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</si>
  <si>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</si>
  <si>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</si>
  <si>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</si>
  <si>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</si>
  <si>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</si>
  <si>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</si>
  <si>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</si>
  <si>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</si>
  <si>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</si>
  <si>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</si>
  <si>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</si>
  <si>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</si>
  <si>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</si>
  <si>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</si>
  <si>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</si>
  <si>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</si>
  <si>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</si>
  <si>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</si>
  <si>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</si>
  <si>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</si>
  <si>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</si>
  <si>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</si>
  <si>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</si>
  <si>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</si>
  <si>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</si>
  <si>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</si>
  <si>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</si>
  <si>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</si>
  <si>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</si>
  <si>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</si>
  <si>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</si>
  <si>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</si>
  <si>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</si>
  <si>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</si>
  <si>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</si>
  <si>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</si>
  <si>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</si>
  <si>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</si>
  <si>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</si>
  <si>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</si>
  <si>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</si>
  <si>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</si>
  <si>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</si>
  <si>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</si>
  <si>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</si>
  <si>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</si>
  <si>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</si>
  <si>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</si>
  <si>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</si>
  <si>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</si>
  <si>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</si>
  <si>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</si>
  <si>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</si>
  <si>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</si>
  <si>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</si>
  <si>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</si>
  <si>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</si>
  <si>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</si>
  <si>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</si>
  <si>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</si>
  <si>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</si>
  <si>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</si>
  <si>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</si>
  <si>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</si>
  <si>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</si>
  <si>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</si>
  <si>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</si>
  <si>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</si>
  <si>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</si>
  <si>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</si>
  <si>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</si>
  <si>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</si>
  <si>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</si>
  <si>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</si>
  <si>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</si>
  <si>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</si>
  <si>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</si>
  <si>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</si>
  <si>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</si>
  <si>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</si>
  <si>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</si>
  <si>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</si>
  <si>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</si>
  <si>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</si>
  <si>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</si>
  <si>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</si>
  <si>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</si>
  <si>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</si>
  <si>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</si>
  <si>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</si>
  <si>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</si>
  <si>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</si>
  <si>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</si>
  <si>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</si>
  <si>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</si>
  <si>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</si>
  <si>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</si>
  <si>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</si>
  <si>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</si>
  <si>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</si>
  <si>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</si>
  <si>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</si>
  <si>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</si>
  <si>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</si>
  <si>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</si>
  <si>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</si>
  <si>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</si>
  <si>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</si>
  <si>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</si>
  <si>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</si>
  <si>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</si>
  <si>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</si>
  <si>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</si>
  <si>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</si>
  <si>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</si>
  <si>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</si>
  <si>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</si>
  <si>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</si>
  <si>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</si>
  <si>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</si>
  <si>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</si>
  <si>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</si>
  <si>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</si>
  <si>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</si>
  <si>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</si>
  <si>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</si>
  <si>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</si>
  <si>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</si>
  <si>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</si>
  <si>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</si>
  <si>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</si>
  <si>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</si>
  <si>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</si>
  <si>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</si>
  <si>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</si>
  <si>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</si>
  <si>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</si>
  <si>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</si>
  <si>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</si>
  <si>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</si>
  <si>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</si>
  <si>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</si>
  <si>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</si>
  <si>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</si>
  <si>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</si>
  <si>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</si>
  <si>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</si>
  <si>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</si>
  <si>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</si>
  <si>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</si>
  <si>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</si>
  <si>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</si>
  <si>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</si>
  <si>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</si>
  <si>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</si>
  <si>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</si>
  <si>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</si>
  <si>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</si>
  <si>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</si>
  <si>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</si>
  <si>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</si>
  <si>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</si>
  <si>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</si>
  <si>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</si>
  <si>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</si>
  <si>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</si>
  <si>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</si>
  <si>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</si>
  <si>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</si>
  <si>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</si>
  <si>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</si>
  <si>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</si>
  <si>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</si>
  <si>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</si>
  <si>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</si>
  <si>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</si>
  <si>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</si>
  <si>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</si>
  <si>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</si>
  <si>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</si>
  <si>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</si>
  <si>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</si>
  <si>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</si>
  <si>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</si>
  <si>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</si>
  <si>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</si>
  <si>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</si>
  <si>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</si>
  <si>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</si>
  <si>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</si>
  <si>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</si>
  <si>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</si>
  <si>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</si>
  <si>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</si>
  <si>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</si>
  <si>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</si>
  <si>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</si>
  <si>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</si>
  <si>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</si>
  <si>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</si>
  <si>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</si>
  <si>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</si>
  <si>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</si>
  <si>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</si>
  <si>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</si>
  <si>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</si>
  <si>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</si>
  <si>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</si>
  <si>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</si>
  <si>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</si>
  <si>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</si>
  <si>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</si>
  <si>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</si>
  <si>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</si>
  <si>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</si>
  <si>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</si>
  <si>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</si>
  <si>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</si>
  <si>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</si>
  <si>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</si>
  <si>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</si>
  <si>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</si>
  <si>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</si>
  <si>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</si>
  <si>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</si>
  <si>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</si>
  <si>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</si>
  <si>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</si>
  <si>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</si>
  <si>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</si>
  <si>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</si>
  <si>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</si>
  <si>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</si>
  <si>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</si>
  <si>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</si>
  <si>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</si>
  <si>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</si>
  <si>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</si>
  <si>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</si>
  <si>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</si>
  <si>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</si>
  <si>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</si>
  <si>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</si>
  <si>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</si>
  <si>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</si>
  <si>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</si>
  <si>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</si>
  <si>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</si>
  <si>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</si>
  <si>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</si>
  <si>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</si>
  <si>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</si>
  <si>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</si>
  <si>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</si>
  <si>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</si>
  <si>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</si>
  <si>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</si>
  <si>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</si>
  <si>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</si>
  <si>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</si>
  <si>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</si>
  <si>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</si>
  <si>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</si>
  <si>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</si>
  <si>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</si>
  <si>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</si>
  <si>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</si>
  <si>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</si>
  <si>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</si>
  <si>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</si>
  <si>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</si>
  <si>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</si>
  <si>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</si>
  <si>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</si>
  <si>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</si>
  <si>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</si>
  <si>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</si>
  <si>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</si>
  <si>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</si>
  <si>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</si>
  <si>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</si>
  <si>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</si>
  <si>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</si>
  <si>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</si>
  <si>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</si>
  <si>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</si>
  <si>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</si>
  <si>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</si>
  <si>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</si>
  <si>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</si>
  <si>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</si>
  <si>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</si>
  <si>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</si>
  <si>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</si>
  <si>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</si>
  <si>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</si>
  <si>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</si>
  <si>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</si>
  <si>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</si>
  <si>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</si>
  <si>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</si>
  <si>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</si>
  <si>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</si>
  <si>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</si>
  <si>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</si>
  <si>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</si>
  <si>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</si>
  <si>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</si>
  <si>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</si>
  <si>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</si>
  <si>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</si>
  <si>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</si>
  <si>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</si>
  <si>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</si>
  <si>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</si>
  <si>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</si>
  <si>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</si>
  <si>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</si>
  <si>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</si>
  <si>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</si>
  <si>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</si>
  <si>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</si>
  <si>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</si>
  <si>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</si>
  <si>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</si>
  <si>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</si>
  <si>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</si>
  <si>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</si>
  <si>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</si>
  <si>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</si>
  <si>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</si>
  <si>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</si>
  <si>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</si>
  <si>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</si>
  <si>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</si>
  <si>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</si>
  <si>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</si>
  <si>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</si>
  <si>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</si>
  <si>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</si>
  <si>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</si>
  <si>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</si>
  <si>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</si>
  <si>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</si>
  <si>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</si>
  <si>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</si>
  <si>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</si>
  <si>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</si>
  <si>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</si>
  <si>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</si>
  <si>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</si>
  <si>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</si>
  <si>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</si>
  <si>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</si>
  <si>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</si>
  <si>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</si>
  <si>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</si>
  <si>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</si>
  <si>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</si>
  <si>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</si>
  <si>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</si>
  <si>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</si>
  <si>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</si>
  <si>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</si>
  <si>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</si>
  <si>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</si>
  <si>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</si>
  <si>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</si>
  <si>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</si>
  <si>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</si>
  <si>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</si>
  <si>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</si>
  <si>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</si>
  <si>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</si>
  <si>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</si>
  <si>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</si>
  <si>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</si>
  <si>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</si>
  <si>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</si>
  <si>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</si>
  <si>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</si>
  <si>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</si>
  <si>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</si>
  <si>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</si>
  <si>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</si>
  <si>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</si>
  <si>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</si>
  <si>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</si>
  <si>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</si>
  <si>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</si>
  <si>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</si>
  <si>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</si>
  <si>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</si>
  <si>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</si>
  <si>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</si>
  <si>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</si>
  <si>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</si>
  <si>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</si>
  <si>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</si>
  <si>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</si>
  <si>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</si>
  <si>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</si>
  <si>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</si>
  <si>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</si>
  <si>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</si>
  <si>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</si>
  <si>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</si>
  <si>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</si>
  <si>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</si>
  <si>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</si>
  <si>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</si>
  <si>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</si>
  <si>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</si>
  <si>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</si>
  <si>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</si>
  <si>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</si>
  <si>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</si>
  <si>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</si>
  <si>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</si>
  <si>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</si>
  <si>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</si>
  <si>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</si>
  <si>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</si>
  <si>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</si>
  <si>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</si>
  <si>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</si>
  <si>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</si>
  <si>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</si>
  <si>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</si>
  <si>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</si>
  <si>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</si>
  <si>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</si>
  <si>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</si>
  <si>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</si>
  <si>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</si>
  <si>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</si>
  <si>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</si>
  <si>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</si>
  <si>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</si>
  <si>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</si>
  <si>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</si>
  <si>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</si>
  <si>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</si>
  <si>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</si>
  <si>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</si>
  <si>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</si>
  <si>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</si>
  <si>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</si>
  <si>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</si>
  <si>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</si>
  <si>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</si>
  <si>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</si>
  <si>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</si>
  <si>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</si>
  <si>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</si>
  <si>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</si>
  <si>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</si>
  <si>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</si>
  <si>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</si>
  <si>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</si>
  <si>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</si>
  <si>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</si>
  <si>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</si>
  <si>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</si>
  <si>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</si>
  <si>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</si>
  <si>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</si>
  <si>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</si>
  <si>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</si>
  <si>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</si>
  <si>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</si>
  <si>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</si>
  <si>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</si>
  <si>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</si>
  <si>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</si>
  <si>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</si>
  <si>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</si>
  <si>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</si>
  <si>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</si>
  <si>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</si>
  <si>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</si>
  <si>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</si>
  <si>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</si>
  <si>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</si>
  <si>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</si>
  <si>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</si>
  <si>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</si>
  <si>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</si>
  <si>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</si>
  <si>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</si>
  <si>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</si>
  <si>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</si>
  <si>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</si>
  <si>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</si>
  <si>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</si>
  <si>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</si>
  <si>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</si>
  <si>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</si>
  <si>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</si>
  <si>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</si>
  <si>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</si>
  <si>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</si>
  <si>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</si>
  <si>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</si>
  <si>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</si>
  <si>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</si>
  <si>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</si>
  <si>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</si>
  <si>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</si>
  <si>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</si>
  <si>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</si>
  <si>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</si>
  <si>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</si>
  <si>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</si>
  <si>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</si>
  <si>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</si>
  <si>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</si>
  <si>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</si>
  <si>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</si>
  <si>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</si>
  <si>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</si>
  <si>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</si>
  <si>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</si>
  <si>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</si>
  <si>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</si>
  <si>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</si>
  <si>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</si>
  <si>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</si>
  <si>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</si>
  <si>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</si>
  <si>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</si>
  <si>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</si>
  <si>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</si>
  <si>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</si>
  <si>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</si>
  <si>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</si>
  <si>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</si>
  <si>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</si>
  <si>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</si>
  <si>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</si>
  <si>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</si>
  <si>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</si>
  <si>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</si>
  <si>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</si>
  <si>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</si>
  <si>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</si>
  <si>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</si>
  <si>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</si>
  <si>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</si>
  <si>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</si>
  <si>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</si>
  <si>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</si>
  <si>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</si>
  <si>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</si>
  <si>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</si>
  <si>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</si>
  <si>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</si>
  <si>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</si>
  <si>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</si>
  <si>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</si>
  <si>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</si>
  <si>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</si>
  <si>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</si>
  <si>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</si>
  <si>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</si>
  <si>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</si>
  <si>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</si>
  <si>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</si>
  <si>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</si>
  <si>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</si>
  <si>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</si>
  <si>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</si>
  <si>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</si>
  <si>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</si>
  <si>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</si>
  <si>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</si>
  <si>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</si>
  <si>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</si>
  <si>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</si>
  <si>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</si>
  <si>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</si>
  <si>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</si>
  <si>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</si>
  <si>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</si>
  <si>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</si>
  <si>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</si>
  <si>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</si>
  <si>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</si>
  <si>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</si>
  <si>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</si>
  <si>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</si>
  <si>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</si>
  <si>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</si>
  <si>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</si>
  <si>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</si>
  <si>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</si>
  <si>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</si>
  <si>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</si>
  <si>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</si>
  <si>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</si>
  <si>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</si>
  <si>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</si>
  <si>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</si>
  <si>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</si>
  <si>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</si>
  <si>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</si>
  <si>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</si>
  <si>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</si>
  <si>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</si>
  <si>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</si>
  <si>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</si>
  <si>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</si>
  <si>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</si>
  <si>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</si>
  <si>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</si>
  <si>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</si>
  <si>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</si>
  <si>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</si>
  <si>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</si>
  <si>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</si>
  <si>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</si>
  <si>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</si>
  <si>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</si>
  <si>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</si>
  <si>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</si>
  <si>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</si>
  <si>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</si>
  <si>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</si>
  <si>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</si>
  <si>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</si>
  <si>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</si>
  <si>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</si>
  <si>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</si>
  <si>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</si>
  <si>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</si>
  <si>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</si>
  <si>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</si>
  <si>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</si>
  <si>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</si>
  <si>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</si>
  <si>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</si>
  <si>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</si>
  <si>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</si>
  <si>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</si>
  <si>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</si>
  <si>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</si>
  <si>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</si>
  <si>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</si>
  <si>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</si>
  <si>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</si>
  <si>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</si>
  <si>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</si>
  <si>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</si>
  <si>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</si>
  <si>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</si>
  <si>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</si>
  <si>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</si>
  <si>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</si>
  <si>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</si>
  <si>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</si>
  <si>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</si>
  <si>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</si>
  <si>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</si>
  <si>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</si>
  <si>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</si>
  <si>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</si>
  <si>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</si>
  <si>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</si>
  <si>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</si>
  <si>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</si>
  <si>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</si>
  <si>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</si>
  <si>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</si>
  <si>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</si>
  <si>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</si>
  <si>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</si>
  <si>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</si>
  <si>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</si>
  <si>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</si>
  <si>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</si>
  <si>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</si>
  <si>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</si>
  <si>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</si>
  <si>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</si>
  <si>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</si>
  <si>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</si>
  <si>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</si>
  <si>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</si>
  <si>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</si>
  <si>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</si>
  <si>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</si>
  <si>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</si>
  <si>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</si>
  <si>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</si>
  <si>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</si>
  <si>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</si>
  <si>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</si>
  <si>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</si>
  <si>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</si>
  <si>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</si>
  <si>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</si>
  <si>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</si>
  <si>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</si>
  <si>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</si>
  <si>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</si>
  <si>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</si>
  <si>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</si>
  <si>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</si>
  <si>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</si>
  <si>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</si>
  <si>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</si>
  <si>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</si>
  <si>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</si>
  <si>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</si>
  <si>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</si>
  <si>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</si>
  <si>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</si>
  <si>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</si>
  <si>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</si>
  <si>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</si>
  <si>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</si>
  <si>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</si>
  <si>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</si>
  <si>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</si>
  <si>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</si>
  <si>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</si>
  <si>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</si>
  <si>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</si>
  <si>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</si>
  <si>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</si>
  <si>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</si>
  <si>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</si>
  <si>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</si>
  <si>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</si>
  <si>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</si>
  <si>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</si>
  <si>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</si>
  <si>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</si>
  <si>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</si>
  <si>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</si>
  <si>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</si>
  <si>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</si>
  <si>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</si>
  <si>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</si>
  <si>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</si>
  <si>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</si>
  <si>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</si>
  <si>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</si>
  <si>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</si>
  <si>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</si>
  <si>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</si>
  <si>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</si>
  <si>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</si>
  <si>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</si>
  <si>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</si>
  <si>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</si>
  <si>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</si>
  <si>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</si>
  <si>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</si>
  <si>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</si>
  <si>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</si>
  <si>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</si>
  <si>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</si>
  <si>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</si>
  <si>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</si>
  <si>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</si>
  <si>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</si>
  <si>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</si>
  <si>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</si>
  <si>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</si>
  <si>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</si>
  <si>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</si>
  <si>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</si>
  <si>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</si>
  <si>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</si>
  <si>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</si>
  <si>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</si>
  <si>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</si>
  <si>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</si>
  <si>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</si>
  <si>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</si>
  <si>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</si>
  <si>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</si>
  <si>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</si>
  <si>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</si>
  <si>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</si>
  <si>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</si>
  <si>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</si>
  <si>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</si>
  <si>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</si>
  <si>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</si>
  <si>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</si>
  <si>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</si>
  <si>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</si>
  <si>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</si>
  <si>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</si>
  <si>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</si>
  <si>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</si>
  <si>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</si>
  <si>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</si>
  <si>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</si>
  <si>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</si>
  <si>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</si>
  <si>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</si>
  <si>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</si>
  <si>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</si>
  <si>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</si>
  <si>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</si>
  <si>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</si>
  <si>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</si>
  <si>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</si>
  <si>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</si>
  <si>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</si>
  <si>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</si>
  <si>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</si>
  <si>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</si>
  <si>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</si>
  <si>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</si>
  <si>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</si>
  <si>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</si>
  <si>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</si>
  <si>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</si>
  <si>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</si>
  <si>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</si>
  <si>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</si>
  <si>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</si>
  <si>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</si>
  <si>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</si>
  <si>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</si>
  <si>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</si>
  <si>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</si>
  <si>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</si>
  <si>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</si>
  <si>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</si>
  <si>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</si>
  <si>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</si>
  <si>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</si>
  <si>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</si>
  <si>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</si>
  <si>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</si>
  <si>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</si>
  <si>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</si>
  <si>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</si>
  <si>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</si>
  <si>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</si>
  <si>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</si>
  <si>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</si>
  <si>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</si>
  <si>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</si>
  <si>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</si>
  <si>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</si>
  <si>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</si>
  <si>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</si>
  <si>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</si>
  <si>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</si>
  <si>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</si>
  <si>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</si>
  <si>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</si>
  <si>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</si>
  <si>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</si>
  <si>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</si>
  <si>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</si>
  <si>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</si>
  <si>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</si>
  <si>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</si>
  <si>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</si>
  <si>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</si>
  <si>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</si>
  <si>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</si>
  <si>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</si>
  <si>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</si>
  <si>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</si>
  <si>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</si>
  <si>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</si>
  <si>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</si>
  <si>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</si>
  <si>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</si>
  <si>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</si>
  <si>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</si>
  <si>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</si>
  <si>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</si>
  <si>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</si>
  <si>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</si>
  <si>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</si>
  <si>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</si>
  <si>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</si>
  <si>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</si>
  <si>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</si>
  <si>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</si>
  <si>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</si>
  <si>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</si>
  <si>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</si>
  <si>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</si>
  <si>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</si>
  <si>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</si>
  <si>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</si>
  <si>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</si>
  <si>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</si>
  <si>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</si>
  <si>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</si>
  <si>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</si>
  <si>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</si>
  <si>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</si>
  <si>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</si>
  <si>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</si>
  <si>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</si>
  <si>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</si>
  <si>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</si>
  <si>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</si>
  <si>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</si>
  <si>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</si>
  <si>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</si>
  <si>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</si>
  <si>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</si>
  <si>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</si>
  <si>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</si>
  <si>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</si>
  <si>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</si>
  <si>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</si>
  <si>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</si>
  <si>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</si>
  <si>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</si>
  <si>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</si>
  <si>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</si>
  <si>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</si>
  <si>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</si>
  <si>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</si>
  <si>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</si>
  <si>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</si>
  <si>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</si>
  <si>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</si>
  <si>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</si>
  <si>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</si>
  <si>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</si>
  <si>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</si>
  <si>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</si>
  <si>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</si>
  <si>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</si>
  <si>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</si>
  <si>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</si>
  <si>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</si>
  <si>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</si>
  <si>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</si>
  <si>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</si>
  <si>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</si>
  <si>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</si>
  <si>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</si>
  <si>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</si>
  <si>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</si>
  <si>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</si>
  <si>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</si>
  <si>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</si>
  <si>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</si>
  <si>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</si>
  <si>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</si>
  <si>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</si>
  <si>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</si>
  <si>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</si>
  <si>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</si>
  <si>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</si>
  <si>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</si>
  <si>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</si>
  <si>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</si>
  <si>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</si>
  <si>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</si>
  <si>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</si>
  <si>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</si>
  <si>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</si>
  <si>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</si>
  <si>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</si>
  <si>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</si>
  <si>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</si>
  <si>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</si>
  <si>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</si>
  <si>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</si>
  <si>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</si>
  <si>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</si>
  <si>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</si>
  <si>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</si>
  <si>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</si>
  <si>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</si>
  <si>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</si>
  <si>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</si>
  <si>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</si>
  <si>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</si>
  <si>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</si>
  <si>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</si>
  <si>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</si>
  <si>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</si>
  <si>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</si>
  <si>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</si>
  <si>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</si>
  <si>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</si>
  <si>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</si>
  <si>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</si>
  <si>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</si>
  <si>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</si>
  <si>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</si>
  <si>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</si>
  <si>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</si>
  <si>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</si>
  <si>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</si>
  <si>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</si>
  <si>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</si>
  <si>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</si>
  <si>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</si>
  <si>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</si>
  <si>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</si>
  <si>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</si>
  <si>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</si>
  <si>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</si>
  <si>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</si>
  <si>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</si>
  <si>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</si>
  <si>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</si>
  <si>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</si>
  <si>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</si>
  <si>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</si>
  <si>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</si>
  <si>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</si>
  <si>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</si>
  <si>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</si>
  <si>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</si>
  <si>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</si>
  <si>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</si>
  <si>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</si>
  <si>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</si>
  <si>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</si>
  <si>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</si>
  <si>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</si>
  <si>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</si>
  <si>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</si>
  <si>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</si>
  <si>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</si>
  <si>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</si>
  <si>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</si>
  <si>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</si>
  <si>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</si>
  <si>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</si>
  <si>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</si>
  <si>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</si>
  <si>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</si>
  <si>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</si>
  <si>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</si>
  <si>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</si>
  <si>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</si>
  <si>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</si>
  <si>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</si>
  <si>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</si>
  <si>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</si>
  <si>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</si>
  <si>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</si>
  <si>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</si>
  <si>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</si>
  <si>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</si>
  <si>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</si>
  <si>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</si>
  <si>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</si>
  <si>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</si>
  <si>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</si>
  <si>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</si>
  <si>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</si>
  <si>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</si>
  <si>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</si>
  <si>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</si>
  <si>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</si>
  <si>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</si>
  <si>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</si>
  <si>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</si>
  <si>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</si>
  <si>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</si>
  <si>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</si>
  <si>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</si>
  <si>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</si>
  <si>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</si>
  <si>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</si>
  <si>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</si>
  <si>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</si>
  <si>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</si>
  <si>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</si>
  <si>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</si>
  <si>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</si>
  <si>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</si>
  <si>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</si>
  <si>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</si>
  <si>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</si>
  <si>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</si>
  <si>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</si>
  <si>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</si>
  <si>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</si>
  <si>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</si>
  <si>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</si>
  <si>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</si>
  <si>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</si>
  <si>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</si>
  <si>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</si>
  <si>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</si>
  <si>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</si>
  <si>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</si>
  <si>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</si>
  <si>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</si>
  <si>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</si>
  <si>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</si>
  <si>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</si>
  <si>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</si>
  <si>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</si>
  <si>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</si>
  <si>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</si>
  <si>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</si>
  <si>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</si>
  <si>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</si>
  <si>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</si>
  <si>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</si>
  <si>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</si>
  <si>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</si>
  <si>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</si>
  <si>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</si>
  <si>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</si>
  <si>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</si>
  <si>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</si>
  <si>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</si>
  <si>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</si>
  <si>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</si>
  <si>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</si>
  <si>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</si>
  <si>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</si>
  <si>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</si>
  <si>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</si>
  <si>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</si>
  <si>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</si>
  <si>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</si>
  <si>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</si>
  <si>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</si>
  <si>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</si>
  <si>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</si>
  <si>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</si>
  <si>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</si>
  <si>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</si>
  <si>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</si>
  <si>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</si>
  <si>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</si>
  <si>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</si>
  <si>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</si>
  <si>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</si>
  <si>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</si>
  <si>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</si>
  <si>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</si>
  <si>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</si>
  <si>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</si>
  <si>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</si>
  <si>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</si>
  <si>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</si>
  <si>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</si>
  <si>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</si>
  <si>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</si>
  <si>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</si>
  <si>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</si>
  <si>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</si>
  <si>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</si>
  <si>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</si>
  <si>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</si>
  <si>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</si>
  <si>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</si>
  <si>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</si>
  <si>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</si>
  <si>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</si>
  <si>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</si>
  <si>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</si>
  <si>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</si>
  <si>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</si>
  <si>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</si>
  <si>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</si>
  <si>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</si>
  <si>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</si>
  <si>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</si>
  <si>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</si>
  <si>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</si>
  <si>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</si>
  <si>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</si>
  <si>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</si>
  <si>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</si>
  <si>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</si>
  <si>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</si>
  <si>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</si>
  <si>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</si>
  <si>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</si>
  <si>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</si>
  <si>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</si>
  <si>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</si>
  <si>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</si>
  <si>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</si>
  <si>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</si>
  <si>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</si>
  <si>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</si>
  <si>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</si>
  <si>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</si>
  <si>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</si>
  <si>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</si>
  <si>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</si>
  <si>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</si>
  <si>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</si>
  <si>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</si>
  <si>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</si>
  <si>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</si>
  <si>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</si>
  <si>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</si>
  <si>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</si>
  <si>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</si>
  <si>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</si>
  <si>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</si>
  <si>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</si>
  <si>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</si>
  <si>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</si>
  <si>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</si>
  <si>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</si>
  <si>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</si>
  <si>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</si>
  <si>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</si>
  <si>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</si>
  <si>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</si>
  <si>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</si>
  <si>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</si>
  <si>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</si>
  <si>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</si>
  <si>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</si>
  <si>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</si>
  <si>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</si>
  <si>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</si>
  <si>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</si>
  <si>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</si>
  <si>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</si>
  <si>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</si>
  <si>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</si>
  <si>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</si>
  <si>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</si>
  <si>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</si>
  <si>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</si>
  <si>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</si>
  <si>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</si>
  <si>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</si>
  <si>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</si>
  <si>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</si>
  <si>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</si>
  <si>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</si>
  <si>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</si>
  <si>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</si>
  <si>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</si>
  <si>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</si>
  <si>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</si>
  <si>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</si>
  <si>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</si>
  <si>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</si>
  <si>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</si>
  <si>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</si>
  <si>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</si>
  <si>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</si>
  <si>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</si>
  <si>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</si>
  <si>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</si>
  <si>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</si>
  <si>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</si>
  <si>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</si>
  <si>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</si>
  <si>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</si>
  <si>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</si>
  <si>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</si>
  <si>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</si>
  <si>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</si>
  <si>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</si>
  <si>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</si>
  <si>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</si>
  <si>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</si>
  <si>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</si>
  <si>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</si>
  <si>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</si>
  <si>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</si>
  <si>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</si>
  <si>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</si>
  <si>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</si>
  <si>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</si>
  <si>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</si>
  <si>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</si>
  <si>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</si>
  <si>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</si>
  <si>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</si>
  <si>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</si>
  <si>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</si>
  <si>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</si>
  <si>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</si>
  <si>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</si>
  <si>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</si>
  <si>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</si>
  <si>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</si>
  <si>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</si>
  <si>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</si>
  <si>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</si>
  <si>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</si>
  <si>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</si>
  <si>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</si>
  <si>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</si>
  <si>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</si>
  <si>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</si>
  <si>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</si>
  <si>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</si>
  <si>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</si>
  <si>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</si>
  <si>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</si>
  <si>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</si>
  <si>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</si>
  <si>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</si>
  <si>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</si>
  <si>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</si>
  <si>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</si>
  <si>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</si>
  <si>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</si>
  <si>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</si>
  <si>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</si>
  <si>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</si>
  <si>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</si>
  <si>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</si>
  <si>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</si>
  <si>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</si>
  <si>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</si>
  <si>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</si>
  <si>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</si>
  <si>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</si>
  <si>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</si>
  <si>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</si>
  <si>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</si>
  <si>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</si>
  <si>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</si>
  <si>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</si>
  <si>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</si>
  <si>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</si>
  <si>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</si>
  <si>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</si>
  <si>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</si>
  <si>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</si>
  <si>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</si>
  <si>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</si>
  <si>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</si>
  <si>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</si>
  <si>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</si>
  <si>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</si>
  <si>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</si>
  <si>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</si>
  <si>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</si>
  <si>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</si>
  <si>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</si>
  <si>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</si>
  <si>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</si>
  <si>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</si>
  <si>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</si>
  <si>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</si>
  <si>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</si>
  <si>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</si>
  <si>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</si>
  <si>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</si>
  <si>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</si>
  <si>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</si>
  <si>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</si>
  <si>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</si>
  <si>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</si>
  <si>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</si>
  <si>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</si>
  <si>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</si>
  <si>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</si>
  <si>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</si>
  <si>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</si>
  <si>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</si>
  <si>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</si>
  <si>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</si>
  <si>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</si>
  <si>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</si>
  <si>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</si>
  <si>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</si>
  <si>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</si>
  <si>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</si>
  <si>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</si>
  <si>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</si>
  <si>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</si>
  <si>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</si>
  <si>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</si>
  <si>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</si>
  <si>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</si>
  <si>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</si>
  <si>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</si>
  <si>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</si>
  <si>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</si>
  <si>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</si>
  <si>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</si>
  <si>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</si>
  <si>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</si>
  <si>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</si>
  <si>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</si>
  <si>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</si>
  <si>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</si>
  <si>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</si>
  <si>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</si>
  <si>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</si>
  <si>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</si>
  <si>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</si>
  <si>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</si>
  <si>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</si>
  <si>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</si>
  <si>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</si>
  <si>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</si>
  <si>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</si>
  <si>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</si>
  <si>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</si>
  <si>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</si>
  <si>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</si>
  <si>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</si>
  <si>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</si>
  <si>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</si>
  <si>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</si>
  <si>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</si>
  <si>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</si>
  <si>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</si>
  <si>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</si>
  <si>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</si>
  <si>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</si>
  <si>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</si>
  <si>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</si>
  <si>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</si>
  <si>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</si>
  <si>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</si>
  <si>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</si>
  <si>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</si>
  <si>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</si>
  <si>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</si>
  <si>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</si>
  <si>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</si>
  <si>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</si>
  <si>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</si>
  <si>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</si>
  <si>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</si>
  <si>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</si>
  <si>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</si>
  <si>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</si>
  <si>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</si>
  <si>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</si>
  <si>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</si>
  <si>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</si>
  <si>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</si>
  <si>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</si>
  <si>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</si>
  <si>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</si>
  <si>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</si>
  <si>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</si>
  <si>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</si>
  <si>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</si>
  <si>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</si>
  <si>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</si>
  <si>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</si>
  <si>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</si>
  <si>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</si>
  <si>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</si>
  <si>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</si>
  <si>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</si>
  <si>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</si>
  <si>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</si>
  <si>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</si>
  <si>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</si>
  <si>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</si>
  <si>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</si>
  <si>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</si>
  <si>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</si>
  <si>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</si>
  <si>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</si>
  <si>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</si>
  <si>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</si>
  <si>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</si>
  <si>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</si>
  <si>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</si>
  <si>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</si>
  <si>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</si>
  <si>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</si>
  <si>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</si>
  <si>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</si>
  <si>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</si>
  <si>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</si>
  <si>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</si>
  <si>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</si>
  <si>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</si>
  <si>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</si>
  <si>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</si>
  <si>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</si>
  <si>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</si>
  <si>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</si>
  <si>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</si>
  <si>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</si>
  <si>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</si>
  <si>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</si>
  <si>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</si>
  <si>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</si>
  <si>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</si>
  <si>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</si>
  <si>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</si>
  <si>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</si>
  <si>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</si>
  <si>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</si>
  <si>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</si>
  <si>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</si>
  <si>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</si>
  <si>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</si>
  <si>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</si>
  <si>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</si>
  <si>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</si>
  <si>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</si>
  <si>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</si>
  <si>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</si>
  <si>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</si>
  <si>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</si>
  <si>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</si>
  <si>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</si>
  <si>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</si>
  <si>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</si>
  <si>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</si>
  <si>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</si>
  <si>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</si>
  <si>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</si>
  <si>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</si>
  <si>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</si>
  <si>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</si>
  <si>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</si>
  <si>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</si>
  <si>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</si>
  <si>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</si>
  <si>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</si>
  <si>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</si>
  <si>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</si>
  <si>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</si>
  <si>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</si>
  <si>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</si>
  <si>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</si>
  <si>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</si>
  <si>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</si>
  <si>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</si>
  <si>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</si>
  <si>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</si>
  <si>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</si>
  <si>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</si>
  <si>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</si>
  <si>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</si>
  <si>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</si>
  <si>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</si>
  <si>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</si>
  <si>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</si>
  <si>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</si>
  <si>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</si>
  <si>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</si>
  <si>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</si>
  <si>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</si>
  <si>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</si>
  <si>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</si>
  <si>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</si>
  <si>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</si>
  <si>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</si>
  <si>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</si>
  <si>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</si>
  <si>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</si>
  <si>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</si>
  <si>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</si>
  <si>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</si>
  <si>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</si>
  <si>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</si>
  <si>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</si>
  <si>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</si>
  <si>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</si>
  <si>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</si>
  <si>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</si>
  <si>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</si>
  <si>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</si>
  <si>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</si>
  <si>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</si>
  <si>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</si>
  <si>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</si>
  <si>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</si>
  <si>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</si>
  <si>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</si>
  <si>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</si>
  <si>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</si>
  <si>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</si>
  <si>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</si>
  <si>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</si>
  <si>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</si>
  <si>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</si>
  <si>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</si>
  <si>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</si>
  <si>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</si>
  <si>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</si>
  <si>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</si>
  <si>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</si>
  <si>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</si>
  <si>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</si>
  <si>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</si>
  <si>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</si>
  <si>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</si>
  <si>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</si>
  <si>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</si>
  <si>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</si>
  <si>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</si>
  <si>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</si>
  <si>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</si>
  <si>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</si>
  <si>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</si>
  <si>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</si>
  <si>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</si>
  <si>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</si>
  <si>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</si>
  <si>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</si>
  <si>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</si>
  <si>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</si>
  <si>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</si>
  <si>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</si>
  <si>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</si>
  <si>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</si>
  <si>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</si>
  <si>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</si>
  <si>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</si>
  <si>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</si>
  <si>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</si>
  <si>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</si>
  <si>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</si>
  <si>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</si>
  <si>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</si>
  <si>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</si>
  <si>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</si>
  <si>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</si>
  <si>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</si>
  <si>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</si>
  <si>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</si>
  <si>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</si>
  <si>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</si>
  <si>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</si>
  <si>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</si>
  <si>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</si>
  <si>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</si>
  <si>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</si>
  <si>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</si>
  <si>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</si>
  <si>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</si>
  <si>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</si>
  <si>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</si>
  <si>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</si>
  <si>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</si>
  <si>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</si>
  <si>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</si>
  <si>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</si>
  <si>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</si>
  <si>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</si>
  <si>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</si>
  <si>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</si>
  <si>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</si>
  <si>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</si>
  <si>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</si>
  <si>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</si>
  <si>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</si>
  <si>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</si>
  <si>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</si>
  <si>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</si>
  <si>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</si>
  <si>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</si>
  <si>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</si>
  <si>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</si>
  <si>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</si>
  <si>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</si>
  <si>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</si>
  <si>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</si>
  <si>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</si>
  <si>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</si>
  <si>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</si>
  <si>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</si>
  <si>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</si>
  <si>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</si>
  <si>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</si>
  <si>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</si>
  <si>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</si>
  <si>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</si>
  <si>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</si>
  <si>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</si>
  <si>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</si>
  <si>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</si>
  <si>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</si>
  <si>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</si>
  <si>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</si>
  <si>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</si>
  <si>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</si>
  <si>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</si>
  <si>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</si>
  <si>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</si>
  <si>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</si>
  <si>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</si>
  <si>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</si>
  <si>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</si>
  <si>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</si>
  <si>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</si>
  <si>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</si>
  <si>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</si>
  <si>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</si>
  <si>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</si>
  <si>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</si>
  <si>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</si>
  <si>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</si>
  <si>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</si>
  <si>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</si>
  <si>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</si>
  <si>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</si>
  <si>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</si>
  <si>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</si>
  <si>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</si>
  <si>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</si>
  <si>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</si>
  <si>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</si>
  <si>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</si>
  <si>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</si>
  <si>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</si>
  <si>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</si>
  <si>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</si>
  <si>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</si>
  <si>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</si>
  <si>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</si>
  <si>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</si>
  <si>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</si>
  <si>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</si>
  <si>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</si>
  <si>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</si>
  <si>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</si>
  <si>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</si>
  <si>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</si>
  <si>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</si>
  <si>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</si>
  <si>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</si>
  <si>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</si>
  <si>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</si>
  <si>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</si>
  <si>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</si>
  <si>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</si>
  <si>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</si>
  <si>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</si>
  <si>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</si>
  <si>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</si>
  <si>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</si>
  <si>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</si>
  <si>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</si>
  <si>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</si>
  <si>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</si>
  <si>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</si>
  <si>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</si>
  <si>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</si>
  <si>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</si>
  <si>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</si>
  <si>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</si>
  <si>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</si>
  <si>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</si>
  <si>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</si>
  <si>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</si>
  <si>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</si>
  <si>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</si>
  <si>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</si>
  <si>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</si>
  <si>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</si>
  <si>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</si>
  <si>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</si>
  <si>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</si>
  <si>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</si>
  <si>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</si>
  <si>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</si>
  <si>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</si>
  <si>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</si>
  <si>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</si>
  <si>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</si>
  <si>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</si>
  <si>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</si>
  <si>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</si>
  <si>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</si>
  <si>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</si>
  <si>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</si>
  <si>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</si>
  <si>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</si>
  <si>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</si>
  <si>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</si>
  <si>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</si>
  <si>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</si>
  <si>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</si>
  <si>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</si>
  <si>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</si>
  <si>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</si>
  <si>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</si>
  <si>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</si>
  <si>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</si>
  <si>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</si>
  <si>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</si>
  <si>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</si>
  <si>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</si>
  <si>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</si>
  <si>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</si>
  <si>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</si>
  <si>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</si>
  <si>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</si>
  <si>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</si>
  <si>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</si>
  <si>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</si>
  <si>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</si>
  <si>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</si>
  <si>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</si>
  <si>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</si>
  <si>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</si>
  <si>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</si>
  <si>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</si>
  <si>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</si>
  <si>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</si>
  <si>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</si>
  <si>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</si>
  <si>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</si>
  <si>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</si>
  <si>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</si>
  <si>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</si>
  <si>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</si>
  <si>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</si>
  <si>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</si>
  <si>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</si>
  <si>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</si>
  <si>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</si>
  <si>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</si>
  <si>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</si>
  <si>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</si>
  <si>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</si>
  <si>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</si>
  <si>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</si>
  <si>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</si>
  <si>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</si>
  <si>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</si>
  <si>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</si>
  <si>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</si>
  <si>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</si>
  <si>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</si>
  <si>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</si>
  <si>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</si>
  <si>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</si>
  <si>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</si>
  <si>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</si>
  <si>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</si>
  <si>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</si>
  <si>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</si>
  <si>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</si>
  <si>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</si>
  <si>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</si>
  <si>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</si>
  <si>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</si>
  <si>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</si>
  <si>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</si>
  <si>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</si>
  <si>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</si>
  <si>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</si>
  <si>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</si>
  <si>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</si>
  <si>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</si>
  <si>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</si>
  <si>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</si>
  <si>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</si>
  <si>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</si>
  <si>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</si>
  <si>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</si>
  <si>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</si>
  <si>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</si>
  <si>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</si>
  <si>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</si>
  <si>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</si>
  <si>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</si>
  <si>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</si>
  <si>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</si>
  <si>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</si>
  <si>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</si>
  <si>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</si>
  <si>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</si>
  <si>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</si>
  <si>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</si>
  <si>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</si>
  <si>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</si>
  <si>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</si>
  <si>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</si>
  <si>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</si>
  <si>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</si>
  <si>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</si>
  <si>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</si>
  <si>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</si>
  <si>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</si>
  <si>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</si>
  <si>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</si>
  <si>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</si>
  <si>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</si>
  <si>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</si>
  <si>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</si>
  <si>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</si>
  <si>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</si>
  <si>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</si>
  <si>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</si>
  <si>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</si>
  <si>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</si>
  <si>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</si>
  <si>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</si>
  <si>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</si>
  <si>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</si>
  <si>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</si>
  <si>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</si>
  <si>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</si>
  <si>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</si>
  <si>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</si>
  <si>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</si>
  <si>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</si>
  <si>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</si>
  <si>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</si>
  <si>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</si>
  <si>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</si>
  <si>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</si>
  <si>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</si>
  <si>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</si>
  <si>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</si>
  <si>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</si>
  <si>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</si>
  <si>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</si>
  <si>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</si>
  <si>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</si>
  <si>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</si>
  <si>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</si>
  <si>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</si>
  <si>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</si>
  <si>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</si>
  <si>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</si>
  <si>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</si>
  <si>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</si>
  <si>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</si>
  <si>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</si>
  <si>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</si>
  <si>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</si>
  <si>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</si>
  <si>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</si>
  <si>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</si>
  <si>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</si>
  <si>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</si>
  <si>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</si>
  <si>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</si>
  <si>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</si>
  <si>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</si>
  <si>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</si>
  <si>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</si>
  <si>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</si>
  <si>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</si>
  <si>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</si>
  <si>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</si>
  <si>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</si>
  <si>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</si>
  <si>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</si>
  <si>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</si>
  <si>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</si>
  <si>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</si>
  <si>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</si>
  <si>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</si>
  <si>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</si>
  <si>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</si>
  <si>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</si>
  <si>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</si>
  <si>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</si>
  <si>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</si>
  <si>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</si>
  <si>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</si>
  <si>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</si>
  <si>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</si>
  <si>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</si>
  <si>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</si>
  <si>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</si>
  <si>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</si>
  <si>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</si>
  <si>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</si>
  <si>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</si>
  <si>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</si>
  <si>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</si>
  <si>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</si>
  <si>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</si>
  <si>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</si>
  <si>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</si>
  <si>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</si>
  <si>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</si>
  <si>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</si>
  <si>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</si>
  <si>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</si>
  <si>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</si>
  <si>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</si>
  <si>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</si>
  <si>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</si>
  <si>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</si>
  <si>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</si>
  <si>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</si>
  <si>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</si>
  <si>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</si>
  <si>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</si>
  <si>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</si>
  <si>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</si>
  <si>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</si>
  <si>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</si>
  <si>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</si>
  <si>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</si>
  <si>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</si>
  <si>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</si>
  <si>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</si>
  <si>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</si>
  <si>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</si>
  <si>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</si>
  <si>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</si>
  <si>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</si>
  <si>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</si>
  <si>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</si>
  <si>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</si>
  <si>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</si>
  <si>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</si>
  <si>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</si>
  <si>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</si>
  <si>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</si>
  <si>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</si>
  <si>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</si>
  <si>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</si>
  <si>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</si>
  <si>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</si>
  <si>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</si>
  <si>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</si>
  <si>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</si>
  <si>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</si>
  <si>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</si>
  <si>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</si>
  <si>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</si>
  <si>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</si>
  <si>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</si>
  <si>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</si>
  <si>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</si>
  <si>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</si>
  <si>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</si>
  <si>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</si>
  <si>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</si>
  <si>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</si>
  <si>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</si>
  <si>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</si>
  <si>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</si>
  <si>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</si>
  <si>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</si>
  <si>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</si>
  <si>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</si>
  <si>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</si>
  <si>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</si>
  <si>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</si>
  <si>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</si>
  <si>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</si>
  <si>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</si>
  <si>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</si>
  <si>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</si>
  <si>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</si>
  <si>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</si>
  <si>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</si>
  <si>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</si>
  <si>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</si>
  <si>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</si>
  <si>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</si>
  <si>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</si>
  <si>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</si>
  <si>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</si>
  <si>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</si>
  <si>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</si>
  <si>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</si>
  <si>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</si>
  <si>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</si>
  <si>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</si>
  <si>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</si>
  <si>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</si>
  <si>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</si>
  <si>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</si>
  <si>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</si>
  <si>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</si>
  <si>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</si>
  <si>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</si>
  <si>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</si>
  <si>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</si>
  <si>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</si>
  <si>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</si>
  <si>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</si>
  <si>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</si>
  <si>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</si>
  <si>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</si>
  <si>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</si>
  <si>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</si>
  <si>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</si>
  <si>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</si>
  <si>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</si>
  <si>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</si>
  <si>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</si>
  <si>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</si>
  <si>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</si>
  <si>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</si>
  <si>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</si>
  <si>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</si>
  <si>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</si>
  <si>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</si>
  <si>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</si>
  <si>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</si>
  <si>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</si>
  <si>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</si>
  <si>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</si>
  <si>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</si>
  <si>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</si>
  <si>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</si>
  <si>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</si>
  <si>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</si>
  <si>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</si>
  <si>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</si>
  <si>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</si>
  <si>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</si>
  <si>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</si>
  <si>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</si>
  <si>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</si>
  <si>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</si>
  <si>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</si>
  <si>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</si>
  <si>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</si>
  <si>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</si>
  <si>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</si>
  <si>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</si>
  <si>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</si>
  <si>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</si>
  <si>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</si>
  <si>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</si>
  <si>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</si>
  <si>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</si>
  <si>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</si>
  <si>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</si>
  <si>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</si>
  <si>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</si>
  <si>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</si>
  <si>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</si>
  <si>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</si>
  <si>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</si>
  <si>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</si>
  <si>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</si>
  <si>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</si>
  <si>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</si>
  <si>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</si>
  <si>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</si>
  <si>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</si>
  <si>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</si>
  <si>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</si>
  <si>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</si>
  <si>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</si>
  <si>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</si>
  <si>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</si>
  <si>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</si>
  <si>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</si>
  <si>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</si>
  <si>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</si>
  <si>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</si>
  <si>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</si>
  <si>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</si>
  <si>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</si>
  <si>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</si>
  <si>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</si>
  <si>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</si>
  <si>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</si>
  <si>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</si>
  <si>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</si>
  <si>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</si>
  <si>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</si>
  <si>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</si>
  <si>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</si>
  <si>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</si>
  <si>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</si>
  <si>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</si>
  <si>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</si>
  <si>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</si>
  <si>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</si>
  <si>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</si>
  <si>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</si>
  <si>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</si>
  <si>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</si>
  <si>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</si>
  <si>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</si>
  <si>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</si>
  <si>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</si>
  <si>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</si>
  <si>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</si>
  <si>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</si>
  <si>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</si>
  <si>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</si>
  <si>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</si>
  <si>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</si>
  <si>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</si>
  <si>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</si>
  <si>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</si>
  <si>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</si>
  <si>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</si>
  <si>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</si>
  <si>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</si>
  <si>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</si>
  <si>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</si>
  <si>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</si>
  <si>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</si>
  <si>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</si>
  <si>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</si>
  <si>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</si>
  <si>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</si>
  <si>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</si>
  <si>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</si>
  <si>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</si>
  <si>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</si>
  <si>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</si>
  <si>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</si>
  <si>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</si>
  <si>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</si>
  <si>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</si>
  <si>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</si>
  <si>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</si>
  <si>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</si>
  <si>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</si>
  <si>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</si>
  <si>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</si>
  <si>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</si>
  <si>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</si>
  <si>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</si>
  <si>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</si>
  <si>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</si>
  <si>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</si>
  <si>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</si>
  <si>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</si>
  <si>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</si>
  <si>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</si>
  <si>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</si>
  <si>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</si>
  <si>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</si>
  <si>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</si>
  <si>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</si>
  <si>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</si>
  <si>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</si>
  <si>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</si>
  <si>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</si>
  <si>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</si>
  <si>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</si>
  <si>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</si>
  <si>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</si>
  <si>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</si>
  <si>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</si>
  <si>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</si>
  <si>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</si>
  <si>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</si>
  <si>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</si>
  <si>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</si>
  <si>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</si>
  <si>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</si>
  <si>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</si>
  <si>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</si>
  <si>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</si>
  <si>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</si>
  <si>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</si>
  <si>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</si>
  <si>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</si>
  <si>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</si>
  <si>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</si>
  <si>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</si>
  <si>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</si>
  <si>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</si>
  <si>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</si>
  <si>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</si>
  <si>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</si>
  <si>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</si>
  <si>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</si>
  <si>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</si>
  <si>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</si>
  <si>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</si>
  <si>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</si>
  <si>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</si>
  <si>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</si>
  <si>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</si>
  <si>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</si>
  <si>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</si>
  <si>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</si>
  <si>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</si>
  <si>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</si>
  <si>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</si>
  <si>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</si>
  <si>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</si>
  <si>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</si>
  <si>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</si>
  <si>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</si>
  <si>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</si>
  <si>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</si>
  <si>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</si>
  <si>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</si>
  <si>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</si>
  <si>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</si>
  <si>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</si>
  <si>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</si>
  <si>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</si>
  <si>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</si>
  <si>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</si>
  <si>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</si>
  <si>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</si>
  <si>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</si>
  <si>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</si>
  <si>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</si>
  <si>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</si>
  <si>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</si>
  <si>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</si>
  <si>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</si>
  <si>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</si>
  <si>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</si>
  <si>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</si>
  <si>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</si>
  <si>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</si>
  <si>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</si>
  <si>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</si>
  <si>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</si>
  <si>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</si>
  <si>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</si>
  <si>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</si>
  <si>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</si>
  <si>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</si>
  <si>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</si>
  <si>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</si>
  <si>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</si>
  <si>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</si>
  <si>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</si>
  <si>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</si>
  <si>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</si>
  <si>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</si>
  <si>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</si>
  <si>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</si>
  <si>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</si>
  <si>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</si>
  <si>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</si>
  <si>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</si>
  <si>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</si>
  <si>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</si>
  <si>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</si>
  <si>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</si>
  <si>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</si>
  <si>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</si>
  <si>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</si>
  <si>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</si>
  <si>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</si>
  <si>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</si>
  <si>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</si>
  <si>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</si>
  <si>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</si>
  <si>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</si>
  <si>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</si>
  <si>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</si>
  <si>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</si>
  <si>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</si>
  <si>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</si>
  <si>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</si>
  <si>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</si>
  <si>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</si>
  <si>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</si>
  <si>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</si>
  <si>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</si>
  <si>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</si>
  <si>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</si>
  <si>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</si>
  <si>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</si>
  <si>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</si>
  <si>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</si>
  <si>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</si>
  <si>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</si>
  <si>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</si>
  <si>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</si>
  <si>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</si>
  <si>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</si>
  <si>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</si>
  <si>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</si>
  <si>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</si>
  <si>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</si>
  <si>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</si>
  <si>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</si>
  <si>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</si>
  <si>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</si>
  <si>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</si>
  <si>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</si>
  <si>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</si>
  <si>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</si>
  <si>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</si>
  <si>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</si>
  <si>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</si>
  <si>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</si>
  <si>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</si>
  <si>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</si>
  <si>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</si>
  <si>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</si>
  <si>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</si>
  <si>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</si>
  <si>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</si>
  <si>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</si>
  <si>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</si>
  <si>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</si>
  <si>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</si>
  <si>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</si>
  <si>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</si>
  <si>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</si>
  <si>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</si>
  <si>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</si>
  <si>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</si>
  <si>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</si>
  <si>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</si>
  <si>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</si>
  <si>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</si>
  <si>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</si>
  <si>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</si>
  <si>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</si>
  <si>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</si>
  <si>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</si>
  <si>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</si>
  <si>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</si>
  <si>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</si>
  <si>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</si>
  <si>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</si>
  <si>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</si>
  <si>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</si>
  <si>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</si>
  <si>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</si>
  <si>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</si>
  <si>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</si>
  <si>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</si>
  <si>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2021-27-10001029</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</si>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</sst>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 zoomScale="85" zoomScaleNormal="85" zoomScaleSheetLayoutView="40" zoomScalePageLayoutView="40" workbookViewId="0">
      <selection activeCell="H53" sqref="H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1408224000</v>
      </c>
      <c r="L20" s="152"/>
      <c r="M20" s="152">
        <v>44561</v>
      </c>
      <c r="N20" s="135">
        <f>+(M20-L20)/30</f>
        <v>1485.3666666666666</v>
      </c>
      <c r="O20" s="138"/>
      <c r="U20" s="134"/>
      <c r="V20" s="105">
        <f ca="1">NOW()</f>
        <v>44193.720237268521</v>
      </c>
      <c r="W20" s="105">
        <f ca="1">NOW()</f>
        <v>44193.720237268521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2698</v>
      </c>
      <c r="C55" s="112" t="s">
        <v>31</v>
      </c>
      <c r="D55" s="110" t="s">
        <v>2699</v>
      </c>
      <c r="E55" s="145">
        <v>43876</v>
      </c>
      <c r="F55" s="145">
        <v>44165</v>
      </c>
      <c r="G55" s="160">
        <f t="shared" si="3"/>
        <v>9.6333333333333329</v>
      </c>
      <c r="H55" s="114" t="s">
        <v>2697</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2700</v>
      </c>
      <c r="C56" s="112" t="s">
        <v>31</v>
      </c>
      <c r="D56" s="110" t="s">
        <v>2701</v>
      </c>
      <c r="E56" s="145">
        <v>43873</v>
      </c>
      <c r="F56" s="145">
        <v>44165</v>
      </c>
      <c r="G56" s="160">
        <f t="shared" si="3"/>
        <v>9.7333333333333325</v>
      </c>
      <c r="H56" s="122" t="s">
        <v>2704</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2699</v>
      </c>
      <c r="E57" s="145">
        <v>43858</v>
      </c>
      <c r="F57" s="145">
        <v>44165</v>
      </c>
      <c r="G57" s="160">
        <f t="shared" si="3"/>
        <v>10.233333333333333</v>
      </c>
      <c r="H57" s="64" t="s">
        <v>2702</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2695</v>
      </c>
      <c r="E115" s="145">
        <v>44044</v>
      </c>
      <c r="F115" s="145">
        <v>44196</v>
      </c>
      <c r="G115" s="160">
        <f t="shared" ref="G115:G116" si="4">IF(AND(E115&lt;&gt;"",F115&lt;&gt;""),((F115-E115)/30),"")</f>
        <v>5.0666666666666664</v>
      </c>
      <c r="H115" s="119" t="s">
        <v>2703</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2696</v>
      </c>
      <c r="E116" s="145">
        <v>44044</v>
      </c>
      <c r="F116" s="145">
        <v>44196</v>
      </c>
      <c r="G116" s="160">
        <f t="shared" si="4"/>
        <v>5.0666666666666664</v>
      </c>
      <c r="H116" s="119" t="s">
        <v>2703</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56328960</v>
      </c>
      <c r="F185" s="92"/>
      <c r="G185" s="93"/>
      <c r="H185" s="88"/>
      <c r="I185" s="90" t="s">
        <v>2627</v>
      </c>
      <c r="J185" s="166">
        <f>+SUM(M179:M183)</f>
        <v>0.04</v>
      </c>
      <c r="K185" s="236" t="s">
        <v>2628</v>
      </c>
      <c r="L185" s="236"/>
      <c r="M185" s="94">
        <f>+J185*(SUM(K20:K35))</f>
        <v>56328960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a65d333d-5b59-4810-bc94-b80d9325abbc"/>
    <ds:schemaRef ds:uri="4fb10211-09fb-4e80-9f0b-184718d5d98c"/>
    <ds:schemaRef ds:uri="http://purl.org/dc/elements/1.1/"/>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2020-12-28T16:23:45Z</cp:lastPrinted>
  <dcterms:created xsi:type="dcterms:W3CDTF">2020-10-14T21:57:42Z</dcterms:created>
  <dcterms:modified xsi:type="dcterms:W3CDTF">2020-12-28T22:17:37Z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