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60" windowWidth="20730" windowHeight="111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<sst xmlns="http://schemas.openxmlformats.org/spreadsheetml/2006/main" count="3094" uniqueCount="2703">
  <si>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</si>
  <si>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</si>
  <si>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</si>
  <si>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</si>
  <si>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</si>
  <si>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</si>
  <si>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</si>
  <si>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</si>
  <si>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</si>
  <si>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</si>
  <si>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</si>
  <si>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</si>
  <si>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</si>
  <si>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</si>
  <si>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</si>
  <si>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</si>
  <si>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</si>
  <si>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</si>
  <si>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</si>
  <si>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</si>
  <si>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</si>
  <si>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</si>
  <si>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</si>
  <si>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</si>
  <si>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</si>
  <si>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</si>
  <si>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</si>
  <si>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</si>
  <si>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</si>
  <si>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</si>
  <si>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</si>
  <si>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</si>
  <si>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</si>
  <si>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</si>
  <si>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</si>
  <si>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</si>
  <si>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</si>
  <si>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</si>
  <si>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</si>
  <si>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</si>
  <si>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</si>
  <si>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</si>
  <si>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</si>
  <si>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</si>
  <si>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</si>
  <si>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</si>
  <si>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</si>
  <si>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</si>
  <si>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</si>
  <si>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</si>
  <si>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</si>
  <si>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</si>
  <si>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</si>
  <si>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</si>
  <si>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</si>
  <si>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</si>
  <si>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</si>
  <si>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</si>
  <si>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</si>
  <si>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</si>
  <si>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</si>
  <si>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</si>
  <si>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</si>
  <si>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</si>
  <si>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</si>
  <si>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</si>
  <si>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</si>
  <si>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</si>
  <si>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</si>
  <si>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</si>
  <si>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</si>
  <si>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</si>
  <si>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</si>
  <si>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</si>
  <si>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</si>
  <si>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</si>
  <si>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</si>
  <si>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</si>
  <si>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</si>
  <si>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</si>
  <si>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</si>
  <si>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</si>
  <si>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</si>
  <si>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</si>
  <si>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</si>
  <si>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</si>
  <si>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</si>
  <si>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</si>
  <si>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</si>
  <si>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</si>
  <si>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</si>
  <si>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</si>
  <si>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</si>
  <si>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</si>
  <si>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</si>
  <si>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</si>
  <si>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</si>
  <si>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</si>
  <si>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</si>
  <si>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</si>
  <si>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</si>
  <si>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</si>
  <si>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</si>
  <si>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</si>
  <si>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</si>
  <si>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</si>
  <si>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</si>
  <si>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</si>
  <si>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</si>
  <si>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</si>
  <si>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</si>
  <si>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</si>
  <si>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</si>
  <si>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</si>
  <si>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</si>
  <si>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</si>
  <si>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</si>
  <si>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</si>
  <si>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</si>
  <si>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</si>
  <si>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</si>
  <si>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</si>
  <si>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</si>
  <si>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</si>
  <si>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</si>
  <si>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</si>
  <si>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</si>
  <si>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</si>
  <si>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</si>
  <si>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</si>
  <si>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</si>
  <si>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</si>
  <si>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</si>
  <si>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</si>
  <si>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</si>
  <si>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</si>
  <si>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</si>
  <si>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</si>
  <si>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</si>
  <si>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</si>
  <si>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</si>
  <si>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</si>
  <si>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</si>
  <si>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</si>
  <si>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</si>
  <si>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</si>
  <si>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</si>
  <si>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</si>
  <si>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</si>
  <si>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</si>
  <si>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</si>
  <si>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</si>
  <si>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</si>
  <si>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</si>
  <si>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</si>
  <si>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</si>
  <si>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</si>
  <si>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</si>
  <si>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</si>
  <si>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</si>
  <si>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</si>
  <si>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</si>
  <si>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</si>
  <si>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</si>
  <si>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</si>
  <si>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</si>
  <si>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</si>
  <si>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</si>
  <si>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</si>
  <si>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</si>
  <si>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</si>
  <si>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</si>
  <si>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</si>
  <si>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</si>
  <si>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</si>
  <si>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</si>
  <si>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</si>
  <si>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</si>
  <si>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</si>
  <si>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</si>
  <si>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</si>
  <si>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</si>
  <si>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</si>
  <si>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</si>
  <si>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</si>
  <si>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</si>
  <si>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</si>
  <si>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</si>
  <si>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</si>
  <si>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</si>
  <si>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</si>
  <si>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</si>
  <si>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</si>
  <si>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</si>
  <si>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</si>
  <si>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</si>
  <si>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</si>
  <si>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</si>
  <si>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</si>
  <si>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</si>
  <si>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</si>
  <si>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</si>
  <si>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</si>
  <si>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</si>
  <si>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</si>
  <si>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</si>
  <si>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</si>
  <si>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</si>
  <si>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</si>
  <si>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</si>
  <si>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</si>
  <si>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</si>
  <si>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</si>
  <si>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</si>
  <si>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</si>
  <si>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</si>
  <si>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</si>
  <si>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</si>
  <si>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</si>
  <si>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</si>
  <si>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</si>
  <si>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</si>
  <si>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</si>
  <si>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</si>
  <si>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</si>
  <si>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</si>
  <si>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</si>
  <si>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</si>
  <si>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</si>
  <si>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</si>
  <si>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</si>
  <si>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</si>
  <si>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</si>
  <si>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</si>
  <si>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</si>
  <si>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</si>
  <si>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</si>
  <si>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</si>
  <si>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</si>
  <si>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</si>
  <si>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</si>
  <si>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</si>
  <si>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</si>
  <si>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</si>
  <si>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</si>
  <si>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</si>
  <si>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</si>
  <si>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</si>
  <si>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</si>
  <si>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</si>
  <si>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</si>
  <si>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</si>
  <si>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</si>
  <si>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</si>
  <si>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</si>
  <si>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</si>
  <si>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</si>
  <si>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</si>
  <si>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</si>
  <si>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</si>
  <si>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</si>
  <si>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</si>
  <si>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</si>
  <si>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</si>
  <si>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</si>
  <si>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</si>
  <si>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</si>
  <si>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</si>
  <si>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</si>
  <si>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</si>
  <si>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</si>
  <si>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</si>
  <si>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</si>
  <si>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</si>
  <si>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</si>
  <si>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</si>
  <si>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</si>
  <si>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</si>
  <si>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</si>
  <si>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</si>
  <si>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</si>
  <si>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</si>
  <si>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</si>
  <si>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</si>
  <si>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</si>
  <si>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</si>
  <si>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</si>
  <si>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</si>
  <si>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</si>
  <si>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</si>
  <si>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</si>
  <si>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</si>
  <si>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</si>
  <si>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</si>
  <si>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</si>
  <si>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</si>
  <si>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</si>
  <si>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</si>
  <si>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</si>
  <si>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</si>
  <si>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</si>
  <si>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</si>
  <si>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</si>
  <si>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</si>
  <si>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</si>
  <si>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</si>
  <si>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</si>
  <si>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</si>
  <si>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</si>
  <si>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</si>
  <si>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</si>
  <si>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</si>
  <si>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</si>
  <si>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</si>
  <si>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</si>
  <si>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</si>
  <si>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</si>
  <si>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</si>
  <si>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</si>
  <si>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</si>
  <si>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</si>
  <si>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</si>
  <si>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</si>
  <si>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</si>
  <si>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</si>
  <si>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</si>
  <si>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</si>
  <si>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</si>
  <si>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</si>
  <si>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</si>
  <si>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</si>
  <si>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</si>
  <si>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</si>
  <si>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</si>
  <si>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</si>
  <si>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</si>
  <si>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</si>
  <si>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</si>
  <si>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</si>
  <si>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</si>
  <si>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</si>
  <si>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</si>
  <si>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</si>
  <si>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</si>
  <si>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</si>
  <si>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</si>
  <si>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</si>
  <si>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</si>
  <si>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</si>
  <si>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</si>
  <si>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</si>
  <si>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</si>
  <si>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</si>
  <si>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</si>
  <si>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</si>
  <si>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</si>
  <si>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</si>
  <si>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</si>
  <si>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</si>
  <si>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</si>
  <si>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</si>
  <si>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</si>
  <si>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</si>
  <si>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</si>
  <si>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</si>
  <si>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</si>
  <si>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</si>
  <si>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</si>
  <si>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</si>
  <si>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</si>
  <si>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</si>
  <si>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</si>
  <si>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</si>
  <si>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</si>
  <si>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</si>
  <si>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</si>
  <si>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</si>
  <si>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</si>
  <si>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</si>
  <si>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</si>
  <si>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</si>
  <si>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</si>
  <si>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</si>
  <si>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</si>
  <si>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</si>
  <si>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</si>
  <si>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</si>
  <si>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</si>
  <si>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</si>
  <si>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</si>
  <si>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</si>
  <si>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</si>
  <si>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</si>
  <si>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</si>
  <si>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</si>
  <si>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</si>
  <si>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</si>
  <si>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</si>
  <si>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</si>
  <si>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</si>
  <si>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</si>
  <si>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</si>
  <si>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</si>
  <si>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</si>
  <si>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</si>
  <si>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</si>
  <si>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</si>
  <si>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</si>
  <si>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</si>
  <si>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</si>
  <si>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</si>
  <si>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</si>
  <si>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</si>
  <si>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</si>
  <si>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</si>
  <si>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</si>
  <si>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</si>
  <si>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</si>
  <si>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</si>
  <si>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</si>
  <si>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</si>
  <si>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</si>
  <si>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</si>
  <si>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</si>
  <si>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</si>
  <si>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</si>
  <si>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</si>
  <si>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</si>
  <si>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</si>
  <si>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</si>
  <si>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</si>
  <si>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</si>
  <si>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</si>
  <si>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</si>
  <si>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</si>
  <si>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</si>
  <si>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</si>
  <si>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</si>
  <si>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</si>
  <si>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</si>
  <si>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</si>
  <si>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</si>
  <si>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</si>
  <si>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</si>
  <si>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</si>
  <si>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</si>
  <si>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</si>
  <si>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</si>
  <si>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</si>
  <si>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</si>
  <si>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</si>
  <si>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</si>
  <si>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</si>
  <si>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</si>
  <si>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</si>
  <si>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</si>
  <si>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</si>
  <si>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</si>
  <si>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</si>
  <si>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</si>
  <si>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</si>
  <si>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</si>
  <si>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</si>
  <si>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</si>
  <si>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</si>
  <si>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</si>
  <si>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</si>
  <si>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</si>
  <si>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</si>
  <si>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</si>
  <si>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</si>
  <si>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</si>
  <si>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</si>
  <si>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</si>
  <si>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</si>
  <si>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</si>
  <si>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</si>
  <si>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</si>
  <si>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</si>
  <si>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</si>
  <si>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</si>
  <si>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</si>
  <si>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</si>
  <si>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</si>
  <si>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</si>
  <si>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</si>
  <si>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</si>
  <si>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</si>
  <si>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</si>
  <si>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</si>
  <si>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</si>
  <si>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</si>
  <si>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</si>
  <si>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</si>
  <si>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</si>
  <si>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</si>
  <si>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</si>
  <si>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</si>
  <si>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</si>
  <si>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</si>
  <si>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</si>
  <si>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</si>
  <si>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</si>
  <si>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</si>
  <si>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</si>
  <si>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</si>
  <si>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</si>
  <si>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</si>
  <si>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</si>
  <si>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</si>
  <si>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</si>
  <si>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</si>
  <si>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</si>
  <si>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</si>
  <si>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</si>
  <si>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</si>
  <si>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</si>
  <si>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</si>
  <si>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</si>
  <si>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</si>
  <si>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</si>
  <si>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</si>
  <si>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</si>
  <si>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</si>
  <si>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</si>
  <si>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</si>
  <si>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</si>
  <si>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</si>
  <si>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</si>
  <si>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</si>
  <si>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</si>
  <si>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</si>
  <si>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</si>
  <si>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</si>
  <si>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</si>
  <si>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</si>
  <si>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</si>
  <si>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</si>
  <si>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</si>
  <si>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</si>
  <si>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</si>
  <si>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</si>
  <si>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</si>
  <si>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</si>
  <si>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</si>
  <si>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</si>
  <si>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</si>
  <si>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</si>
  <si>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</si>
  <si>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</si>
  <si>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</si>
  <si>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</si>
  <si>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</si>
  <si>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</si>
  <si>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</si>
  <si>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</si>
  <si>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</si>
  <si>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</si>
  <si>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</si>
  <si>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</si>
  <si>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</si>
  <si>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</si>
  <si>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</si>
  <si>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</si>
  <si>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</si>
  <si>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</si>
  <si>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</si>
  <si>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</si>
  <si>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</si>
  <si>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</si>
  <si>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</si>
  <si>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</si>
  <si>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</si>
  <si>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</si>
  <si>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</si>
  <si>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</si>
  <si>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</si>
  <si>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</si>
  <si>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</si>
  <si>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</si>
  <si>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</si>
  <si>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</si>
  <si>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</si>
  <si>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</si>
  <si>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</si>
  <si>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</si>
  <si>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</si>
  <si>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</si>
  <si>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</si>
  <si>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</si>
  <si>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</si>
  <si>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</si>
  <si>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</si>
  <si>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</si>
  <si>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</si>
  <si>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</si>
  <si>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</si>
  <si>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</si>
  <si>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</si>
  <si>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</si>
  <si>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</si>
  <si>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</si>
  <si>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</si>
  <si>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</si>
  <si>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</si>
  <si>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</si>
  <si>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</si>
  <si>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</si>
  <si>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</si>
  <si>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</si>
  <si>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</si>
  <si>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</si>
  <si>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</si>
  <si>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</si>
  <si>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</si>
  <si>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</si>
  <si>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</si>
  <si>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</si>
  <si>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</si>
  <si>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</si>
  <si>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</si>
  <si>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</si>
  <si>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</si>
  <si>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</si>
  <si>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</si>
  <si>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</si>
  <si>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</si>
  <si>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</si>
  <si>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</si>
  <si>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</si>
  <si>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</si>
  <si>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</si>
  <si>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</si>
  <si>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</si>
  <si>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</si>
  <si>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</si>
  <si>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</si>
  <si>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</si>
  <si>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</si>
  <si>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</si>
  <si>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</si>
  <si>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</si>
  <si>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</si>
  <si>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</si>
  <si>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</si>
  <si>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</si>
  <si>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</si>
  <si>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</si>
  <si>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</si>
  <si>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</si>
  <si>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</si>
  <si>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</si>
  <si>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</si>
  <si>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</si>
  <si>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</si>
  <si>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</si>
  <si>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</si>
  <si>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</si>
  <si>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</si>
  <si>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</si>
  <si>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</si>
  <si>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</si>
  <si>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</si>
  <si>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</si>
  <si>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</si>
  <si>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</si>
  <si>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</si>
  <si>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</si>
  <si>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</si>
  <si>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</si>
  <si>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</si>
  <si>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</si>
  <si>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</si>
  <si>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</si>
  <si>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</si>
  <si>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</si>
  <si>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</si>
  <si>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</si>
  <si>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</si>
  <si>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</si>
  <si>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</si>
  <si>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</si>
  <si>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</si>
  <si>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</si>
  <si>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</si>
  <si>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</si>
  <si>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</si>
  <si>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</si>
  <si>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</si>
  <si>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</si>
  <si>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</si>
  <si>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</si>
  <si>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</si>
  <si>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</si>
  <si>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</si>
  <si>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</si>
  <si>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</si>
  <si>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</si>
  <si>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</si>
  <si>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</si>
  <si>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</si>
  <si>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</si>
  <si>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</si>
  <si>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</si>
  <si>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</si>
  <si>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</si>
  <si>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</si>
  <si>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</si>
  <si>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</si>
  <si>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</si>
  <si>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</si>
  <si>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</si>
  <si>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</si>
  <si>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</si>
  <si>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</si>
  <si>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</si>
  <si>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</si>
  <si>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</si>
  <si>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</si>
  <si>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</si>
  <si>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</si>
  <si>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</si>
  <si>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</si>
  <si>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</si>
  <si>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</si>
  <si>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</si>
  <si>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</si>
  <si>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</si>
  <si>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</si>
  <si>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</si>
  <si>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</si>
  <si>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</si>
  <si>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</si>
  <si>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</si>
  <si>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</si>
  <si>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</si>
  <si>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</si>
  <si>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</si>
  <si>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</si>
  <si>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</si>
  <si>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</si>
  <si>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</si>
  <si>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</si>
  <si>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</si>
  <si>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</si>
  <si>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</si>
  <si>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</si>
  <si>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</si>
  <si>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</si>
  <si>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</si>
  <si>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</si>
  <si>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</si>
  <si>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</si>
  <si>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</si>
  <si>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</si>
  <si>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</si>
  <si>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</si>
  <si>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</si>
  <si>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</si>
  <si>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</si>
  <si>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</si>
  <si>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</si>
  <si>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</si>
  <si>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</si>
  <si>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</si>
  <si>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</si>
  <si>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</si>
  <si>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</si>
  <si>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</si>
  <si>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</si>
  <si>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</si>
  <si>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</si>
  <si>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</si>
  <si>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</si>
  <si>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</si>
  <si>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</si>
  <si>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</si>
  <si>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</si>
  <si>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</si>
  <si>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</si>
  <si>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</si>
  <si>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</si>
  <si>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</si>
  <si>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</si>
  <si>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</si>
  <si>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</si>
  <si>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</si>
  <si>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</si>
  <si>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</si>
  <si>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</si>
  <si>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</si>
  <si>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</si>
  <si>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</si>
  <si>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</si>
  <si>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</si>
  <si>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</si>
  <si>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</si>
  <si>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</si>
  <si>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</si>
  <si>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</si>
  <si>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</si>
  <si>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</si>
  <si>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</si>
  <si>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</si>
  <si>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</si>
  <si>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</si>
  <si>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</si>
  <si>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</si>
  <si>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</si>
  <si>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</si>
  <si>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</si>
  <si>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</si>
  <si>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</si>
  <si>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</si>
  <si>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</si>
  <si>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</si>
  <si>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</si>
  <si>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</si>
  <si>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</si>
  <si>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</si>
  <si>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</si>
  <si>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</si>
  <si>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</si>
  <si>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</si>
  <si>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</si>
  <si>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</si>
  <si>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</si>
  <si>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</si>
  <si>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</si>
  <si>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</si>
  <si>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</si>
  <si>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</si>
  <si>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</si>
  <si>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</si>
  <si>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</si>
  <si>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</si>
  <si>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</si>
  <si>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</si>
  <si>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</si>
  <si>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</si>
  <si>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</si>
  <si>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</si>
  <si>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</si>
  <si>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</si>
  <si>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</si>
  <si>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</si>
  <si>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</si>
  <si>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</si>
  <si>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</si>
  <si>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</si>
  <si>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</si>
  <si>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</si>
  <si>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</si>
  <si>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</si>
  <si>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</si>
  <si>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</si>
  <si>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</si>
  <si>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</si>
  <si>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</si>
  <si>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</si>
  <si>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</si>
  <si>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</si>
  <si>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</si>
  <si>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</si>
  <si>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</si>
  <si>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</si>
  <si>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</si>
  <si>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</si>
  <si>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</si>
  <si>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</si>
  <si>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</si>
  <si>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</si>
  <si>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</si>
  <si>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</si>
  <si>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</si>
  <si>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</si>
  <si>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</si>
  <si>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</si>
  <si>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</si>
  <si>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</si>
  <si>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</si>
  <si>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</si>
  <si>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</si>
  <si>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</si>
  <si>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</si>
  <si>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</si>
  <si>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</si>
  <si>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</si>
  <si>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</si>
  <si>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</si>
  <si>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</si>
  <si>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</si>
  <si>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</si>
  <si>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</si>
  <si>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</si>
  <si>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</si>
  <si>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</si>
  <si>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</si>
  <si>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</si>
  <si>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</si>
  <si>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</si>
  <si>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</si>
  <si>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</si>
  <si>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</si>
  <si>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</si>
  <si>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</si>
  <si>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</si>
  <si>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</si>
  <si>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</si>
  <si>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</si>
  <si>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</si>
  <si>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</si>
  <si>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</si>
  <si>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</si>
  <si>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</si>
  <si>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</si>
  <si>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</si>
  <si>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</si>
  <si>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</si>
  <si>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</si>
  <si>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</si>
  <si>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</si>
  <si>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</si>
  <si>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</si>
  <si>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</si>
  <si>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</si>
  <si>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</si>
  <si>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</si>
  <si>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</si>
  <si>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</si>
  <si>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</si>
  <si>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</si>
  <si>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</si>
  <si>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</si>
  <si>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</si>
  <si>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</si>
  <si>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</si>
  <si>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</si>
  <si>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</si>
  <si>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</si>
  <si>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</si>
  <si>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</si>
  <si>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</si>
  <si>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</si>
  <si>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</si>
  <si>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</si>
  <si>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</si>
  <si>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</si>
  <si>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</si>
  <si>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</si>
  <si>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</si>
  <si>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</si>
  <si>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</si>
  <si>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</si>
  <si>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</si>
  <si>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</si>
  <si>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</si>
  <si>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</si>
  <si>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</si>
  <si>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</si>
  <si>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</si>
  <si>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</si>
  <si>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</si>
  <si>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</si>
  <si>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</si>
  <si>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</si>
  <si>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</si>
  <si>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</si>
  <si>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</si>
  <si>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</si>
  <si>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</si>
  <si>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</si>
  <si>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</si>
  <si>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</si>
  <si>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</si>
  <si>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</si>
  <si>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</si>
  <si>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</si>
  <si>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</si>
  <si>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</si>
  <si>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</si>
  <si>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</si>
  <si>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</si>
  <si>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</si>
  <si>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</si>
  <si>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</si>
  <si>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</si>
  <si>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</si>
  <si>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</si>
  <si>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</si>
  <si>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</si>
  <si>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</si>
  <si>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</si>
  <si>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</si>
  <si>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</si>
  <si>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</si>
  <si>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</si>
  <si>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</si>
  <si>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</si>
  <si>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</si>
  <si>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</si>
  <si>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</si>
  <si>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</si>
  <si>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</si>
  <si>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</si>
  <si>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</si>
  <si>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</si>
  <si>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</si>
  <si>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</si>
  <si>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</si>
  <si>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</si>
  <si>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</si>
  <si>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</si>
  <si>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</si>
  <si>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</si>
  <si>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</si>
  <si>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</si>
  <si>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</si>
  <si>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</si>
  <si>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</si>
  <si>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</si>
  <si>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</si>
  <si>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</si>
  <si>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</si>
  <si>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</si>
  <si>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</si>
  <si>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</si>
  <si>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</si>
  <si>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</si>
  <si>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</si>
  <si>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</si>
  <si>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</si>
  <si>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</si>
  <si>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</si>
  <si>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</si>
  <si>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</si>
  <si>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</si>
  <si>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</si>
  <si>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</si>
  <si>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</si>
  <si>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</si>
  <si>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</si>
  <si>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</si>
  <si>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</si>
  <si>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</si>
  <si>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</si>
  <si>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</si>
  <si>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</si>
  <si>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</si>
  <si>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</si>
  <si>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</si>
  <si>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</si>
  <si>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</si>
  <si>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</si>
  <si>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</si>
  <si>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</si>
  <si>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</si>
  <si>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</si>
  <si>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</si>
  <si>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</si>
  <si>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</si>
  <si>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</si>
  <si>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</si>
  <si>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</si>
  <si>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</si>
  <si>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</si>
  <si>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</si>
  <si>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</si>
  <si>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</si>
  <si>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</si>
  <si>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</si>
  <si>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</si>
  <si>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</si>
  <si>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</si>
  <si>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</si>
  <si>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</si>
  <si>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</si>
  <si>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</si>
  <si>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</si>
  <si>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</si>
  <si>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</si>
  <si>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</si>
  <si>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</si>
  <si>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</si>
  <si>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</si>
  <si>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</si>
  <si>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</si>
  <si>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</si>
  <si>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</si>
  <si>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</si>
  <si>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</si>
  <si>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</si>
  <si>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</si>
  <si>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</si>
  <si>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</si>
  <si>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</si>
  <si>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</si>
  <si>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</si>
  <si>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</si>
  <si>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</si>
  <si>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</si>
  <si>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</si>
  <si>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</si>
  <si>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</si>
  <si>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</si>
  <si>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</si>
  <si>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</si>
  <si>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</si>
  <si>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</si>
  <si>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</si>
  <si>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</si>
  <si>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</si>
  <si>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</si>
  <si>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</si>
  <si>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</si>
  <si>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</si>
  <si>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</si>
  <si>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</si>
  <si>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</si>
  <si>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</si>
  <si>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</si>
  <si>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</si>
  <si>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</si>
  <si>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</si>
  <si>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</si>
  <si>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</si>
  <si>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</si>
  <si>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</si>
  <si>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</si>
  <si>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</si>
  <si>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</si>
  <si>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</si>
  <si>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</si>
  <si>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</si>
  <si>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</si>
  <si>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</si>
  <si>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</si>
  <si>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</si>
  <si>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</si>
  <si>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</si>
  <si>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</si>
  <si>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</si>
  <si>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</si>
  <si>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</si>
  <si>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</si>
  <si>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</si>
  <si>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</si>
  <si>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</si>
  <si>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</si>
  <si>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</si>
  <si>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</si>
  <si>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</si>
  <si>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</si>
  <si>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</si>
  <si>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</si>
  <si>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</si>
  <si>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</si>
  <si>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</si>
  <si>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</si>
  <si>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</si>
  <si>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</si>
  <si>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</si>
  <si>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</si>
  <si>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</si>
  <si>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</si>
  <si>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</si>
  <si>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</si>
  <si>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</si>
  <si>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</si>
  <si>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</si>
  <si>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</si>
  <si>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</si>
  <si>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</si>
  <si>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</si>
  <si>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</si>
  <si>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</si>
  <si>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</si>
  <si>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</si>
  <si>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</si>
  <si>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</si>
  <si>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</si>
  <si>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</si>
  <si>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</si>
  <si>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</si>
  <si>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</si>
  <si>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</si>
  <si>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</si>
  <si>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</si>
  <si>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</si>
  <si>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</si>
  <si>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</si>
  <si>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</si>
  <si>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</si>
  <si>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</si>
  <si>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</si>
  <si>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</si>
  <si>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</si>
  <si>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</si>
  <si>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</si>
  <si>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</si>
  <si>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</si>
  <si>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</si>
  <si>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</si>
  <si>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</si>
  <si>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</si>
  <si>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</si>
  <si>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</si>
  <si>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</si>
  <si>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</si>
  <si>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</si>
  <si>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</si>
  <si>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</si>
  <si>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</si>
  <si>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</si>
  <si>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</si>
  <si>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</si>
  <si>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</si>
  <si>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</si>
  <si>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</si>
  <si>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</si>
  <si>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</si>
  <si>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</si>
  <si>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</si>
  <si>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</si>
  <si>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</si>
  <si>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</si>
  <si>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</si>
  <si>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</si>
  <si>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</si>
  <si>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</si>
  <si>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</si>
  <si>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</si>
  <si>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</si>
  <si>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</si>
  <si>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</si>
  <si>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</si>
  <si>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</si>
  <si>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</si>
  <si>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</si>
  <si>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</si>
  <si>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</si>
  <si>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</si>
  <si>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</si>
  <si>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</si>
  <si>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</si>
  <si>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</si>
  <si>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</si>
  <si>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</si>
  <si>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</si>
  <si>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</si>
  <si>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</si>
  <si>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</si>
  <si>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</si>
  <si>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</si>
  <si>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</si>
  <si>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</si>
  <si>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</si>
  <si>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</si>
  <si>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</si>
  <si>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</si>
  <si>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</si>
  <si>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</si>
  <si>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</si>
  <si>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</si>
  <si>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</si>
  <si>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</si>
  <si>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</si>
  <si>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</si>
  <si>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</si>
  <si>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</si>
  <si>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</si>
  <si>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</si>
  <si>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</si>
  <si>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</si>
  <si>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</si>
  <si>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</si>
  <si>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</si>
  <si>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</si>
  <si>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</si>
  <si>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</si>
  <si>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</si>
  <si>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</si>
  <si>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</si>
  <si>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</si>
  <si>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</si>
  <si>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</si>
  <si>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</si>
  <si>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</si>
  <si>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</si>
  <si>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</si>
  <si>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</si>
  <si>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</si>
  <si>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</si>
  <si>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</si>
  <si>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</si>
  <si>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</si>
  <si>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</si>
  <si>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</si>
  <si>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</si>
  <si>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</si>
  <si>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</si>
  <si>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</si>
  <si>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</si>
  <si>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</si>
  <si>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</si>
  <si>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</si>
  <si>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</si>
  <si>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</si>
  <si>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</si>
  <si>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</si>
  <si>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</si>
  <si>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</si>
  <si>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</si>
  <si>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</si>
  <si>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</si>
  <si>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</si>
  <si>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</si>
  <si>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</si>
  <si>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</si>
  <si>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</si>
  <si>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</si>
  <si>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</si>
  <si>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</si>
  <si>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</si>
  <si>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</si>
  <si>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</si>
  <si>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</si>
  <si>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</si>
  <si>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</si>
  <si>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</si>
  <si>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</si>
  <si>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</si>
  <si>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</si>
  <si>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</si>
  <si>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</si>
  <si>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</si>
  <si>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</si>
  <si>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</si>
  <si>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</si>
  <si>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</si>
  <si>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</si>
  <si>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</si>
  <si>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</si>
  <si>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</si>
  <si>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</si>
  <si>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</si>
  <si>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</si>
  <si>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</si>
  <si>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</si>
  <si>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</si>
  <si>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</si>
  <si>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</si>
  <si>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</si>
  <si>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</si>
  <si>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</si>
  <si>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</si>
  <si>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</si>
  <si>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</si>
  <si>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</si>
  <si>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</si>
  <si>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</si>
  <si>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</si>
  <si>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</si>
  <si>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</si>
  <si>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</si>
  <si>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</si>
  <si>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</si>
  <si>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</si>
  <si>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</si>
  <si>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</si>
  <si>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</si>
  <si>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</si>
  <si>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</si>
  <si>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</si>
  <si>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</si>
  <si>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</si>
  <si>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</si>
  <si>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</si>
  <si>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</si>
  <si>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</si>
  <si>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</si>
  <si>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</si>
  <si>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</si>
  <si>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</si>
  <si>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</si>
  <si>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</si>
  <si>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</si>
  <si>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</si>
  <si>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</si>
  <si>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</si>
  <si>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</si>
  <si>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</si>
  <si>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</si>
  <si>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</si>
  <si>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</si>
  <si>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</si>
  <si>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</si>
  <si>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</si>
  <si>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</si>
  <si>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</si>
  <si>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</si>
  <si>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</si>
  <si>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</si>
  <si>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</si>
  <si>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</si>
  <si>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</si>
  <si>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</si>
  <si>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</si>
  <si>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</si>
  <si>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</si>
  <si>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</si>
  <si>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</si>
  <si>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</si>
  <si>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</si>
  <si>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</si>
  <si>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</si>
  <si>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</si>
  <si>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</si>
  <si>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</si>
  <si>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</si>
  <si>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</si>
  <si>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</si>
  <si>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</si>
  <si>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</si>
  <si>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</si>
  <si>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</si>
  <si>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</si>
  <si>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</si>
  <si>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</si>
  <si>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</si>
  <si>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</si>
  <si>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</si>
  <si>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</si>
  <si>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</si>
  <si>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</si>
  <si>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</si>
  <si>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</si>
  <si>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</si>
  <si>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</si>
  <si>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</si>
  <si>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</si>
  <si>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</si>
  <si>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</si>
  <si>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</si>
  <si>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</si>
  <si>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</si>
  <si>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</si>
  <si>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</si>
  <si>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</si>
  <si>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</si>
  <si>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</si>
  <si>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</si>
  <si>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</si>
  <si>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</si>
  <si>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</si>
  <si>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</si>
  <si>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</si>
  <si>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</si>
  <si>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</si>
  <si>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</si>
  <si>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</si>
  <si>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</si>
  <si>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</si>
  <si>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</si>
  <si>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</si>
  <si>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</si>
  <si>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</si>
  <si>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</si>
  <si>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</si>
  <si>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</si>
  <si>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</si>
  <si>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</si>
  <si>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</si>
  <si>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</si>
  <si>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</si>
  <si>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</si>
  <si>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</si>
  <si>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</si>
  <si>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</si>
  <si>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</si>
  <si>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</si>
  <si>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</si>
  <si>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</si>
  <si>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</si>
  <si>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</si>
  <si>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</si>
  <si>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</si>
  <si>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</si>
  <si>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</si>
  <si>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</si>
  <si>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</si>
  <si>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</si>
  <si>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</si>
  <si>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</si>
  <si>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</si>
  <si>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</si>
  <si>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</si>
  <si>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</si>
  <si>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</si>
  <si>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</si>
  <si>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</si>
  <si>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</si>
  <si>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</si>
  <si>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</si>
  <si>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</si>
  <si>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</si>
  <si>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</si>
  <si>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</si>
  <si>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</si>
  <si>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</si>
  <si>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</si>
  <si>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</si>
  <si>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</si>
  <si>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</si>
  <si>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</si>
  <si>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</si>
  <si>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</si>
  <si>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</si>
  <si>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</si>
  <si>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</si>
  <si>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</si>
  <si>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</si>
  <si>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</si>
  <si>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</si>
  <si>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</si>
  <si>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</si>
  <si>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</si>
  <si>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</si>
  <si>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</si>
  <si>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</si>
  <si>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</si>
  <si>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</si>
  <si>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</si>
  <si>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</si>
  <si>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</si>
  <si>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</si>
  <si>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</si>
  <si>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</si>
  <si>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</si>
  <si>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</si>
  <si>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</si>
  <si>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</si>
  <si>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</si>
  <si>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</si>
  <si>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</si>
  <si>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</si>
  <si>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</si>
  <si>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</si>
  <si>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</si>
  <si>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</si>
  <si>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</si>
  <si>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</si>
  <si>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</si>
  <si>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</si>
  <si>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</si>
  <si>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</si>
  <si>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</si>
  <si>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</si>
  <si>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</si>
  <si>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</si>
  <si>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</si>
  <si>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</si>
  <si>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</si>
  <si>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</si>
  <si>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</si>
  <si>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</si>
  <si>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</si>
  <si>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</si>
  <si>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</si>
  <si>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</si>
  <si>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</si>
  <si>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</si>
  <si>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</si>
  <si>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</si>
  <si>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</si>
  <si>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</si>
  <si>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</si>
  <si>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</si>
  <si>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</si>
  <si>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</si>
  <si>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</si>
  <si>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</si>
  <si>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</si>
  <si>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</si>
  <si>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</si>
  <si>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</si>
  <si>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</si>
  <si>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</si>
  <si>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</si>
  <si>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</si>
  <si>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</si>
  <si>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</si>
  <si>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</si>
  <si>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</si>
  <si>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</si>
  <si>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</si>
  <si>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</si>
  <si>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</si>
  <si>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</si>
  <si>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</si>
  <si>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</si>
  <si>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</si>
  <si>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</si>
  <si>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</si>
  <si>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</si>
  <si>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</si>
  <si>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</si>
  <si>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</si>
  <si>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</si>
  <si>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</si>
  <si>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</si>
  <si>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</si>
  <si>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</si>
  <si>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</si>
  <si>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</si>
  <si>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</si>
  <si>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</si>
  <si>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</si>
  <si>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</si>
  <si>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</si>
  <si>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</si>
  <si>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</si>
  <si>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</si>
  <si>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</si>
  <si>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</si>
  <si>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</si>
  <si>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</si>
  <si>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</si>
  <si>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</si>
  <si>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</si>
  <si>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</si>
  <si>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</si>
  <si>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</si>
  <si>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</si>
  <si>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</si>
  <si>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</si>
  <si>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</si>
  <si>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</si>
  <si>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</si>
  <si>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</si>
  <si>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</si>
  <si>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</si>
  <si>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</si>
  <si>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</si>
  <si>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</si>
  <si>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</si>
  <si>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</si>
  <si>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</si>
  <si>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</si>
  <si>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</si>
  <si>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</si>
  <si>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</si>
  <si>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</si>
  <si>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</si>
  <si>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</si>
  <si>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</si>
  <si>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</si>
  <si>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</si>
  <si>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</si>
  <si>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</si>
  <si>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</si>
  <si>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</si>
  <si>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</si>
  <si>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</si>
  <si>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</si>
  <si>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</si>
  <si>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</si>
  <si>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</si>
  <si>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</si>
  <si>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</si>
  <si>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</si>
  <si>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</si>
  <si>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</si>
  <si>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</si>
  <si>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</si>
  <si>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</si>
  <si>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</si>
  <si>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</si>
  <si>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</si>
  <si>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</si>
  <si>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</si>
  <si>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</si>
  <si>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</si>
  <si>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</si>
  <si>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</si>
  <si>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</si>
  <si>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</si>
  <si>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</si>
  <si>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</si>
  <si>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</si>
  <si>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</si>
  <si>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</si>
  <si>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</si>
  <si>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</si>
  <si>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</si>
  <si>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</si>
  <si>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</si>
  <si>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</si>
  <si>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</si>
  <si>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</si>
  <si>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</si>
  <si>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</si>
  <si>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</si>
  <si>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</si>
  <si>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</si>
  <si>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</si>
  <si>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</si>
  <si>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</si>
  <si>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</si>
  <si>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</si>
  <si>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</si>
  <si>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</si>
  <si>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</si>
  <si>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</si>
  <si>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</si>
  <si>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</si>
  <si>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</si>
  <si>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</si>
  <si>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</si>
  <si>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</si>
  <si>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</si>
  <si>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</si>
  <si>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</si>
  <si>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</si>
  <si>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</si>
  <si>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</si>
  <si>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</si>
  <si>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</si>
  <si>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</si>
  <si>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</si>
  <si>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</si>
  <si>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</si>
  <si>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</si>
  <si>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</si>
  <si>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</si>
  <si>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</si>
  <si>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</si>
  <si>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</si>
  <si>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</si>
  <si>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</si>
  <si>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</si>
  <si>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</si>
  <si>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</si>
  <si>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</si>
  <si>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</si>
  <si>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</si>
  <si>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</si>
  <si>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</si>
  <si>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</si>
  <si>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</si>
  <si>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</si>
  <si>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</si>
  <si>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</si>
  <si>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</si>
  <si>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</si>
  <si>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</si>
  <si>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</si>
  <si>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</si>
  <si>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</si>
  <si>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</si>
  <si>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</si>
  <si>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</si>
  <si>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</si>
  <si>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</si>
  <si>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</si>
  <si>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</si>
  <si>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</si>
  <si>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</si>
  <si>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</si>
  <si>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</si>
  <si>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</si>
  <si>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</si>
  <si>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</si>
  <si>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</si>
  <si>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</si>
  <si>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</si>
  <si>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</si>
  <si>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</si>
  <si>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</si>
  <si>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</si>
  <si>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</si>
  <si>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</si>
  <si>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</si>
  <si>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</si>
  <si>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</si>
  <si>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</si>
  <si>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</si>
  <si>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</si>
  <si>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</si>
  <si>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</si>
  <si>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</si>
  <si>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</si>
  <si>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</si>
  <si>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</si>
  <si>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</si>
  <si>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</si>
  <si>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</si>
  <si>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</si>
  <si>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</si>
  <si>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</si>
  <si>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</si>
  <si>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</si>
  <si>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</si>
  <si>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</si>
  <si>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</si>
  <si>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</si>
  <si>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</si>
  <si>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</si>
  <si>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</si>
  <si>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</si>
  <si>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</si>
  <si>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</si>
  <si>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</si>
  <si>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</si>
  <si>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</si>
  <si>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</si>
  <si>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</si>
  <si>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</si>
  <si>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</si>
  <si>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</si>
  <si>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</si>
  <si>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</si>
  <si>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</si>
  <si>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</si>
  <si>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</si>
  <si>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</si>
  <si>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</si>
  <si>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</si>
  <si>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</si>
  <si>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</si>
  <si>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</si>
  <si>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</si>
  <si>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</si>
  <si>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</si>
  <si>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</si>
  <si>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</si>
  <si>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</si>
  <si>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</si>
  <si>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</si>
  <si>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</si>
  <si>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</si>
  <si>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</si>
  <si>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</si>
  <si>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</si>
  <si>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</si>
  <si>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</si>
  <si>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</si>
  <si>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</si>
  <si>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</si>
  <si>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</si>
  <si>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</si>
  <si>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</si>
  <si>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</si>
  <si>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</si>
  <si>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</si>
  <si>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</si>
  <si>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</si>
  <si>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</si>
  <si>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</si>
  <si>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</si>
  <si>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</si>
  <si>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</si>
  <si>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</si>
  <si>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</si>
  <si>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</si>
  <si>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</si>
  <si>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</si>
  <si>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</si>
  <si>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</si>
  <si>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</si>
  <si>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</si>
  <si>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</si>
  <si>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</si>
  <si>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</si>
  <si>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</si>
  <si>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</si>
  <si>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</si>
  <si>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</si>
  <si>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</si>
  <si>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</si>
  <si>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</si>
  <si>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</si>
  <si>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</si>
  <si>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</si>
  <si>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</si>
  <si>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</si>
  <si>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</si>
  <si>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</si>
  <si>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</si>
  <si>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</si>
  <si>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</si>
  <si>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</si>
  <si>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</si>
  <si>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</si>
  <si>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</si>
  <si>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</si>
  <si>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</si>
  <si>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</si>
  <si>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</si>
  <si>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</si>
  <si>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</si>
  <si>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</si>
  <si>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</si>
  <si>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</si>
  <si>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</si>
  <si>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</si>
  <si>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</si>
  <si>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</si>
  <si>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</si>
  <si>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</si>
  <si>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</si>
  <si>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</si>
  <si>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</si>
  <si>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</si>
  <si>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</si>
  <si>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</si>
  <si>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</si>
  <si>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</si>
  <si>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</si>
  <si>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</si>
  <si>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</si>
  <si>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</si>
  <si>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</si>
  <si>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</si>
  <si>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</si>
  <si>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</si>
  <si>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</si>
  <si>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</si>
  <si>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</si>
  <si>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</si>
  <si>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</si>
  <si>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</si>
  <si>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</si>
  <si>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</si>
  <si>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</si>
  <si>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</si>
  <si>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</si>
  <si>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</si>
  <si>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</si>
  <si>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</si>
  <si>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</si>
  <si>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</si>
  <si>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</si>
  <si>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</si>
  <si>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</si>
  <si>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</si>
  <si>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</si>
  <si>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</si>
  <si>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</si>
  <si>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</si>
  <si>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</si>
  <si>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</si>
  <si>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</si>
  <si>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</si>
  <si>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</si>
  <si>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</si>
  <si>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</si>
  <si>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</si>
  <si>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</si>
  <si>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</si>
  <si>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</si>
  <si>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</si>
  <si>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</si>
  <si>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</si>
  <si>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</si>
  <si>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</si>
  <si>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</si>
  <si>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</si>
  <si>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</si>
  <si>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</si>
  <si>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</si>
  <si>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</si>
  <si>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</si>
  <si>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</si>
  <si>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</si>
  <si>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</si>
  <si>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</si>
  <si>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</si>
  <si>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</si>
  <si>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</si>
  <si>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</si>
  <si>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</si>
  <si>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</si>
  <si>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</si>
  <si>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</si>
  <si>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</si>
  <si>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</si>
  <si>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</si>
  <si>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</si>
  <si>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</si>
  <si>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</si>
  <si>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</si>
  <si>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</si>
  <si>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</si>
  <si>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</si>
  <si>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</si>
  <si>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</si>
  <si>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</si>
  <si>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</si>
  <si>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</si>
  <si>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</si>
  <si>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</si>
  <si>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</si>
  <si>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</si>
  <si>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</si>
  <si>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</si>
  <si>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</si>
  <si>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</si>
  <si>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</si>
  <si>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</si>
  <si>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</si>
  <si>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</si>
  <si>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</si>
  <si>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</si>
  <si>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</si>
  <si>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</si>
  <si>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</si>
  <si>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</si>
  <si>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</si>
  <si>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</si>
  <si>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</si>
  <si>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</si>
  <si>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</si>
  <si>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</si>
  <si>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</si>
  <si>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</si>
  <si>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</si>
  <si>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</si>
  <si>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</si>
  <si>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</si>
  <si>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</si>
  <si>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</si>
  <si>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</si>
  <si>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</si>
  <si>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</si>
  <si>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</si>
  <si>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</si>
  <si>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</si>
  <si>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</si>
  <si>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</si>
  <si>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</si>
  <si>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</si>
  <si>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</si>
  <si>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</si>
  <si>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</si>
  <si>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</si>
  <si>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</si>
  <si>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</si>
  <si>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</si>
  <si>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</si>
  <si>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</si>
  <si>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</si>
  <si>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</si>
  <si>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</si>
  <si>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</si>
  <si>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</si>
  <si>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</si>
  <si>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</si>
  <si>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</si>
  <si>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</si>
  <si>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</si>
  <si>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</si>
  <si>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</si>
  <si>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</si>
  <si>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</si>
  <si>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</si>
  <si>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</si>
  <si>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</si>
  <si>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</si>
  <si>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</si>
  <si>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</si>
  <si>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</si>
  <si>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</si>
  <si>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</si>
  <si>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</si>
  <si>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</si>
  <si>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</si>
  <si>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</si>
  <si>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</si>
  <si>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</si>
  <si>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</si>
  <si>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</si>
  <si>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</si>
  <si>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</si>
  <si>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</si>
  <si>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</si>
  <si>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</si>
  <si>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</si>
  <si>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</si>
  <si>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</si>
  <si>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</si>
  <si>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</si>
  <si>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</si>
  <si>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</si>
  <si>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</si>
  <si>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</si>
  <si>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</si>
  <si>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</si>
  <si>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</si>
  <si>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</si>
  <si>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</si>
  <si>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</si>
  <si>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</si>
  <si>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</si>
  <si>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</si>
  <si>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</si>
  <si>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</si>
  <si>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</si>
  <si>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</si>
  <si>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</si>
  <si>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</si>
  <si>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</si>
  <si>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</si>
  <si>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</si>
  <si>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</si>
  <si>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</si>
  <si>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</si>
  <si>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</si>
  <si>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</si>
  <si>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</si>
  <si>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</si>
  <si>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</si>
  <si>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</si>
  <si>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</si>
  <si>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</si>
  <si>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</si>
  <si>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</si>
  <si>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</si>
  <si>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</si>
  <si>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</si>
  <si>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</si>
  <si>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</si>
  <si>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</si>
  <si>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</si>
  <si>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</si>
  <si>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</si>
  <si>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</si>
  <si>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</si>
  <si>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</si>
  <si>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</si>
  <si>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</si>
  <si>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</si>
  <si>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</si>
  <si>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</si>
  <si>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</si>
  <si>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</si>
  <si>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</si>
  <si>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</si>
  <si>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</si>
  <si>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</si>
  <si>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</si>
  <si>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</si>
  <si>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</si>
  <si>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</si>
  <si>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</si>
  <si>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</si>
  <si>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</si>
  <si>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</si>
  <si>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</si>
  <si>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</si>
  <si>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</si>
  <si>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</si>
  <si>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</si>
  <si>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</si>
  <si>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</si>
  <si>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</si>
  <si>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</si>
  <si>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</si>
  <si>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</si>
  <si>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</si>
  <si>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</si>
  <si>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</si>
  <si>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</si>
  <si>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</si>
  <si>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</si>
  <si>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</si>
  <si>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</si>
  <si>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</si>
  <si>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</si>
  <si>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</si>
  <si>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</si>
  <si>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</si>
  <si>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</si>
  <si>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</si>
  <si>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</si>
  <si>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</si>
  <si>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</si>
  <si>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</si>
  <si>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</si>
  <si>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</si>
  <si>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</si>
  <si>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</si>
  <si>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</si>
  <si>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</si>
  <si>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</si>
  <si>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</si>
  <si>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</si>
  <si>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</si>
  <si>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</si>
  <si>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</si>
  <si>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</si>
  <si>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</si>
  <si>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</si>
  <si>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</si>
  <si>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</si>
  <si>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</si>
  <si>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</si>
  <si>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</si>
  <si>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</si>
  <si>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</si>
  <si>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</si>
  <si>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</si>
  <si>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</si>
  <si>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</si>
  <si>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</si>
  <si>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</si>
  <si>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</si>
  <si>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</si>
  <si>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</si>
  <si>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</si>
  <si>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</si>
  <si>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</si>
  <si>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</si>
  <si>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</si>
  <si>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</si>
  <si>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</si>
  <si>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</si>
  <si>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</si>
  <si>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</si>
  <si>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</si>
  <si>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</si>
  <si>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</si>
  <si>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</si>
  <si>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</si>
  <si>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</si>
  <si>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</si>
  <si>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</si>
  <si>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</si>
  <si>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</si>
  <si>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</si>
  <si>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</si>
  <si>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</si>
  <si>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</si>
  <si>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</si>
  <si>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</si>
  <si>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</si>
  <si>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</si>
  <si>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</si>
  <si>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</si>
  <si>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</si>
  <si>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</si>
  <si>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</si>
  <si>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</si>
  <si>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</si>
  <si>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</si>
  <si>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</si>
  <si>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</si>
  <si>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</si>
  <si>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</si>
  <si>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</si>
  <si>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</si>
  <si>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</si>
  <si>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</si>
  <si>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</si>
  <si>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</si>
  <si>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</si>
  <si>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</si>
  <si>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</si>
  <si>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</si>
  <si>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</si>
  <si>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</si>
  <si>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</si>
  <si>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</si>
  <si>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</si>
  <si>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</si>
  <si>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</si>
  <si>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</si>
  <si>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</si>
  <si>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</si>
  <si>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</si>
  <si>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</si>
  <si>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</si>
  <si>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</si>
  <si>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</si>
  <si>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</si>
  <si>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</si>
  <si>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</si>
  <si>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</si>
  <si>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</si>
  <si>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</si>
  <si>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</si>
  <si>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</si>
  <si>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</si>
  <si>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</si>
  <si>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</si>
  <si>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</si>
  <si>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</si>
  <si>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</si>
  <si>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</si>
  <si>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</si>
  <si>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</si>
  <si>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</si>
  <si>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</si>
  <si>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</si>
  <si>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</si>
  <si>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</si>
  <si>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</si>
  <si>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</si>
  <si>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</si>
  <si>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</si>
  <si>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</si>
  <si>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</si>
  <si>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</si>
  <si>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</si>
  <si>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</si>
  <si>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</si>
  <si>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</si>
  <si>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</si>
  <si>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</si>
  <si>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</si>
  <si>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</si>
  <si>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</si>
  <si>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</si>
  <si>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</si>
  <si>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</si>
  <si>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</si>
  <si>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</si>
  <si>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</si>
  <si>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</si>
  <si>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</si>
  <si>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</si>
  <si>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</si>
  <si>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</si>
  <si>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</si>
  <si>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</si>
  <si>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</si>
  <si>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</si>
  <si>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</si>
  <si>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</si>
  <si>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</si>
  <si>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</si>
  <si>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</si>
  <si>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</si>
  <si>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</si>
  <si>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</si>
  <si>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</si>
  <si>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</si>
  <si>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</si>
  <si>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</si>
  <si>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</si>
  <si>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</si>
  <si>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</si>
  <si>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</si>
  <si>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</si>
  <si>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</si>
  <si>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</si>
  <si>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</si>
  <si>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</si>
  <si>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</si>
  <si>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</si>
  <si>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</si>
  <si>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</si>
  <si>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</si>
  <si>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</si>
  <si>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</si>
  <si>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</si>
  <si>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</si>
  <si>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</si>
  <si>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</si>
  <si>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</si>
  <si>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</si>
  <si>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</si>
  <si>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</si>
  <si>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</si>
  <si>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</si>
  <si>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</si>
  <si>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</si>
  <si>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</si>
  <si>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</si>
  <si>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</si>
  <si>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</si>
  <si>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</si>
  <si>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</si>
  <si>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</si>
  <si>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</si>
  <si>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</si>
  <si>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</si>
  <si>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</si>
  <si>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</si>
  <si>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</si>
  <si>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</si>
  <si>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</si>
  <si>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</si>
  <si>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</si>
  <si>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</si>
  <si>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</si>
  <si>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</si>
  <si>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</si>
  <si>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</si>
  <si>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</si>
  <si>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</si>
  <si>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</si>
  <si>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</si>
  <si>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</si>
  <si>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</si>
  <si>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</si>
  <si>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</si>
  <si>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</si>
  <si>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</si>
  <si>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</si>
  <si>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</si>
  <si>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</si>
  <si>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</si>
  <si>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</si>
  <si>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</si>
  <si>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</si>
  <si>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</si>
  <si>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</si>
  <si>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</si>
  <si>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</si>
  <si>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</si>
  <si>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</si>
  <si>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</si>
  <si>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</si>
  <si>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</si>
  <si>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</si>
  <si>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</si>
  <si>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</si>
  <si>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</si>
  <si>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</si>
  <si>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</si>
  <si>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</si>
  <si>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</si>
  <si>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</si>
  <si>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</si>
  <si>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</si>
  <si>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</si>
  <si>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</si>
  <si>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</si>
  <si>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</si>
  <si>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</si>
  <si>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</si>
  <si>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</si>
  <si>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</si>
  <si>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</si>
  <si>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</si>
  <si>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</si>
  <si>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</si>
  <si>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</si>
  <si>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</si>
  <si>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</si>
  <si>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</si>
  <si>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</si>
  <si>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</si>
  <si>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</si>
  <si>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</si>
  <si>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</si>
  <si>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</si>
  <si>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</si>
  <si>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</si>
  <si>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</si>
  <si>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</si>
  <si>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</si>
  <si>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</si>
  <si>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</si>
  <si>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</si>
  <si>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</si>
  <si>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</si>
  <si>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</si>
  <si>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</si>
  <si>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</si>
  <si>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</si>
  <si>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</si>
  <si>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</si>
  <si>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</si>
  <si>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</si>
  <si>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</si>
  <si>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</si>
  <si>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</si>
  <si>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</si>
  <si>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</si>
  <si>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</si>
  <si>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</si>
  <si>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</si>
  <si>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</si>
  <si>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</si>
  <si>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</si>
  <si>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</si>
  <si>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</si>
  <si>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</si>
  <si>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</si>
  <si>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</si>
  <si>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</si>
  <si>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</si>
  <si>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</si>
  <si>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</si>
  <si>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</si>
  <si>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</si>
  <si>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</si>
  <si>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</si>
  <si>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</si>
  <si>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</si>
  <si>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</si>
  <si>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</si>
  <si>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</si>
  <si>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</si>
  <si>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</si>
  <si>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</si>
  <si>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</si>
  <si>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</si>
  <si>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</si>
  <si>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</si>
  <si>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</si>
  <si>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</si>
  <si>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</si>
  <si>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</si>
  <si>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</si>
  <si>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</si>
  <si>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</si>
  <si>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</si>
  <si>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</si>
  <si>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</si>
  <si>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</si>
  <si>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</si>
  <si>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</si>
  <si>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</si>
  <si>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</si>
  <si>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</si>
  <si>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</si>
  <si>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</si>
  <si>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</si>
  <si>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</si>
  <si>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</si>
  <si>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</si>
  <si>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</si>
  <si>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</si>
  <si>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</si>
  <si>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</si>
  <si>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</si>
  <si>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</si>
  <si>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</si>
  <si>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</si>
  <si>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</si>
  <si>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</si>
  <si>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</si>
  <si>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</si>
  <si>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</si>
  <si>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</si>
  <si>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</si>
  <si>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</si>
  <si>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</si>
  <si>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</si>
  <si>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</si>
  <si>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</si>
  <si>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</si>
  <si>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</si>
  <si>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</si>
  <si>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</si>
  <si>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</si>
  <si>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</si>
  <si>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</si>
  <si>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</si>
  <si>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</si>
  <si>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</si>
  <si>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</si>
  <si>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</si>
  <si>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</si>
  <si>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</si>
  <si>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</si>
  <si>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</si>
  <si>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</si>
  <si>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</si>
  <si>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</si>
  <si>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</si>
  <si>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</si>
  <si>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</si>
  <si>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</si>
  <si>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</si>
  <si>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</si>
  <si>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</si>
  <si>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</si>
  <si>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</si>
  <si>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</si>
  <si>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</si>
  <si>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</si>
  <si>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</si>
  <si>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</si>
  <si>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</si>
  <si>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</si>
  <si>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</si>
  <si>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</si>
  <si>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</si>
  <si>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</si>
  <si>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</si>
  <si>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</si>
  <si>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</si>
  <si>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</si>
  <si>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</si>
  <si>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</si>
  <si>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</si>
  <si>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</si>
  <si>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</si>
  <si>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</si>
  <si>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</si>
  <si>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</si>
  <si>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</si>
  <si>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</si>
  <si>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</si>
  <si>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</si>
  <si>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</si>
  <si>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</si>
  <si>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</si>
  <si>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</si>
  <si>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</si>
  <si>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</si>
  <si>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</si>
  <si>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</si>
  <si>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</si>
  <si>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</si>
  <si>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</si>
  <si>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</si>
  <si>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</si>
  <si>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</si>
  <si>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</si>
  <si>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</si>
  <si>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</si>
  <si>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</si>
  <si>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</si>
  <si>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</si>
  <si>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</si>
  <si>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</si>
  <si>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</si>
  <si>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</si>
  <si>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</si>
  <si>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</si>
  <si>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</si>
  <si>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</si>
  <si>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</si>
  <si>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</si>
  <si>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</si>
  <si>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</si>
  <si>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</si>
  <si>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</si>
  <si>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</si>
  <si>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</si>
  <si>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</si>
  <si>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</si>
  <si>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</si>
  <si>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</si>
  <si>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</si>
  <si>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</si>
  <si>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</si>
  <si>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</si>
  <si>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</si>
  <si>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</si>
  <si>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</si>
  <si>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</si>
  <si>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</si>
  <si>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</si>
  <si>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</si>
  <si>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</si>
  <si>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</si>
  <si>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</si>
  <si>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</si>
  <si>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</si>
  <si>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</si>
  <si>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</si>
  <si>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</si>
  <si>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</si>
  <si>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</si>
  <si>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</si>
  <si>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</si>
  <si>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</si>
  <si>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</si>
  <si>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</si>
  <si>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</si>
  <si>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300</t>
  </si>
  <si>
    <t>ATENDER INTEGRALMENTE A LA PRIMERA INFANCIA  EN EL MARCO DE LA ESTARTEGIA DE CERO A SIEMPRE DE CONFORMIDAD CON LAS DIRECCTRICES, LINEAMIENTOS Y ESTANDARES ESTABLCIODOS POR EL ICBF, ASI COMO REGULAR LAS RELACUOINES ENTRE LAS PARTES DEIVADAS DE LA ENTREGA DE APORTES EDEL ICBF AL CONTRATISTA PARA QUE ESTE ASUNMA BAJO SU EXCLUSIVIDAD RESPONSABILIDAD DE DICHA ATEBNCION</t>
  </si>
  <si>
    <t>002</t>
  </si>
  <si>
    <t>274</t>
  </si>
  <si>
    <t>872</t>
  </si>
  <si>
    <t>555</t>
  </si>
  <si>
    <t>373</t>
  </si>
  <si>
    <t>196</t>
  </si>
  <si>
    <t>16/12/2017</t>
  </si>
  <si>
    <t>01/11/2018</t>
  </si>
  <si>
    <t>19/01/2019</t>
  </si>
  <si>
    <t>31/10/2018</t>
  </si>
  <si>
    <t>05/12/2018</t>
  </si>
  <si>
    <t>23/12/2019</t>
  </si>
  <si>
    <t>ATENDER A NIÑOS Y NIÑAS MENORES DE 5 AÑOS, O HASTA SU INGRESO AL GRADO DE TANSICIÓN, EN LOS SERVICIOS DE EDUCACIÓN INICIAL Y CUIDADO, CON EL FIN DE PROMOVER EL DESARROLLO INTEGRAL DE LA PRIMERA INFANCIA CON CALIDAD, DE CONFORMIDAD CON LOS LINEAMIENTOS, LAS DIRECCTRICES Y PARÁMETROS ERSTABLECIDOS POIR EL IBBF</t>
  </si>
  <si>
    <t xml:space="preserve">PRETAR EL SERVICIO DE ATENCIÓN, EDUCACIÓN INICIAL Y CUIDADOS A NIÑAS Y NIÑOS MENORES DE 5 AÑOS, O HASTA SU INGRESO AL GRADO DE TRANSICION, CON EL FIN DE PROMOVRE EDL DESRROLLO DE L PRIMERA INFANCIA CON CALIDAD, DE CONFORMIDAD CON LOS LINEMIENTOS , MANUAL OPERATIVO, LAS DIRECTRICES , PRAMETOS Y ESTANDARES ESTBLECIDOS POR LE ICBF EN LE MARCO DE LA ESTRATEGIA DE ATENCION INTEGRAL"DE CERO A SIEMPRE" </t>
  </si>
  <si>
    <t>PRESENTAR EL SERVICIO DE ATENCION A NIÑOS Y NIÑAS MENORES A CINCO AÑOS, O HASTA SU INGRERSO AL GRADO DE TRANSICION, CON EL FIN DE PROMOVER DESARROLLO INTEGRAL DE L A PRIMERA INFANCIA CON CALIDAD, DE CONFORMIFIDAD CON EL LINEAMIENTO, EL MANUAL OPERATIVO Y LAS DIRECTRICEZ ESTABLECIDSAS POR EL ICBF, EN EL MARCO DE LA POLITICA DE ESTADO PARA EL DESARROLLO INTEGRAL DE LA PRIMERA INFANCIA"DE CERO A SIEMPRE", EN EL SERVICIO CENTROS DE DESARROLLO INFANTIL.</t>
  </si>
  <si>
    <t>PRESTAR EL SERVICIO DE EDUCACION INICIAL EN EL MARCO DE LA ATENCION INTEGRAL A NIÑOS Y NIÑAS MENORES DE CINCO AÑOS, O HASTA SU INGRESO EN EL GRADO DE TRANSICION, DE CONFORMIDAD CON LOS MANUALES OPERATIVOS DE LA MODALIDAD Y LAS DIRECTRICES ESTABLECIDAS POR EL ICBF, EN ARMONIA CON LA POLITICA DE ESTADO PARA EL DESARROLLO INTEGRAL DE LA PRIMERA INFANCIA "DE CERO A SIEMPRE", EN EL SERVICIO CENTROS DE DESRROLLO INFANTIL.</t>
  </si>
  <si>
    <t>PRESTAR EL SERVICIO CENTRO DE DESARROLLO INFANTIL CDI DE CONFORMIDAD CON EL MANUAL OPERATIVO DE LA MODALIDAD INSTITUCIONAL Y LAS DIRECTRICES ESTABLECIDAS POR EL ICBF, EN ARMONIA CON LA POLITICA DE ESTADO PARA EL DESARROLLO INTEGRAL DE LA PRIMERA INFANCIA.</t>
  </si>
  <si>
    <t>8001942020</t>
  </si>
  <si>
    <t>PRESENTAR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</si>
  <si>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FAUSTO GERONIMO BLANCO</t>
  </si>
  <si>
    <t>CARRERA 1D # 4B4-04 BARRIO MONTECARLO MALAMBO</t>
  </si>
  <si>
    <t>funjuve.2013@gmail.com</t>
  </si>
  <si>
    <t>SI</t>
  </si>
  <si>
    <t>2021-8-10000181</t>
  </si>
  <si>
    <t>Prestar los servicios de educación inicial en el marco de la atención integral en Centros de Desarrollo Infantil -CDI-, de conformidad con el Manual Operativo de la Modalidad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</si>
</sst>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70" zoomScaleNormal="70" zoomScaleSheetLayoutView="40" zoomScalePageLayoutView="40" workbookViewId="0">
      <selection activeCell="L35" sqref="L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81" t="str">
        <f>HYPERLINK("#MI_Oferente_Singular!A114","CAPACIDAD RESIDUAL")</f>
        <v>CAPACIDAD RESIDUAL</v>
      </c>
      <c r="F8" s="182"/>
      <c r="G8" s="183"/>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81" t="str">
        <f>HYPERLINK("#MI_Oferente_Singular!A162","TALENTO HUMANO")</f>
        <v>TALENTO HUMANO</v>
      </c>
      <c r="F9" s="182"/>
      <c r="G9" s="183"/>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81" t="str">
        <f>HYPERLINK("#MI_Oferente_Singular!F162","INFRAESTRUCTURA")</f>
        <v>INFRAESTRUCTURA</v>
      </c>
      <c r="F10" s="182"/>
      <c r="G10" s="183"/>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1" t="s">
        <v>2701</v>
      </c>
      <c r="D15" s="35"/>
      <c r="E15" s="35"/>
      <c r="F15" s="5"/>
      <c r="G15" s="32" t="s">
        <v>1168</v>
      </c>
      <c r="H15" s="103" t="s">
        <v>163</v>
      </c>
      <c r="I15" s="32" t="s">
        <v>2624</v>
      </c>
      <c r="J15" s="108" t="s">
        <v>2626</v>
      </c>
      <c r="L15" s="207" t="s">
        <v>8</v>
      </c>
      <c r="M15" s="207"/>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900645422</v>
      </c>
      <c r="C20" s="5"/>
      <c r="D20" s="73"/>
      <c r="E20" s="5"/>
      <c r="F20" s="5"/>
      <c r="G20" s="5"/>
      <c r="H20" s="184"/>
      <c r="I20" s="144" t="s">
        <v>163</v>
      </c>
      <c r="J20" s="145" t="s">
        <v>172</v>
      </c>
      <c r="K20" s="146">
        <v>1788335781</v>
      </c>
      <c r="L20" s="147"/>
      <c r="M20" s="147">
        <v>44561</v>
      </c>
      <c r="N20" s="132">
        <f>+(M20-L20)/30</f>
        <v>1485.3666666666666</v>
      </c>
      <c r="O20" s="135"/>
      <c r="U20" s="131"/>
      <c r="V20" s="105">
        <f ca="1">NOW()</f>
        <v>44193.737814351851</v>
      </c>
      <c r="W20" s="105">
        <f ca="1">NOW()</f>
        <v>44193.737814351851</v>
      </c>
    </row>
    <row r="21" spans="1:23" ht="30" customHeight="1" outlineLevel="1" x14ac:dyDescent="0.25">
      <c r="A21" s="9"/>
      <c r="B21" s="71"/>
      <c r="C21" s="5"/>
      <c r="D21" s="5"/>
      <c r="E21" s="5"/>
      <c r="F21" s="5"/>
      <c r="G21" s="5"/>
      <c r="H21" s="70"/>
      <c r="I21" s="144"/>
      <c r="J21" s="145"/>
      <c r="K21" s="146"/>
      <c r="L21" s="147"/>
      <c r="M21" s="147"/>
      <c r="N21" s="132">
        <f t="shared" ref="N21:N35" si="0">+(M21-L21)/30</f>
        <v>0</v>
      </c>
      <c r="O21" s="136"/>
    </row>
    <row r="22" spans="1:23" ht="30" customHeight="1" outlineLevel="1" x14ac:dyDescent="0.25">
      <c r="A22" s="9"/>
      <c r="B22" s="71"/>
      <c r="C22" s="5"/>
      <c r="D22" s="5"/>
      <c r="E22" s="5"/>
      <c r="F22" s="5"/>
      <c r="G22" s="5"/>
      <c r="H22" s="70"/>
      <c r="I22" s="144"/>
      <c r="J22" s="145"/>
      <c r="K22" s="146"/>
      <c r="L22" s="147"/>
      <c r="M22" s="147"/>
      <c r="N22" s="133">
        <f t="shared" ref="N22:N33" si="1">+(M22-L22)/30</f>
        <v>0</v>
      </c>
      <c r="O22" s="136"/>
    </row>
    <row r="23" spans="1:23" ht="30" customHeight="1" outlineLevel="1" x14ac:dyDescent="0.25">
      <c r="A23" s="9"/>
      <c r="B23" s="101"/>
      <c r="C23" s="21"/>
      <c r="D23" s="21"/>
      <c r="E23" s="21"/>
      <c r="F23" s="5"/>
      <c r="G23" s="5"/>
      <c r="H23" s="70"/>
      <c r="I23" s="144"/>
      <c r="J23" s="145"/>
      <c r="K23" s="146"/>
      <c r="L23" s="147"/>
      <c r="M23" s="147"/>
      <c r="N23" s="133">
        <f t="shared" si="1"/>
        <v>0</v>
      </c>
      <c r="O23" s="136"/>
      <c r="Q23" s="104"/>
      <c r="R23" s="55"/>
      <c r="S23" s="105"/>
      <c r="T23" s="105"/>
    </row>
    <row r="24" spans="1:23" ht="30" customHeight="1" outlineLevel="1" x14ac:dyDescent="0.25">
      <c r="A24" s="9"/>
      <c r="B24" s="101"/>
      <c r="C24" s="21"/>
      <c r="D24" s="21"/>
      <c r="E24" s="21"/>
      <c r="F24" s="5"/>
      <c r="G24" s="5"/>
      <c r="H24" s="70"/>
      <c r="I24" s="144"/>
      <c r="J24" s="145"/>
      <c r="K24" s="146"/>
      <c r="L24" s="147"/>
      <c r="M24" s="147"/>
      <c r="N24" s="133">
        <f t="shared" si="1"/>
        <v>0</v>
      </c>
      <c r="O24" s="136"/>
    </row>
    <row r="25" spans="1:23" ht="30" customHeight="1" outlineLevel="1" x14ac:dyDescent="0.25">
      <c r="A25" s="9"/>
      <c r="B25" s="101"/>
      <c r="C25" s="21"/>
      <c r="D25" s="21"/>
      <c r="E25" s="21"/>
      <c r="F25" s="5"/>
      <c r="G25" s="5"/>
      <c r="H25" s="70"/>
      <c r="I25" s="144"/>
      <c r="J25" s="145"/>
      <c r="K25" s="146"/>
      <c r="L25" s="147"/>
      <c r="M25" s="147"/>
      <c r="N25" s="133">
        <f t="shared" si="1"/>
        <v>0</v>
      </c>
      <c r="O25" s="136"/>
    </row>
    <row r="26" spans="1:23" ht="30" customHeight="1" outlineLevel="1" x14ac:dyDescent="0.25">
      <c r="A26" s="9"/>
      <c r="B26" s="101"/>
      <c r="C26" s="21"/>
      <c r="D26" s="21"/>
      <c r="E26" s="21"/>
      <c r="F26" s="5"/>
      <c r="G26" s="5"/>
      <c r="H26" s="70"/>
      <c r="I26" s="144"/>
      <c r="J26" s="145"/>
      <c r="K26" s="146"/>
      <c r="L26" s="147"/>
      <c r="M26" s="147"/>
      <c r="N26" s="133">
        <f t="shared" si="1"/>
        <v>0</v>
      </c>
      <c r="O26" s="136"/>
    </row>
    <row r="27" spans="1:23" ht="30" customHeight="1" outlineLevel="1" x14ac:dyDescent="0.25">
      <c r="A27" s="9"/>
      <c r="B27" s="101"/>
      <c r="C27" s="21"/>
      <c r="D27" s="21"/>
      <c r="E27" s="21"/>
      <c r="F27" s="5"/>
      <c r="G27" s="5"/>
      <c r="H27" s="70"/>
      <c r="I27" s="144"/>
      <c r="J27" s="145"/>
      <c r="K27" s="146"/>
      <c r="L27" s="147"/>
      <c r="M27" s="147"/>
      <c r="N27" s="133">
        <f t="shared" si="1"/>
        <v>0</v>
      </c>
      <c r="O27" s="136"/>
    </row>
    <row r="28" spans="1:23" ht="30" customHeight="1" outlineLevel="1" x14ac:dyDescent="0.25">
      <c r="A28" s="9"/>
      <c r="B28" s="101"/>
      <c r="C28" s="21"/>
      <c r="D28" s="21"/>
      <c r="E28" s="21"/>
      <c r="F28" s="5"/>
      <c r="G28" s="5"/>
      <c r="H28" s="70"/>
      <c r="I28" s="144"/>
      <c r="J28" s="145"/>
      <c r="K28" s="146"/>
      <c r="L28" s="147"/>
      <c r="M28" s="147"/>
      <c r="N28" s="133">
        <f t="shared" si="1"/>
        <v>0</v>
      </c>
      <c r="O28" s="136"/>
    </row>
    <row r="29" spans="1:23" ht="30" customHeight="1" outlineLevel="1" x14ac:dyDescent="0.25">
      <c r="A29" s="9"/>
      <c r="B29" s="71"/>
      <c r="C29" s="5"/>
      <c r="D29" s="5"/>
      <c r="E29" s="5"/>
      <c r="F29" s="5"/>
      <c r="G29" s="5"/>
      <c r="H29" s="70"/>
      <c r="I29" s="144"/>
      <c r="J29" s="145"/>
      <c r="K29" s="146"/>
      <c r="L29" s="147"/>
      <c r="M29" s="147"/>
      <c r="N29" s="133">
        <f t="shared" si="1"/>
        <v>0</v>
      </c>
      <c r="O29" s="136"/>
    </row>
    <row r="30" spans="1:23" ht="30" customHeight="1" outlineLevel="1" x14ac:dyDescent="0.25">
      <c r="A30" s="9"/>
      <c r="B30" s="71"/>
      <c r="C30" s="5"/>
      <c r="D30" s="5"/>
      <c r="E30" s="5"/>
      <c r="F30" s="5"/>
      <c r="G30" s="5"/>
      <c r="H30" s="70"/>
      <c r="I30" s="144"/>
      <c r="J30" s="145"/>
      <c r="K30" s="146"/>
      <c r="L30" s="147"/>
      <c r="M30" s="147"/>
      <c r="N30" s="133">
        <f t="shared" si="1"/>
        <v>0</v>
      </c>
      <c r="O30" s="136"/>
    </row>
    <row r="31" spans="1:23" ht="30" customHeight="1" outlineLevel="1" x14ac:dyDescent="0.25">
      <c r="A31" s="9"/>
      <c r="B31" s="71"/>
      <c r="C31" s="5"/>
      <c r="D31" s="5"/>
      <c r="E31" s="5"/>
      <c r="F31" s="5"/>
      <c r="G31" s="5"/>
      <c r="H31" s="70"/>
      <c r="I31" s="144"/>
      <c r="J31" s="145"/>
      <c r="K31" s="146"/>
      <c r="L31" s="147"/>
      <c r="M31" s="147"/>
      <c r="N31" s="133">
        <f t="shared" si="1"/>
        <v>0</v>
      </c>
      <c r="O31" s="136"/>
    </row>
    <row r="32" spans="1:23" ht="30" customHeight="1" outlineLevel="1" x14ac:dyDescent="0.25">
      <c r="A32" s="9"/>
      <c r="B32" s="71"/>
      <c r="C32" s="5"/>
      <c r="D32" s="5"/>
      <c r="E32" s="5"/>
      <c r="F32" s="5"/>
      <c r="G32" s="5"/>
      <c r="H32" s="70"/>
      <c r="I32" s="144"/>
      <c r="J32" s="145"/>
      <c r="K32" s="146"/>
      <c r="L32" s="147"/>
      <c r="M32" s="147"/>
      <c r="N32" s="133">
        <f t="shared" si="1"/>
        <v>0</v>
      </c>
      <c r="O32" s="136"/>
    </row>
    <row r="33" spans="1:16" ht="30" customHeight="1" outlineLevel="1" x14ac:dyDescent="0.25">
      <c r="A33" s="9"/>
      <c r="B33" s="71"/>
      <c r="C33" s="5"/>
      <c r="D33" s="5"/>
      <c r="E33" s="5"/>
      <c r="F33" s="5"/>
      <c r="G33" s="5"/>
      <c r="H33" s="70"/>
      <c r="I33" s="144"/>
      <c r="J33" s="145"/>
      <c r="K33" s="146"/>
      <c r="L33" s="147"/>
      <c r="M33" s="147"/>
      <c r="N33" s="133">
        <f t="shared" si="1"/>
        <v>0</v>
      </c>
      <c r="O33" s="136"/>
    </row>
    <row r="34" spans="1:16" ht="30" customHeight="1" outlineLevel="1" x14ac:dyDescent="0.25">
      <c r="A34" s="9"/>
      <c r="B34" s="71"/>
      <c r="C34" s="5"/>
      <c r="D34" s="5"/>
      <c r="E34" s="5"/>
      <c r="F34" s="5"/>
      <c r="G34" s="5"/>
      <c r="H34" s="70"/>
      <c r="I34" s="144"/>
      <c r="J34" s="145"/>
      <c r="K34" s="146"/>
      <c r="L34" s="147"/>
      <c r="M34" s="147"/>
      <c r="N34" s="133">
        <f t="shared" si="0"/>
        <v>0</v>
      </c>
      <c r="O34" s="136"/>
    </row>
    <row r="35" spans="1:16" ht="30" customHeight="1" outlineLevel="1" x14ac:dyDescent="0.25">
      <c r="A35" s="9"/>
      <c r="B35" s="71"/>
      <c r="C35" s="5"/>
      <c r="D35" s="5"/>
      <c r="E35" s="5"/>
      <c r="F35" s="5"/>
      <c r="G35" s="5"/>
      <c r="H35" s="70"/>
      <c r="I35" s="144"/>
      <c r="J35" s="145"/>
      <c r="K35" s="146"/>
      <c r="L35" s="147"/>
      <c r="M35" s="147"/>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FUNDACIÓN JULIO VERNE</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2702</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20" t="s">
        <v>2664</v>
      </c>
      <c r="C48" s="112" t="s">
        <v>31</v>
      </c>
      <c r="D48" s="119" t="s">
        <v>2676</v>
      </c>
      <c r="E48" s="172">
        <v>41551</v>
      </c>
      <c r="F48" s="172">
        <v>42004</v>
      </c>
      <c r="G48" s="155">
        <f>IF(AND(E48&lt;&gt;"",F48&lt;&gt;""),((F48-E48)/30),"")</f>
        <v>15.1</v>
      </c>
      <c r="H48" s="120" t="s">
        <v>2677</v>
      </c>
      <c r="I48" s="113" t="s">
        <v>163</v>
      </c>
      <c r="J48" s="113" t="s">
        <v>172</v>
      </c>
      <c r="K48" s="121">
        <v>275537920</v>
      </c>
      <c r="L48" s="115" t="s">
        <v>1148</v>
      </c>
      <c r="M48" s="116">
        <v>1</v>
      </c>
      <c r="N48" s="122" t="s">
        <v>27</v>
      </c>
      <c r="O48" s="115" t="s">
        <v>26</v>
      </c>
      <c r="P48" s="78"/>
    </row>
    <row r="49" spans="1:16" s="6" customFormat="1" ht="24.75" customHeight="1" x14ac:dyDescent="0.25">
      <c r="A49" s="140">
        <v>2</v>
      </c>
      <c r="B49" s="120" t="s">
        <v>2664</v>
      </c>
      <c r="C49" s="112" t="s">
        <v>31</v>
      </c>
      <c r="D49" s="119" t="s">
        <v>2678</v>
      </c>
      <c r="E49" s="172">
        <v>42012</v>
      </c>
      <c r="F49" s="172">
        <v>42369</v>
      </c>
      <c r="G49" s="155">
        <f t="shared" ref="G49:G50" si="2">IF(AND(E49&lt;&gt;"",F49&lt;&gt;""),((F49-E49)/30),"")</f>
        <v>11.9</v>
      </c>
      <c r="H49" s="173" t="s">
        <v>2690</v>
      </c>
      <c r="I49" s="113" t="s">
        <v>163</v>
      </c>
      <c r="J49" s="113" t="s">
        <v>172</v>
      </c>
      <c r="K49" s="121">
        <v>232108778</v>
      </c>
      <c r="L49" s="115" t="s">
        <v>1148</v>
      </c>
      <c r="M49" s="116">
        <v>1</v>
      </c>
      <c r="N49" s="122" t="s">
        <v>27</v>
      </c>
      <c r="O49" s="115" t="s">
        <v>26</v>
      </c>
      <c r="P49" s="78"/>
    </row>
    <row r="50" spans="1:16" s="6" customFormat="1" ht="24.75" customHeight="1" x14ac:dyDescent="0.25">
      <c r="A50" s="140">
        <v>3</v>
      </c>
      <c r="B50" s="120" t="s">
        <v>2664</v>
      </c>
      <c r="C50" s="112" t="s">
        <v>31</v>
      </c>
      <c r="D50" s="119" t="s">
        <v>2679</v>
      </c>
      <c r="E50" s="172">
        <v>42401</v>
      </c>
      <c r="F50" s="172">
        <v>42719</v>
      </c>
      <c r="G50" s="155">
        <f t="shared" si="2"/>
        <v>10.6</v>
      </c>
      <c r="H50" s="120" t="s">
        <v>2691</v>
      </c>
      <c r="I50" s="113" t="s">
        <v>163</v>
      </c>
      <c r="J50" s="113" t="s">
        <v>172</v>
      </c>
      <c r="K50" s="121">
        <v>221638160</v>
      </c>
      <c r="L50" s="115" t="s">
        <v>1148</v>
      </c>
      <c r="M50" s="116">
        <v>1</v>
      </c>
      <c r="N50" s="122" t="s">
        <v>27</v>
      </c>
      <c r="O50" s="115" t="s">
        <v>26</v>
      </c>
      <c r="P50" s="78"/>
    </row>
    <row r="51" spans="1:16" s="6" customFormat="1" ht="24.75" customHeight="1" outlineLevel="1" x14ac:dyDescent="0.25">
      <c r="A51" s="140">
        <v>4</v>
      </c>
      <c r="B51" s="120" t="s">
        <v>2664</v>
      </c>
      <c r="C51" s="112" t="s">
        <v>31</v>
      </c>
      <c r="D51" s="119" t="s">
        <v>2680</v>
      </c>
      <c r="E51" s="172">
        <v>42720</v>
      </c>
      <c r="F51" s="172">
        <v>43084</v>
      </c>
      <c r="G51" s="155">
        <f t="shared" ref="G51:G107" si="3">IF(AND(E51&lt;&gt;"",F51&lt;&gt;""),((F51-E51)/30),"")</f>
        <v>12.133333333333333</v>
      </c>
      <c r="H51" s="120" t="s">
        <v>2692</v>
      </c>
      <c r="I51" s="113" t="s">
        <v>163</v>
      </c>
      <c r="J51" s="113" t="s">
        <v>172</v>
      </c>
      <c r="K51" s="117">
        <v>226599181</v>
      </c>
      <c r="L51" s="115" t="s">
        <v>1148</v>
      </c>
      <c r="M51" s="116">
        <v>1</v>
      </c>
      <c r="N51" s="122" t="s">
        <v>2634</v>
      </c>
      <c r="O51" s="115" t="s">
        <v>26</v>
      </c>
      <c r="P51" s="78"/>
    </row>
    <row r="52" spans="1:16" s="7" customFormat="1" ht="24.75" customHeight="1" outlineLevel="1" x14ac:dyDescent="0.25">
      <c r="A52" s="141">
        <v>5</v>
      </c>
      <c r="B52" s="120" t="s">
        <v>2664</v>
      </c>
      <c r="C52" s="112" t="s">
        <v>31</v>
      </c>
      <c r="D52" s="119" t="s">
        <v>2681</v>
      </c>
      <c r="E52" s="119" t="s">
        <v>2684</v>
      </c>
      <c r="F52" s="119" t="s">
        <v>2687</v>
      </c>
      <c r="G52" s="155">
        <f t="shared" si="3"/>
        <v>10.633333333333333</v>
      </c>
      <c r="H52" s="120" t="s">
        <v>2693</v>
      </c>
      <c r="I52" s="113" t="s">
        <v>163</v>
      </c>
      <c r="J52" s="113" t="s">
        <v>172</v>
      </c>
      <c r="K52" s="117">
        <v>285375532</v>
      </c>
      <c r="L52" s="115" t="s">
        <v>1148</v>
      </c>
      <c r="M52" s="116">
        <v>1</v>
      </c>
      <c r="N52" s="122" t="s">
        <v>2634</v>
      </c>
      <c r="O52" s="115" t="s">
        <v>26</v>
      </c>
      <c r="P52" s="79"/>
    </row>
    <row r="53" spans="1:16" s="7" customFormat="1" ht="24.75" customHeight="1" outlineLevel="1" x14ac:dyDescent="0.25">
      <c r="A53" s="141">
        <v>6</v>
      </c>
      <c r="B53" s="120" t="s">
        <v>2664</v>
      </c>
      <c r="C53" s="112" t="s">
        <v>31</v>
      </c>
      <c r="D53" s="119" t="s">
        <v>2682</v>
      </c>
      <c r="E53" s="119" t="s">
        <v>2685</v>
      </c>
      <c r="F53" s="119" t="s">
        <v>2688</v>
      </c>
      <c r="G53" s="155">
        <f t="shared" si="3"/>
        <v>1.1333333333333333</v>
      </c>
      <c r="H53" s="120" t="s">
        <v>2693</v>
      </c>
      <c r="I53" s="113" t="s">
        <v>163</v>
      </c>
      <c r="J53" s="113" t="s">
        <v>172</v>
      </c>
      <c r="K53" s="117">
        <v>32659084</v>
      </c>
      <c r="L53" s="115" t="s">
        <v>1148</v>
      </c>
      <c r="M53" s="116">
        <v>1</v>
      </c>
      <c r="N53" s="122" t="s">
        <v>2634</v>
      </c>
      <c r="O53" s="115" t="s">
        <v>26</v>
      </c>
      <c r="P53" s="79"/>
    </row>
    <row r="54" spans="1:16" s="7" customFormat="1" ht="24.75" customHeight="1" outlineLevel="1" x14ac:dyDescent="0.25">
      <c r="A54" s="141">
        <v>7</v>
      </c>
      <c r="B54" s="120" t="s">
        <v>2664</v>
      </c>
      <c r="C54" s="112" t="s">
        <v>31</v>
      </c>
      <c r="D54" s="119" t="s">
        <v>2683</v>
      </c>
      <c r="E54" s="119" t="s">
        <v>2686</v>
      </c>
      <c r="F54" s="119" t="s">
        <v>2689</v>
      </c>
      <c r="G54" s="155">
        <f t="shared" si="3"/>
        <v>11.266666666666667</v>
      </c>
      <c r="H54" s="120" t="s">
        <v>2694</v>
      </c>
      <c r="I54" s="113" t="s">
        <v>163</v>
      </c>
      <c r="J54" s="113" t="s">
        <v>172</v>
      </c>
      <c r="K54" s="117">
        <v>329291420</v>
      </c>
      <c r="L54" s="115" t="s">
        <v>1148</v>
      </c>
      <c r="M54" s="116">
        <v>1</v>
      </c>
      <c r="N54" s="122" t="s">
        <v>2634</v>
      </c>
      <c r="O54" s="115" t="s">
        <v>26</v>
      </c>
      <c r="P54" s="79"/>
    </row>
    <row r="55" spans="1:16" s="7" customFormat="1" ht="24.75" customHeight="1" outlineLevel="1" x14ac:dyDescent="0.25">
      <c r="A55" s="141">
        <v>8</v>
      </c>
      <c r="B55" s="111"/>
      <c r="C55" s="112"/>
      <c r="D55" s="110"/>
      <c r="E55" s="142"/>
      <c r="F55" s="142"/>
      <c r="G55" s="155" t="str">
        <f t="shared" si="3"/>
        <v/>
      </c>
      <c r="H55" s="114"/>
      <c r="I55" s="113"/>
      <c r="J55" s="113"/>
      <c r="K55" s="117"/>
      <c r="L55" s="115"/>
      <c r="M55" s="116"/>
      <c r="N55" s="115"/>
      <c r="O55" s="115"/>
      <c r="P55" s="79"/>
    </row>
    <row r="56" spans="1:16" s="7" customFormat="1" ht="24.75" customHeight="1" outlineLevel="1" x14ac:dyDescent="0.25">
      <c r="A56" s="141">
        <v>9</v>
      </c>
      <c r="B56" s="111"/>
      <c r="C56" s="112"/>
      <c r="D56" s="110"/>
      <c r="E56" s="142"/>
      <c r="F56" s="142"/>
      <c r="G56" s="155" t="str">
        <f t="shared" si="3"/>
        <v/>
      </c>
      <c r="H56" s="114"/>
      <c r="I56" s="113"/>
      <c r="J56" s="113"/>
      <c r="K56" s="117"/>
      <c r="L56" s="115"/>
      <c r="M56" s="116"/>
      <c r="N56" s="115"/>
      <c r="O56" s="115"/>
      <c r="P56" s="79"/>
    </row>
    <row r="57" spans="1:16" s="7" customFormat="1" ht="24.75" customHeight="1" outlineLevel="1" x14ac:dyDescent="0.25">
      <c r="A57" s="141">
        <v>10</v>
      </c>
      <c r="B57" s="64"/>
      <c r="C57" s="65"/>
      <c r="D57" s="63"/>
      <c r="E57" s="142"/>
      <c r="F57" s="142"/>
      <c r="G57" s="155"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5"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5"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5"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5"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5"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5"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5"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5"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5"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5"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5"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5"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5"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5"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5"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5"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5"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5"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5"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5"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5"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5"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5"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5"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5"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5"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5"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5"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5"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5"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5"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5"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5"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5" t="str">
        <f t="shared" si="3"/>
        <v/>
      </c>
      <c r="H91" s="120"/>
      <c r="I91" s="119"/>
      <c r="J91" s="119"/>
      <c r="K91" s="121"/>
      <c r="L91" s="122"/>
      <c r="M91" s="116"/>
      <c r="N91" s="122"/>
      <c r="O91" s="122"/>
      <c r="P91" s="79"/>
    </row>
    <row r="92" spans="1:16" s="7" customFormat="1" ht="24.75" customHeight="1" outlineLevel="1" x14ac:dyDescent="0.25">
      <c r="A92" s="140">
        <v>45</v>
      </c>
      <c r="B92" s="120"/>
      <c r="C92" s="122"/>
      <c r="D92" s="119"/>
      <c r="E92" s="142"/>
      <c r="F92" s="142"/>
      <c r="G92" s="155" t="str">
        <f t="shared" si="3"/>
        <v/>
      </c>
      <c r="H92" s="120"/>
      <c r="I92" s="119"/>
      <c r="J92" s="119"/>
      <c r="K92" s="121"/>
      <c r="L92" s="122"/>
      <c r="M92" s="116"/>
      <c r="N92" s="122"/>
      <c r="O92" s="122"/>
      <c r="P92" s="79"/>
    </row>
    <row r="93" spans="1:16" s="7" customFormat="1" ht="24.75" customHeight="1" outlineLevel="1" x14ac:dyDescent="0.25">
      <c r="A93" s="140">
        <v>46</v>
      </c>
      <c r="B93" s="120"/>
      <c r="C93" s="122"/>
      <c r="D93" s="119"/>
      <c r="E93" s="142"/>
      <c r="F93" s="142"/>
      <c r="G93" s="155" t="str">
        <f t="shared" si="3"/>
        <v/>
      </c>
      <c r="H93" s="120"/>
      <c r="I93" s="119"/>
      <c r="J93" s="119"/>
      <c r="K93" s="121"/>
      <c r="L93" s="122"/>
      <c r="M93" s="116"/>
      <c r="N93" s="122"/>
      <c r="O93" s="122"/>
      <c r="P93" s="79"/>
    </row>
    <row r="94" spans="1:16" s="7" customFormat="1" ht="24.75" customHeight="1" outlineLevel="1" x14ac:dyDescent="0.25">
      <c r="A94" s="140">
        <v>47</v>
      </c>
      <c r="B94" s="120"/>
      <c r="C94" s="122"/>
      <c r="D94" s="119"/>
      <c r="E94" s="142"/>
      <c r="F94" s="142"/>
      <c r="G94" s="155" t="str">
        <f t="shared" si="3"/>
        <v/>
      </c>
      <c r="H94" s="120"/>
      <c r="I94" s="119"/>
      <c r="J94" s="119"/>
      <c r="K94" s="121"/>
      <c r="L94" s="122"/>
      <c r="M94" s="116"/>
      <c r="N94" s="122"/>
      <c r="O94" s="122"/>
      <c r="P94" s="79"/>
    </row>
    <row r="95" spans="1:16" s="7" customFormat="1" ht="24.75" customHeight="1" outlineLevel="1" x14ac:dyDescent="0.25">
      <c r="A95" s="141">
        <v>48</v>
      </c>
      <c r="B95" s="120"/>
      <c r="C95" s="122"/>
      <c r="D95" s="119"/>
      <c r="E95" s="142"/>
      <c r="F95" s="142"/>
      <c r="G95" s="155" t="str">
        <f t="shared" si="3"/>
        <v/>
      </c>
      <c r="H95" s="120"/>
      <c r="I95" s="119"/>
      <c r="J95" s="119"/>
      <c r="K95" s="121"/>
      <c r="L95" s="122"/>
      <c r="M95" s="116"/>
      <c r="N95" s="122"/>
      <c r="O95" s="122"/>
      <c r="P95" s="79"/>
    </row>
    <row r="96" spans="1:16" s="7" customFormat="1" ht="24.75" customHeight="1" outlineLevel="1" x14ac:dyDescent="0.25">
      <c r="A96" s="141">
        <v>49</v>
      </c>
      <c r="B96" s="120"/>
      <c r="C96" s="122"/>
      <c r="D96" s="119"/>
      <c r="E96" s="142"/>
      <c r="F96" s="142"/>
      <c r="G96" s="155" t="str">
        <f t="shared" si="3"/>
        <v/>
      </c>
      <c r="H96" s="120"/>
      <c r="I96" s="119"/>
      <c r="J96" s="119"/>
      <c r="K96" s="121"/>
      <c r="L96" s="122"/>
      <c r="M96" s="116"/>
      <c r="N96" s="122"/>
      <c r="O96" s="122"/>
      <c r="P96" s="79"/>
    </row>
    <row r="97" spans="1:16" s="7" customFormat="1" ht="24.75" customHeight="1" outlineLevel="1" x14ac:dyDescent="0.25">
      <c r="A97" s="141">
        <v>50</v>
      </c>
      <c r="B97" s="120"/>
      <c r="C97" s="122"/>
      <c r="D97" s="119"/>
      <c r="E97" s="142"/>
      <c r="F97" s="142"/>
      <c r="G97" s="155" t="str">
        <f t="shared" si="3"/>
        <v/>
      </c>
      <c r="H97" s="120"/>
      <c r="I97" s="119"/>
      <c r="J97" s="119"/>
      <c r="K97" s="121"/>
      <c r="L97" s="122"/>
      <c r="M97" s="116"/>
      <c r="N97" s="122"/>
      <c r="O97" s="122"/>
      <c r="P97" s="79"/>
    </row>
    <row r="98" spans="1:16" s="7" customFormat="1" ht="24.75" customHeight="1" outlineLevel="1" x14ac:dyDescent="0.25">
      <c r="A98" s="141">
        <v>51</v>
      </c>
      <c r="B98" s="120"/>
      <c r="C98" s="122"/>
      <c r="D98" s="119"/>
      <c r="E98" s="142"/>
      <c r="F98" s="142"/>
      <c r="G98" s="155" t="str">
        <f t="shared" si="3"/>
        <v/>
      </c>
      <c r="H98" s="120"/>
      <c r="I98" s="119"/>
      <c r="J98" s="119"/>
      <c r="K98" s="121"/>
      <c r="L98" s="122"/>
      <c r="M98" s="116"/>
      <c r="N98" s="122"/>
      <c r="O98" s="122"/>
      <c r="P98" s="79"/>
    </row>
    <row r="99" spans="1:16" s="7" customFormat="1" ht="24.75" customHeight="1" outlineLevel="1" x14ac:dyDescent="0.25">
      <c r="A99" s="141">
        <v>52</v>
      </c>
      <c r="B99" s="120"/>
      <c r="C99" s="122"/>
      <c r="D99" s="119"/>
      <c r="E99" s="142"/>
      <c r="F99" s="142"/>
      <c r="G99" s="155" t="str">
        <f t="shared" si="3"/>
        <v/>
      </c>
      <c r="H99" s="120"/>
      <c r="I99" s="119"/>
      <c r="J99" s="119"/>
      <c r="K99" s="121"/>
      <c r="L99" s="122"/>
      <c r="M99" s="116"/>
      <c r="N99" s="122"/>
      <c r="O99" s="122"/>
      <c r="P99" s="79"/>
    </row>
    <row r="100" spans="1:16" s="7" customFormat="1" ht="24.75" customHeight="1" outlineLevel="1" x14ac:dyDescent="0.25">
      <c r="A100" s="141">
        <v>53</v>
      </c>
      <c r="B100" s="120"/>
      <c r="C100" s="122"/>
      <c r="D100" s="119"/>
      <c r="E100" s="142"/>
      <c r="F100" s="142"/>
      <c r="G100" s="155" t="str">
        <f t="shared" si="3"/>
        <v/>
      </c>
      <c r="H100" s="120"/>
      <c r="I100" s="119"/>
      <c r="J100" s="119"/>
      <c r="K100" s="121"/>
      <c r="L100" s="122"/>
      <c r="M100" s="116"/>
      <c r="N100" s="122"/>
      <c r="O100" s="122"/>
      <c r="P100" s="79"/>
    </row>
    <row r="101" spans="1:16" s="7" customFormat="1" ht="24.75" customHeight="1" outlineLevel="1" x14ac:dyDescent="0.25">
      <c r="A101" s="141">
        <v>54</v>
      </c>
      <c r="B101" s="120"/>
      <c r="C101" s="122"/>
      <c r="D101" s="119"/>
      <c r="E101" s="142"/>
      <c r="F101" s="142"/>
      <c r="G101" s="155" t="str">
        <f t="shared" si="3"/>
        <v/>
      </c>
      <c r="H101" s="120"/>
      <c r="I101" s="119"/>
      <c r="J101" s="119"/>
      <c r="K101" s="121"/>
      <c r="L101" s="122"/>
      <c r="M101" s="116"/>
      <c r="N101" s="122"/>
      <c r="O101" s="122"/>
      <c r="P101" s="79"/>
    </row>
    <row r="102" spans="1:16" s="7" customFormat="1" ht="24.75" customHeight="1" outlineLevel="1" x14ac:dyDescent="0.25">
      <c r="A102" s="141">
        <v>55</v>
      </c>
      <c r="B102" s="120"/>
      <c r="C102" s="122"/>
      <c r="D102" s="119"/>
      <c r="E102" s="142"/>
      <c r="F102" s="142"/>
      <c r="G102" s="155" t="str">
        <f t="shared" si="3"/>
        <v/>
      </c>
      <c r="H102" s="120"/>
      <c r="I102" s="119"/>
      <c r="J102" s="119"/>
      <c r="K102" s="121"/>
      <c r="L102" s="122"/>
      <c r="M102" s="116"/>
      <c r="N102" s="122"/>
      <c r="O102" s="122"/>
      <c r="P102" s="79"/>
    </row>
    <row r="103" spans="1:16" s="7" customFormat="1" ht="24.75" customHeight="1" outlineLevel="1" x14ac:dyDescent="0.25">
      <c r="A103" s="141">
        <v>56</v>
      </c>
      <c r="B103" s="120"/>
      <c r="C103" s="122"/>
      <c r="D103" s="119"/>
      <c r="E103" s="142"/>
      <c r="F103" s="142"/>
      <c r="G103" s="155" t="str">
        <f t="shared" si="3"/>
        <v/>
      </c>
      <c r="H103" s="120"/>
      <c r="I103" s="119"/>
      <c r="J103" s="119"/>
      <c r="K103" s="121"/>
      <c r="L103" s="122"/>
      <c r="M103" s="116"/>
      <c r="N103" s="122"/>
      <c r="O103" s="122"/>
      <c r="P103" s="79"/>
    </row>
    <row r="104" spans="1:16" s="7" customFormat="1" ht="24.75" customHeight="1" outlineLevel="1" x14ac:dyDescent="0.25">
      <c r="A104" s="141">
        <v>57</v>
      </c>
      <c r="B104" s="120"/>
      <c r="C104" s="122"/>
      <c r="D104" s="119"/>
      <c r="E104" s="142"/>
      <c r="F104" s="142"/>
      <c r="G104" s="155" t="str">
        <f t="shared" si="3"/>
        <v/>
      </c>
      <c r="H104" s="120"/>
      <c r="I104" s="119"/>
      <c r="J104" s="119"/>
      <c r="K104" s="121"/>
      <c r="L104" s="122"/>
      <c r="M104" s="116"/>
      <c r="N104" s="122"/>
      <c r="O104" s="122"/>
      <c r="P104" s="79"/>
    </row>
    <row r="105" spans="1:16" s="7" customFormat="1" ht="24.75" customHeight="1" outlineLevel="1" x14ac:dyDescent="0.25">
      <c r="A105" s="141">
        <v>58</v>
      </c>
      <c r="B105" s="120"/>
      <c r="C105" s="122"/>
      <c r="D105" s="119"/>
      <c r="E105" s="142"/>
      <c r="F105" s="142"/>
      <c r="G105" s="155" t="str">
        <f t="shared" si="3"/>
        <v/>
      </c>
      <c r="H105" s="120"/>
      <c r="I105" s="119"/>
      <c r="J105" s="119"/>
      <c r="K105" s="121"/>
      <c r="L105" s="122"/>
      <c r="M105" s="116"/>
      <c r="N105" s="122"/>
      <c r="O105" s="122"/>
      <c r="P105" s="79"/>
    </row>
    <row r="106" spans="1:16" s="7" customFormat="1" ht="24.75" customHeight="1" outlineLevel="1" x14ac:dyDescent="0.25">
      <c r="A106" s="141">
        <v>59</v>
      </c>
      <c r="B106" s="64"/>
      <c r="C106" s="65"/>
      <c r="D106" s="63"/>
      <c r="E106" s="142"/>
      <c r="F106" s="142"/>
      <c r="G106" s="155"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6" t="s">
        <v>2664</v>
      </c>
      <c r="C114" s="158" t="s">
        <v>31</v>
      </c>
      <c r="D114" s="118" t="s">
        <v>2695</v>
      </c>
      <c r="E114" s="142">
        <v>43883</v>
      </c>
      <c r="F114" s="142">
        <v>44196</v>
      </c>
      <c r="G114" s="155">
        <f>IF(AND(E114&lt;&gt;"",F114&lt;&gt;""),((F114-E114)/30),"")</f>
        <v>10.433333333333334</v>
      </c>
      <c r="H114" s="120" t="s">
        <v>2696</v>
      </c>
      <c r="I114" s="119" t="s">
        <v>163</v>
      </c>
      <c r="J114" s="119" t="s">
        <v>172</v>
      </c>
      <c r="K114" s="68">
        <v>365238079</v>
      </c>
      <c r="L114" s="100">
        <f>+IF(AND(K114&gt;0,O114="Ejecución"),(K114/877802)*Tabla28[[#This Row],[% participación]],IF(AND(K114&gt;0,O114&lt;&gt;"Ejecución"),"-",""))</f>
        <v>416.08253227948899</v>
      </c>
      <c r="M114" s="122" t="s">
        <v>1148</v>
      </c>
      <c r="N114" s="168">
        <v>1</v>
      </c>
      <c r="O114" s="157" t="s">
        <v>1150</v>
      </c>
      <c r="P114" s="78"/>
    </row>
    <row r="115" spans="1:16" s="6" customFormat="1" ht="24.75" customHeight="1" x14ac:dyDescent="0.25">
      <c r="A115" s="140">
        <v>2</v>
      </c>
      <c r="B115" s="156" t="s">
        <v>2664</v>
      </c>
      <c r="C115" s="158" t="s">
        <v>31</v>
      </c>
      <c r="D115" s="63"/>
      <c r="E115" s="142"/>
      <c r="F115" s="142"/>
      <c r="G115" s="155" t="str">
        <f t="shared" ref="G115:G116" si="4">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25">
      <c r="A116" s="140">
        <v>3</v>
      </c>
      <c r="B116" s="156" t="s">
        <v>2664</v>
      </c>
      <c r="C116" s="158" t="s">
        <v>31</v>
      </c>
      <c r="D116" s="63"/>
      <c r="E116" s="142"/>
      <c r="F116" s="142"/>
      <c r="G116" s="155" t="str">
        <f t="shared" si="4"/>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25">
      <c r="A117" s="140">
        <v>4</v>
      </c>
      <c r="B117" s="156" t="s">
        <v>2664</v>
      </c>
      <c r="C117" s="158" t="s">
        <v>31</v>
      </c>
      <c r="D117" s="63"/>
      <c r="E117" s="142"/>
      <c r="F117" s="142"/>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25">
      <c r="A118" s="141">
        <v>5</v>
      </c>
      <c r="B118" s="156" t="s">
        <v>2664</v>
      </c>
      <c r="C118" s="158" t="s">
        <v>31</v>
      </c>
      <c r="D118" s="63"/>
      <c r="E118" s="142"/>
      <c r="F118" s="142"/>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25">
      <c r="A119" s="141">
        <v>6</v>
      </c>
      <c r="B119" s="156" t="s">
        <v>2664</v>
      </c>
      <c r="C119" s="158" t="s">
        <v>31</v>
      </c>
      <c r="D119" s="63"/>
      <c r="E119" s="142"/>
      <c r="F119" s="142"/>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25">
      <c r="A120" s="141">
        <v>7</v>
      </c>
      <c r="B120" s="156" t="s">
        <v>2664</v>
      </c>
      <c r="C120" s="158" t="s">
        <v>31</v>
      </c>
      <c r="D120" s="63"/>
      <c r="E120" s="142"/>
      <c r="F120" s="142"/>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25">
      <c r="A121" s="141">
        <v>8</v>
      </c>
      <c r="B121" s="156" t="s">
        <v>2664</v>
      </c>
      <c r="C121" s="158" t="s">
        <v>31</v>
      </c>
      <c r="D121" s="63"/>
      <c r="E121" s="142"/>
      <c r="F121" s="142"/>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25">
      <c r="A122" s="141">
        <v>9</v>
      </c>
      <c r="B122" s="156" t="s">
        <v>2664</v>
      </c>
      <c r="C122" s="158" t="s">
        <v>31</v>
      </c>
      <c r="D122" s="63"/>
      <c r="E122" s="142"/>
      <c r="F122" s="142"/>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25">
      <c r="A123" s="141">
        <v>10</v>
      </c>
      <c r="B123" s="156" t="s">
        <v>2664</v>
      </c>
      <c r="C123" s="158" t="s">
        <v>31</v>
      </c>
      <c r="D123" s="63"/>
      <c r="E123" s="142"/>
      <c r="F123" s="142"/>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41">
        <v>11</v>
      </c>
      <c r="B124" s="156" t="s">
        <v>2664</v>
      </c>
      <c r="C124" s="158" t="s">
        <v>31</v>
      </c>
      <c r="D124" s="63"/>
      <c r="E124" s="142"/>
      <c r="F124" s="142"/>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41">
        <v>12</v>
      </c>
      <c r="B125" s="156" t="s">
        <v>2664</v>
      </c>
      <c r="C125" s="158" t="s">
        <v>31</v>
      </c>
      <c r="D125" s="63"/>
      <c r="E125" s="142"/>
      <c r="F125" s="142"/>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41">
        <v>13</v>
      </c>
      <c r="B126" s="156" t="s">
        <v>2664</v>
      </c>
      <c r="C126" s="158" t="s">
        <v>31</v>
      </c>
      <c r="D126" s="63"/>
      <c r="E126" s="142"/>
      <c r="F126" s="142"/>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41">
        <v>14</v>
      </c>
      <c r="B127" s="156" t="s">
        <v>2664</v>
      </c>
      <c r="C127" s="158" t="s">
        <v>31</v>
      </c>
      <c r="D127" s="63"/>
      <c r="E127" s="142"/>
      <c r="F127" s="142"/>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41">
        <v>15</v>
      </c>
      <c r="B128" s="156" t="s">
        <v>2664</v>
      </c>
      <c r="C128" s="158" t="s">
        <v>31</v>
      </c>
      <c r="D128" s="63"/>
      <c r="E128" s="142"/>
      <c r="F128" s="142"/>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41">
        <v>16</v>
      </c>
      <c r="B129" s="156" t="s">
        <v>2664</v>
      </c>
      <c r="C129" s="158" t="s">
        <v>31</v>
      </c>
      <c r="D129" s="63"/>
      <c r="E129" s="142"/>
      <c r="F129" s="142"/>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41">
        <v>17</v>
      </c>
      <c r="B130" s="156" t="s">
        <v>2664</v>
      </c>
      <c r="C130" s="158" t="s">
        <v>31</v>
      </c>
      <c r="D130" s="63"/>
      <c r="E130" s="142"/>
      <c r="F130" s="142"/>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41">
        <v>18</v>
      </c>
      <c r="B131" s="156" t="s">
        <v>2664</v>
      </c>
      <c r="C131" s="158" t="s">
        <v>31</v>
      </c>
      <c r="D131" s="63"/>
      <c r="E131" s="142"/>
      <c r="F131" s="142"/>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41">
        <v>19</v>
      </c>
      <c r="B132" s="156" t="s">
        <v>2664</v>
      </c>
      <c r="C132" s="158" t="s">
        <v>31</v>
      </c>
      <c r="D132" s="63"/>
      <c r="E132" s="142"/>
      <c r="F132" s="142"/>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41">
        <v>20</v>
      </c>
      <c r="B133" s="156" t="s">
        <v>2664</v>
      </c>
      <c r="C133" s="158" t="s">
        <v>31</v>
      </c>
      <c r="D133" s="63"/>
      <c r="E133" s="142"/>
      <c r="F133" s="142"/>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41">
        <v>21</v>
      </c>
      <c r="B134" s="156" t="s">
        <v>2664</v>
      </c>
      <c r="C134" s="158" t="s">
        <v>31</v>
      </c>
      <c r="D134" s="63"/>
      <c r="E134" s="142"/>
      <c r="F134" s="142"/>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41">
        <v>22</v>
      </c>
      <c r="B135" s="156" t="s">
        <v>2664</v>
      </c>
      <c r="C135" s="158" t="s">
        <v>31</v>
      </c>
      <c r="D135" s="63"/>
      <c r="E135" s="142"/>
      <c r="F135" s="142"/>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41">
        <v>23</v>
      </c>
      <c r="B136" s="156" t="s">
        <v>2664</v>
      </c>
      <c r="C136" s="158" t="s">
        <v>31</v>
      </c>
      <c r="D136" s="63"/>
      <c r="E136" s="142"/>
      <c r="F136" s="142"/>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41">
        <v>24</v>
      </c>
      <c r="B137" s="156" t="s">
        <v>2664</v>
      </c>
      <c r="C137" s="158" t="s">
        <v>31</v>
      </c>
      <c r="D137" s="63"/>
      <c r="E137" s="142"/>
      <c r="F137" s="142"/>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41">
        <v>25</v>
      </c>
      <c r="B138" s="156" t="s">
        <v>2664</v>
      </c>
      <c r="C138" s="158" t="s">
        <v>31</v>
      </c>
      <c r="D138" s="63"/>
      <c r="E138" s="142"/>
      <c r="F138" s="142"/>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41">
        <v>26</v>
      </c>
      <c r="B139" s="156" t="s">
        <v>2664</v>
      </c>
      <c r="C139" s="158" t="s">
        <v>31</v>
      </c>
      <c r="D139" s="63"/>
      <c r="E139" s="142"/>
      <c r="F139" s="142"/>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41">
        <v>27</v>
      </c>
      <c r="B140" s="156" t="s">
        <v>2664</v>
      </c>
      <c r="C140" s="158" t="s">
        <v>31</v>
      </c>
      <c r="D140" s="63"/>
      <c r="E140" s="142"/>
      <c r="F140" s="142"/>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41">
        <v>28</v>
      </c>
      <c r="B141" s="156" t="s">
        <v>2664</v>
      </c>
      <c r="C141" s="158" t="s">
        <v>31</v>
      </c>
      <c r="D141" s="63"/>
      <c r="E141" s="142"/>
      <c r="F141" s="142"/>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41">
        <v>29</v>
      </c>
      <c r="B142" s="156" t="s">
        <v>2664</v>
      </c>
      <c r="C142" s="158" t="s">
        <v>31</v>
      </c>
      <c r="D142" s="63"/>
      <c r="E142" s="142"/>
      <c r="F142" s="142"/>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41">
        <v>30</v>
      </c>
      <c r="B143" s="156" t="s">
        <v>2664</v>
      </c>
      <c r="C143" s="158" t="s">
        <v>31</v>
      </c>
      <c r="D143" s="63"/>
      <c r="E143" s="142"/>
      <c r="F143" s="142"/>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41">
        <v>31</v>
      </c>
      <c r="B144" s="156" t="s">
        <v>2664</v>
      </c>
      <c r="C144" s="158" t="s">
        <v>31</v>
      </c>
      <c r="D144" s="63"/>
      <c r="E144" s="142"/>
      <c r="F144" s="142"/>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41">
        <v>32</v>
      </c>
      <c r="B145" s="156" t="s">
        <v>2664</v>
      </c>
      <c r="C145" s="158" t="s">
        <v>31</v>
      </c>
      <c r="D145" s="63"/>
      <c r="E145" s="142"/>
      <c r="F145" s="142"/>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41">
        <v>33</v>
      </c>
      <c r="B146" s="156" t="s">
        <v>2664</v>
      </c>
      <c r="C146" s="158" t="s">
        <v>31</v>
      </c>
      <c r="D146" s="63"/>
      <c r="E146" s="142"/>
      <c r="F146" s="142"/>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41">
        <v>34</v>
      </c>
      <c r="B147" s="156" t="s">
        <v>2664</v>
      </c>
      <c r="C147" s="158" t="s">
        <v>31</v>
      </c>
      <c r="D147" s="63"/>
      <c r="E147" s="142"/>
      <c r="F147" s="142"/>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41">
        <v>35</v>
      </c>
      <c r="B148" s="156" t="s">
        <v>2664</v>
      </c>
      <c r="C148" s="158" t="s">
        <v>31</v>
      </c>
      <c r="D148" s="63"/>
      <c r="E148" s="142"/>
      <c r="F148" s="142"/>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41">
        <v>36</v>
      </c>
      <c r="B149" s="156" t="s">
        <v>2664</v>
      </c>
      <c r="C149" s="158" t="s">
        <v>31</v>
      </c>
      <c r="D149" s="63"/>
      <c r="E149" s="142"/>
      <c r="F149" s="142"/>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41">
        <v>37</v>
      </c>
      <c r="B150" s="156" t="s">
        <v>2664</v>
      </c>
      <c r="C150" s="158" t="s">
        <v>31</v>
      </c>
      <c r="D150" s="63"/>
      <c r="E150" s="142"/>
      <c r="F150" s="142"/>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41">
        <v>38</v>
      </c>
      <c r="B151" s="156" t="s">
        <v>2664</v>
      </c>
      <c r="C151" s="158" t="s">
        <v>31</v>
      </c>
      <c r="D151" s="63"/>
      <c r="E151" s="142"/>
      <c r="F151" s="142"/>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41">
        <v>39</v>
      </c>
      <c r="B152" s="156" t="s">
        <v>2664</v>
      </c>
      <c r="C152" s="158" t="s">
        <v>31</v>
      </c>
      <c r="D152" s="63"/>
      <c r="E152" s="142"/>
      <c r="F152" s="142"/>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41">
        <v>40</v>
      </c>
      <c r="B153" s="156" t="s">
        <v>2664</v>
      </c>
      <c r="C153" s="158" t="s">
        <v>31</v>
      </c>
      <c r="D153" s="63"/>
      <c r="E153" s="142"/>
      <c r="F153" s="142"/>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41">
        <v>41</v>
      </c>
      <c r="B154" s="156" t="s">
        <v>2664</v>
      </c>
      <c r="C154" s="158" t="s">
        <v>31</v>
      </c>
      <c r="D154" s="63"/>
      <c r="E154" s="142"/>
      <c r="F154" s="142"/>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41">
        <v>42</v>
      </c>
      <c r="B155" s="156" t="s">
        <v>2664</v>
      </c>
      <c r="C155" s="158" t="s">
        <v>31</v>
      </c>
      <c r="D155" s="63"/>
      <c r="E155" s="142"/>
      <c r="F155" s="142"/>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41">
        <v>43</v>
      </c>
      <c r="B156" s="156" t="s">
        <v>2664</v>
      </c>
      <c r="C156" s="158" t="s">
        <v>31</v>
      </c>
      <c r="D156" s="63"/>
      <c r="E156" s="142"/>
      <c r="F156" s="142"/>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41">
        <v>44</v>
      </c>
      <c r="B157" s="156" t="s">
        <v>2664</v>
      </c>
      <c r="C157" s="158" t="s">
        <v>31</v>
      </c>
      <c r="D157" s="63"/>
      <c r="E157" s="142"/>
      <c r="F157" s="142"/>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41">
        <v>45</v>
      </c>
      <c r="B158" s="156" t="s">
        <v>2664</v>
      </c>
      <c r="C158" s="158" t="s">
        <v>31</v>
      </c>
      <c r="D158" s="63"/>
      <c r="E158" s="142"/>
      <c r="F158" s="142"/>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41">
        <v>46</v>
      </c>
      <c r="B159" s="156" t="s">
        <v>2664</v>
      </c>
      <c r="C159" s="158" t="s">
        <v>31</v>
      </c>
      <c r="D159" s="63"/>
      <c r="E159" s="142"/>
      <c r="F159" s="142"/>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41">
        <v>47</v>
      </c>
      <c r="B160" s="156" t="s">
        <v>2664</v>
      </c>
      <c r="C160" s="158" t="s">
        <v>31</v>
      </c>
      <c r="D160" s="63"/>
      <c r="E160" s="142"/>
      <c r="F160" s="142"/>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2700</v>
      </c>
      <c r="E167" s="8"/>
      <c r="F167" s="5"/>
      <c r="G167" s="107" t="s">
        <v>2700</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2"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59"/>
      <c r="Z178" s="160" t="str">
        <f>IF(Y178&gt;0,SUM(E180+Y178),"")</f>
        <v/>
      </c>
      <c r="AA178" s="19"/>
      <c r="AB178" s="19"/>
    </row>
    <row r="179" spans="1:28" ht="23.25" x14ac:dyDescent="0.25">
      <c r="A179" s="9"/>
      <c r="B179" s="219" t="s">
        <v>2668</v>
      </c>
      <c r="C179" s="219"/>
      <c r="D179" s="219"/>
      <c r="E179" s="166">
        <v>0.02</v>
      </c>
      <c r="F179" s="165">
        <v>0.01</v>
      </c>
      <c r="G179" s="160">
        <f>IF(F179&gt;0,SUM(E179+F179),"")</f>
        <v>0.03</v>
      </c>
      <c r="H179" s="5"/>
      <c r="I179" s="219" t="s">
        <v>2670</v>
      </c>
      <c r="J179" s="219"/>
      <c r="K179" s="219"/>
      <c r="L179" s="219"/>
      <c r="M179" s="167"/>
      <c r="O179" s="8"/>
      <c r="Q179" s="19"/>
      <c r="R179" s="154" t="str">
        <f>IF(M179&gt;0,SUM(L179+M179),"")</f>
        <v/>
      </c>
      <c r="T179" s="19"/>
      <c r="U179" s="175" t="s">
        <v>1166</v>
      </c>
      <c r="V179" s="175"/>
      <c r="W179" s="175"/>
      <c r="X179" s="24">
        <v>0.02</v>
      </c>
      <c r="Y179" s="159"/>
      <c r="Z179" s="160" t="str">
        <f>IF(Y179&gt;0,SUM(E181+Y179),"")</f>
        <v/>
      </c>
      <c r="AA179" s="19"/>
      <c r="AB179" s="19"/>
    </row>
    <row r="180" spans="1:28" ht="23.25" hidden="1" x14ac:dyDescent="0.25">
      <c r="A180" s="9"/>
      <c r="B180" s="199"/>
      <c r="C180" s="199"/>
      <c r="D180" s="199"/>
      <c r="E180" s="164"/>
      <c r="H180" s="5"/>
      <c r="I180" s="199"/>
      <c r="J180" s="199"/>
      <c r="K180" s="199"/>
      <c r="L180" s="199"/>
      <c r="M180" s="5"/>
      <c r="O180" s="8"/>
      <c r="Q180" s="19"/>
      <c r="R180" s="154" t="str">
        <f>IF(S180&gt;0,SUM(L180+S180),"")</f>
        <v/>
      </c>
      <c r="S180" s="159"/>
      <c r="T180" s="19"/>
      <c r="U180" s="175" t="s">
        <v>1167</v>
      </c>
      <c r="V180" s="175"/>
      <c r="W180" s="175"/>
      <c r="X180" s="24">
        <v>0.03</v>
      </c>
      <c r="Y180" s="159"/>
      <c r="Z180" s="160" t="str">
        <f>IF(Y180&gt;0,SUM(E182+Y180),"")</f>
        <v/>
      </c>
      <c r="AA180" s="19"/>
      <c r="AB180" s="19"/>
    </row>
    <row r="181" spans="1:28" ht="23.25" hidden="1" x14ac:dyDescent="0.25">
      <c r="A181" s="9"/>
      <c r="B181" s="199"/>
      <c r="C181" s="199"/>
      <c r="D181" s="199"/>
      <c r="E181" s="164"/>
      <c r="H181" s="5"/>
      <c r="I181" s="199"/>
      <c r="J181" s="199"/>
      <c r="K181" s="199"/>
      <c r="L181" s="199"/>
      <c r="M181" s="5"/>
      <c r="O181" s="8"/>
      <c r="Q181" s="19"/>
      <c r="R181" s="154" t="str">
        <f>IF(S181&gt;0,SUM(L181+S181),"")</f>
        <v/>
      </c>
      <c r="S181" s="159"/>
      <c r="T181" s="19"/>
      <c r="U181" s="19"/>
      <c r="V181" s="19"/>
      <c r="W181" s="19"/>
      <c r="X181" s="19"/>
      <c r="Y181" s="19"/>
      <c r="Z181" s="19"/>
      <c r="AA181" s="19"/>
      <c r="AB181" s="19"/>
    </row>
    <row r="182" spans="1:28" ht="23.25" hidden="1" x14ac:dyDescent="0.25">
      <c r="A182" s="9"/>
      <c r="B182" s="199"/>
      <c r="C182" s="199"/>
      <c r="D182" s="199"/>
      <c r="E182" s="164"/>
      <c r="H182" s="5"/>
      <c r="I182" s="199"/>
      <c r="J182" s="199"/>
      <c r="K182" s="199"/>
      <c r="L182" s="199"/>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4" t="str">
        <f>IF(S183&gt;0,SUM(L183+S183),"")</f>
        <v/>
      </c>
      <c r="S183" s="159"/>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1">
        <f>+SUM(G179:G182)</f>
        <v>0.03</v>
      </c>
      <c r="D185" s="91" t="s">
        <v>2628</v>
      </c>
      <c r="E185" s="94">
        <f>+(C185*SUM(K20:K35))</f>
        <v>53650073.43</v>
      </c>
      <c r="F185" s="92"/>
      <c r="G185" s="93"/>
      <c r="H185" s="88"/>
      <c r="I185" s="90" t="s">
        <v>2627</v>
      </c>
      <c r="J185" s="161">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3"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4" t="s">
        <v>2636</v>
      </c>
      <c r="C192" s="234"/>
      <c r="E192" s="5" t="s">
        <v>20</v>
      </c>
      <c r="H192" s="26" t="s">
        <v>24</v>
      </c>
      <c r="J192" s="5" t="s">
        <v>2637</v>
      </c>
      <c r="K192" s="5"/>
      <c r="M192" s="5"/>
      <c r="N192" s="5"/>
      <c r="O192" s="8"/>
      <c r="Q192" s="149"/>
      <c r="R192" s="150"/>
      <c r="S192" s="150"/>
      <c r="T192" s="149"/>
    </row>
    <row r="193" spans="1:18" x14ac:dyDescent="0.25">
      <c r="A193" s="9"/>
      <c r="C193" s="124">
        <v>41451</v>
      </c>
      <c r="D193" s="5"/>
      <c r="E193" s="123">
        <v>2064</v>
      </c>
      <c r="F193" s="5"/>
      <c r="G193" s="5"/>
      <c r="H193" s="123" t="s">
        <v>2697</v>
      </c>
      <c r="J193" s="5"/>
      <c r="K193" s="124">
        <v>42012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2698</v>
      </c>
      <c r="J211" s="27" t="s">
        <v>2622</v>
      </c>
      <c r="K211" s="174" t="s">
        <v>2698</v>
      </c>
      <c r="L211" s="21"/>
      <c r="M211" s="21"/>
      <c r="N211" s="21"/>
      <c r="O211" s="8"/>
    </row>
    <row r="212" spans="1:15" x14ac:dyDescent="0.25">
      <c r="A212" s="9"/>
      <c r="B212" s="27" t="s">
        <v>2619</v>
      </c>
      <c r="C212" s="123" t="s">
        <v>2697</v>
      </c>
      <c r="D212" s="21"/>
      <c r="G212" s="27" t="s">
        <v>2621</v>
      </c>
      <c r="H212" s="174">
        <v>3766531</v>
      </c>
      <c r="J212" s="27" t="s">
        <v>2623</v>
      </c>
      <c r="K212" s="123"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purl.org/dc/dcmitype/"/>
    <ds:schemaRef ds:uri="http://www.w3.org/XML/1998/namespace"/>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a65d333d-5b59-4810-bc94-b80d9325abbc"/>
    <ds:schemaRef ds:uri="4fb10211-09fb-4e80-9f0b-184718d5d98c"/>
    <ds:schemaRef ds:uri="http://schemas.microsoft.com/office/2006/metadata/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JULIO VERNE</cp:lastModifiedBy>
  <cp:lastPrinted>2020-12-28T17:40:49Z</cp:lastPrinted>
  <dcterms:created xsi:type="dcterms:W3CDTF">2020-10-14T21:57:42Z</dcterms:created>
  <dcterms:modified xsi:type="dcterms:W3CDTF">2020-12-28T22:43:31Z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