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<sst xmlns="http://schemas.openxmlformats.org/spreadsheetml/2006/main" count="3089" uniqueCount="2697">
  <si>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</si>
  <si>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</si>
  <si>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</si>
  <si>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</si>
  <si>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</si>
  <si>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</si>
  <si>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</si>
  <si>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</si>
  <si>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</si>
  <si>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</si>
  <si>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</si>
  <si>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</si>
  <si>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</si>
  <si>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</si>
  <si>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</si>
  <si>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</si>
  <si>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</si>
  <si>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</si>
  <si>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</si>
  <si>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</si>
  <si>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</si>
  <si>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</si>
  <si>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</si>
  <si>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</si>
  <si>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</si>
  <si>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</si>
  <si>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</si>
  <si>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</si>
  <si>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</si>
  <si>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</si>
  <si>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</si>
  <si>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</si>
  <si>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</si>
  <si>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</si>
  <si>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</si>
  <si>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</si>
  <si>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</si>
  <si>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</si>
  <si>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</si>
  <si>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</si>
  <si>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</si>
  <si>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</si>
  <si>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</si>
  <si>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</si>
  <si>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</si>
  <si>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</si>
  <si>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</si>
  <si>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</si>
  <si>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</si>
  <si>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</si>
  <si>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</si>
  <si>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</si>
  <si>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</si>
  <si>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</si>
  <si>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</si>
  <si>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</si>
  <si>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</si>
  <si>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</si>
  <si>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</si>
  <si>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</si>
  <si>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</si>
  <si>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</si>
  <si>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</si>
  <si>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</si>
  <si>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</si>
  <si>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</si>
  <si>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</si>
  <si>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</si>
  <si>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</si>
  <si>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</si>
  <si>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</si>
  <si>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</si>
  <si>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</si>
  <si>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</si>
  <si>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</si>
  <si>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</si>
  <si>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</si>
  <si>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</si>
  <si>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</si>
  <si>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</si>
  <si>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</si>
  <si>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</si>
  <si>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</si>
  <si>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</si>
  <si>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</si>
  <si>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</si>
  <si>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</si>
  <si>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</si>
  <si>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</si>
  <si>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</si>
  <si>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</si>
  <si>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</si>
  <si>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</si>
  <si>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</si>
  <si>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</si>
  <si>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</si>
  <si>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</si>
  <si>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</si>
  <si>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</si>
  <si>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</si>
  <si>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</si>
  <si>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</si>
  <si>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</si>
  <si>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</si>
  <si>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</si>
  <si>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</si>
  <si>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</si>
  <si>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</si>
  <si>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</si>
  <si>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</si>
  <si>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</si>
  <si>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</si>
  <si>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</si>
  <si>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</si>
  <si>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</si>
  <si>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</si>
  <si>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</si>
  <si>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</si>
  <si>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</si>
  <si>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</si>
  <si>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</si>
  <si>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</si>
  <si>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</si>
  <si>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</si>
  <si>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</si>
  <si>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</si>
  <si>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</si>
  <si>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</si>
  <si>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</si>
  <si>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</si>
  <si>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</si>
  <si>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</si>
  <si>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</si>
  <si>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</si>
  <si>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</si>
  <si>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</si>
  <si>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</si>
  <si>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</si>
  <si>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</si>
  <si>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</si>
  <si>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</si>
  <si>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</si>
  <si>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</si>
  <si>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</si>
  <si>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</si>
  <si>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</si>
  <si>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</si>
  <si>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</si>
  <si>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</si>
  <si>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</si>
  <si>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</si>
  <si>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</si>
  <si>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</si>
  <si>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</si>
  <si>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</si>
  <si>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</si>
  <si>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</si>
  <si>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</si>
  <si>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</si>
  <si>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</si>
  <si>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</si>
  <si>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</si>
  <si>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</si>
  <si>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</si>
  <si>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</si>
  <si>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</si>
  <si>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</si>
  <si>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</si>
  <si>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</si>
  <si>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</si>
  <si>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</si>
  <si>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</si>
  <si>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</si>
  <si>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</si>
  <si>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</si>
  <si>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</si>
  <si>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</si>
  <si>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</si>
  <si>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</si>
  <si>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</si>
  <si>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</si>
  <si>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</si>
  <si>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</si>
  <si>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</si>
  <si>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</si>
  <si>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</si>
  <si>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</si>
  <si>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</si>
  <si>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</si>
  <si>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</si>
  <si>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</si>
  <si>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</si>
  <si>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</si>
  <si>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</si>
  <si>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</si>
  <si>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</si>
  <si>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</si>
  <si>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</si>
  <si>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</si>
  <si>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</si>
  <si>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</si>
  <si>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</si>
  <si>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</si>
  <si>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</si>
  <si>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</si>
  <si>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</si>
  <si>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</si>
  <si>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</si>
  <si>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</si>
  <si>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</si>
  <si>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</si>
  <si>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</si>
  <si>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</si>
  <si>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</si>
  <si>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</si>
  <si>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</si>
  <si>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</si>
  <si>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</si>
  <si>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</si>
  <si>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</si>
  <si>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</si>
  <si>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</si>
  <si>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</si>
  <si>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</si>
  <si>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</si>
  <si>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</si>
  <si>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</si>
  <si>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</si>
  <si>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</si>
  <si>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</si>
  <si>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</si>
  <si>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</si>
  <si>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</si>
  <si>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</si>
  <si>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</si>
  <si>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</si>
  <si>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</si>
  <si>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</si>
  <si>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</si>
  <si>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</si>
  <si>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</si>
  <si>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</si>
  <si>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</si>
  <si>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</si>
  <si>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</si>
  <si>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</si>
  <si>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</si>
  <si>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</si>
  <si>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</si>
  <si>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</si>
  <si>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</si>
  <si>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</si>
  <si>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</si>
  <si>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</si>
  <si>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</si>
  <si>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</si>
  <si>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</si>
  <si>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</si>
  <si>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</si>
  <si>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</si>
  <si>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</si>
  <si>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</si>
  <si>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</si>
  <si>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</si>
  <si>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</si>
  <si>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</si>
  <si>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</si>
  <si>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</si>
  <si>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</si>
  <si>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</si>
  <si>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</si>
  <si>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</si>
  <si>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</si>
  <si>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</si>
  <si>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</si>
  <si>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</si>
  <si>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</si>
  <si>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</si>
  <si>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</si>
  <si>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</si>
  <si>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</si>
  <si>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</si>
  <si>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</si>
  <si>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</si>
  <si>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</si>
  <si>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</si>
  <si>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</si>
  <si>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</si>
  <si>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</si>
  <si>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</si>
  <si>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</si>
  <si>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</si>
  <si>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</si>
  <si>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</si>
  <si>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</si>
  <si>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</si>
  <si>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</si>
  <si>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</si>
  <si>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</si>
  <si>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</si>
  <si>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</si>
  <si>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</si>
  <si>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</si>
  <si>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</si>
  <si>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</si>
  <si>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</si>
  <si>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</si>
  <si>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</si>
  <si>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</si>
  <si>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</si>
  <si>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</si>
  <si>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</si>
  <si>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</si>
  <si>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</si>
  <si>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</si>
  <si>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</si>
  <si>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</si>
  <si>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</si>
  <si>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</si>
  <si>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</si>
  <si>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</si>
  <si>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</si>
  <si>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</si>
  <si>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</si>
  <si>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</si>
  <si>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</si>
  <si>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</si>
  <si>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</si>
  <si>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</si>
  <si>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</si>
  <si>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</si>
  <si>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</si>
  <si>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</si>
  <si>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</si>
  <si>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</si>
  <si>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</si>
  <si>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</si>
  <si>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</si>
  <si>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</si>
  <si>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</si>
  <si>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</si>
  <si>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</si>
  <si>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</si>
  <si>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</si>
  <si>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</si>
  <si>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</si>
  <si>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</si>
  <si>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</si>
  <si>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</si>
  <si>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</si>
  <si>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</si>
  <si>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</si>
  <si>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</si>
  <si>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</si>
  <si>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</si>
  <si>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</si>
  <si>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</si>
  <si>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</si>
  <si>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</si>
  <si>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</si>
  <si>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</si>
  <si>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</si>
  <si>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</si>
  <si>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</si>
  <si>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</si>
  <si>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</si>
  <si>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</si>
  <si>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</si>
  <si>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</si>
  <si>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</si>
  <si>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</si>
  <si>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</si>
  <si>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</si>
  <si>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</si>
  <si>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</si>
  <si>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</si>
  <si>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</si>
  <si>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</si>
  <si>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</si>
  <si>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</si>
  <si>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</si>
  <si>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</si>
  <si>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</si>
  <si>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</si>
  <si>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</si>
  <si>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</si>
  <si>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</si>
  <si>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</si>
  <si>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</si>
  <si>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</si>
  <si>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</si>
  <si>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</si>
  <si>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</si>
  <si>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</si>
  <si>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</si>
  <si>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</si>
  <si>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</si>
  <si>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</si>
  <si>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</si>
  <si>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</si>
  <si>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</si>
  <si>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</si>
  <si>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</si>
  <si>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</si>
  <si>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</si>
  <si>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</si>
  <si>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</si>
  <si>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</si>
  <si>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</si>
  <si>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</si>
  <si>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</si>
  <si>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</si>
  <si>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</si>
  <si>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</si>
  <si>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</si>
  <si>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</si>
  <si>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</si>
  <si>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</si>
  <si>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</si>
  <si>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</si>
  <si>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</si>
  <si>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</si>
  <si>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</si>
  <si>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</si>
  <si>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</si>
  <si>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</si>
  <si>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</si>
  <si>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</si>
  <si>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</si>
  <si>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</si>
  <si>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</si>
  <si>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</si>
  <si>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</si>
  <si>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</si>
  <si>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</si>
  <si>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</si>
  <si>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</si>
  <si>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</si>
  <si>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</si>
  <si>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</si>
  <si>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</si>
  <si>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</si>
  <si>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</si>
  <si>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</si>
  <si>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</si>
  <si>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</si>
  <si>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</si>
  <si>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</si>
  <si>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</si>
  <si>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</si>
  <si>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</si>
  <si>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</si>
  <si>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</si>
  <si>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</si>
  <si>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</si>
  <si>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</si>
  <si>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</si>
  <si>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</si>
  <si>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</si>
  <si>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</si>
  <si>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</si>
  <si>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</si>
  <si>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</si>
  <si>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</si>
  <si>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</si>
  <si>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</si>
  <si>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</si>
  <si>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</si>
  <si>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</si>
  <si>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</si>
  <si>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</si>
  <si>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</si>
  <si>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</si>
  <si>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</si>
  <si>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</si>
  <si>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</si>
  <si>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</si>
  <si>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</si>
  <si>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</si>
  <si>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</si>
  <si>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</si>
  <si>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</si>
  <si>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</si>
  <si>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</si>
  <si>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</si>
  <si>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</si>
  <si>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</si>
  <si>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</si>
  <si>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</si>
  <si>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</si>
  <si>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</si>
  <si>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</si>
  <si>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</si>
  <si>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</si>
  <si>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</si>
  <si>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</si>
  <si>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</si>
  <si>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</si>
  <si>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</si>
  <si>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</si>
  <si>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</si>
  <si>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</si>
  <si>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</si>
  <si>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</si>
  <si>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</si>
  <si>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</si>
  <si>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</si>
  <si>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</si>
  <si>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</si>
  <si>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</si>
  <si>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</si>
  <si>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</si>
  <si>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</si>
  <si>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</si>
  <si>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</si>
  <si>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</si>
  <si>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</si>
  <si>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</si>
  <si>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</si>
  <si>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</si>
  <si>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</si>
  <si>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</si>
  <si>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</si>
  <si>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</si>
  <si>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</si>
  <si>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</si>
  <si>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</si>
  <si>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</si>
  <si>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</si>
  <si>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</si>
  <si>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</si>
  <si>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</si>
  <si>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</si>
  <si>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</si>
  <si>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</si>
  <si>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</si>
  <si>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</si>
  <si>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</si>
  <si>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</si>
  <si>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</si>
  <si>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</si>
  <si>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</si>
  <si>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</si>
  <si>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</si>
  <si>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</si>
  <si>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</si>
  <si>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</si>
  <si>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</si>
  <si>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</si>
  <si>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</si>
  <si>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</si>
  <si>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</si>
  <si>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</si>
  <si>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</si>
  <si>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</si>
  <si>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</si>
  <si>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</si>
  <si>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</si>
  <si>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</si>
  <si>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</si>
  <si>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</si>
  <si>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</si>
  <si>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</si>
  <si>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</si>
  <si>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</si>
  <si>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</si>
  <si>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</si>
  <si>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</si>
  <si>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</si>
  <si>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</si>
  <si>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</si>
  <si>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</si>
  <si>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</si>
  <si>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</si>
  <si>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</si>
  <si>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</si>
  <si>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</si>
  <si>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</si>
  <si>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</si>
  <si>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</si>
  <si>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</si>
  <si>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</si>
  <si>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</si>
  <si>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</si>
  <si>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</si>
  <si>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</si>
  <si>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</si>
  <si>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</si>
  <si>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</si>
  <si>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</si>
  <si>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</si>
  <si>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</si>
  <si>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</si>
  <si>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</si>
  <si>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</si>
  <si>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</si>
  <si>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</si>
  <si>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</si>
  <si>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</si>
  <si>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</si>
  <si>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</si>
  <si>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</si>
  <si>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</si>
  <si>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</si>
  <si>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</si>
  <si>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</si>
  <si>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</si>
  <si>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</si>
  <si>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</si>
  <si>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</si>
  <si>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</si>
  <si>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</si>
  <si>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</si>
  <si>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</si>
  <si>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</si>
  <si>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</si>
  <si>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</si>
  <si>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</si>
  <si>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</si>
  <si>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</si>
  <si>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</si>
  <si>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</si>
  <si>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</si>
  <si>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</si>
  <si>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</si>
  <si>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</si>
  <si>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</si>
  <si>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</si>
  <si>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</si>
  <si>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</si>
  <si>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</si>
  <si>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</si>
  <si>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</si>
  <si>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</si>
  <si>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</si>
  <si>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</si>
  <si>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</si>
  <si>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</si>
  <si>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</si>
  <si>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</si>
  <si>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</si>
  <si>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</si>
  <si>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</si>
  <si>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</si>
  <si>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</si>
  <si>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</si>
  <si>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</si>
  <si>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</si>
  <si>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</si>
  <si>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</si>
  <si>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</si>
  <si>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</si>
  <si>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</si>
  <si>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</si>
  <si>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</si>
  <si>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</si>
  <si>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</si>
  <si>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</si>
  <si>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</si>
  <si>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</si>
  <si>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</si>
  <si>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</si>
  <si>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</si>
  <si>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</si>
  <si>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</si>
  <si>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</si>
  <si>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</si>
  <si>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</si>
  <si>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</si>
  <si>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</si>
  <si>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</si>
  <si>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</si>
  <si>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</si>
  <si>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</si>
  <si>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</si>
  <si>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</si>
  <si>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</si>
  <si>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</si>
  <si>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</si>
  <si>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</si>
  <si>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</si>
  <si>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</si>
  <si>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</si>
  <si>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</si>
  <si>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</si>
  <si>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</si>
  <si>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</si>
  <si>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</si>
  <si>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</si>
  <si>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</si>
  <si>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</si>
  <si>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</si>
  <si>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</si>
  <si>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</si>
  <si>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</si>
  <si>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</si>
  <si>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</si>
  <si>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</si>
  <si>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</si>
  <si>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</si>
  <si>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</si>
  <si>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</si>
  <si>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</si>
  <si>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</si>
  <si>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</si>
  <si>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</si>
  <si>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</si>
  <si>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</si>
  <si>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</si>
  <si>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</si>
  <si>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</si>
  <si>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</si>
  <si>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</si>
  <si>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</si>
  <si>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</si>
  <si>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</si>
  <si>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</si>
  <si>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</si>
  <si>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</si>
  <si>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</si>
  <si>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</si>
  <si>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</si>
  <si>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</si>
  <si>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</si>
  <si>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</si>
  <si>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</si>
  <si>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</si>
  <si>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</si>
  <si>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</si>
  <si>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</si>
  <si>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</si>
  <si>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</si>
  <si>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</si>
  <si>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</si>
  <si>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</si>
  <si>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</si>
  <si>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</si>
  <si>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</si>
  <si>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</si>
  <si>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</si>
  <si>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</si>
  <si>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</si>
  <si>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</si>
  <si>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</si>
  <si>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</si>
  <si>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</si>
  <si>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</si>
  <si>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</si>
  <si>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</si>
  <si>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</si>
  <si>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</si>
  <si>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</si>
  <si>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</si>
  <si>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</si>
  <si>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</si>
  <si>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</si>
  <si>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</si>
  <si>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</si>
  <si>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</si>
  <si>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</si>
  <si>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</si>
  <si>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</si>
  <si>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</si>
  <si>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</si>
  <si>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</si>
  <si>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</si>
  <si>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</si>
  <si>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</si>
  <si>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</si>
  <si>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</si>
  <si>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</si>
  <si>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</si>
  <si>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</si>
  <si>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</si>
  <si>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</si>
  <si>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</si>
  <si>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</si>
  <si>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</si>
  <si>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</si>
  <si>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</si>
  <si>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</si>
  <si>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</si>
  <si>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</si>
  <si>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</si>
  <si>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</si>
  <si>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</si>
  <si>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</si>
  <si>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</si>
  <si>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</si>
  <si>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</si>
  <si>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</si>
  <si>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</si>
  <si>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</si>
  <si>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</si>
  <si>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</si>
  <si>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</si>
  <si>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</si>
  <si>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</si>
  <si>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</si>
  <si>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</si>
  <si>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</si>
  <si>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</si>
  <si>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</si>
  <si>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</si>
  <si>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</si>
  <si>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</si>
  <si>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</si>
  <si>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</si>
  <si>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</si>
  <si>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</si>
  <si>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</si>
  <si>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</si>
  <si>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</si>
  <si>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</si>
  <si>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</si>
  <si>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</si>
  <si>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</si>
  <si>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</si>
  <si>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</si>
  <si>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</si>
  <si>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</si>
  <si>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</si>
  <si>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</si>
  <si>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</si>
  <si>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</si>
  <si>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</si>
  <si>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</si>
  <si>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</si>
  <si>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</si>
  <si>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</si>
  <si>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</si>
  <si>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</si>
  <si>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</si>
  <si>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</si>
  <si>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</si>
  <si>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</si>
  <si>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</si>
  <si>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</si>
  <si>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</si>
  <si>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</si>
  <si>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</si>
  <si>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</si>
  <si>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</si>
  <si>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</si>
  <si>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</si>
  <si>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</si>
  <si>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</si>
  <si>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</si>
  <si>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</si>
  <si>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</si>
  <si>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</si>
  <si>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</si>
  <si>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</si>
  <si>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</si>
  <si>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</si>
  <si>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</si>
  <si>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</si>
  <si>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</si>
  <si>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</si>
  <si>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</si>
  <si>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</si>
  <si>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</si>
  <si>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</si>
  <si>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</si>
  <si>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</si>
  <si>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</si>
  <si>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</si>
  <si>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</si>
  <si>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</si>
  <si>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</si>
  <si>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</si>
  <si>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</si>
  <si>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</si>
  <si>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</si>
  <si>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</si>
  <si>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</si>
  <si>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</si>
  <si>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</si>
  <si>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</si>
  <si>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</si>
  <si>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</si>
  <si>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</si>
  <si>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</si>
  <si>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</si>
  <si>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</si>
  <si>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</si>
  <si>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</si>
  <si>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</si>
  <si>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</si>
  <si>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</si>
  <si>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</si>
  <si>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</si>
  <si>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</si>
  <si>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</si>
  <si>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</si>
  <si>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</si>
  <si>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</si>
  <si>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</si>
  <si>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</si>
  <si>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</si>
  <si>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</si>
  <si>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</si>
  <si>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</si>
  <si>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</si>
  <si>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</si>
  <si>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</si>
  <si>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</si>
  <si>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</si>
  <si>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</si>
  <si>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</si>
  <si>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</si>
  <si>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</si>
  <si>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</si>
  <si>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</si>
  <si>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</si>
  <si>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</si>
  <si>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</si>
  <si>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</si>
  <si>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</si>
  <si>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</si>
  <si>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</si>
  <si>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</si>
  <si>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</si>
  <si>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</si>
  <si>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</si>
  <si>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</si>
  <si>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</si>
  <si>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</si>
  <si>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</si>
  <si>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</si>
  <si>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</si>
  <si>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</si>
  <si>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</si>
  <si>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</si>
  <si>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</si>
  <si>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</si>
  <si>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</si>
  <si>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</si>
  <si>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</si>
  <si>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</si>
  <si>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</si>
  <si>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</si>
  <si>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</si>
  <si>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</si>
  <si>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</si>
  <si>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</si>
  <si>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</si>
  <si>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</si>
  <si>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</si>
  <si>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</si>
  <si>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</si>
  <si>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</si>
  <si>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</si>
  <si>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</si>
  <si>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</si>
  <si>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</si>
  <si>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</si>
  <si>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</si>
  <si>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</si>
  <si>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</si>
  <si>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</si>
  <si>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</si>
  <si>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</si>
  <si>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</si>
  <si>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</si>
  <si>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</si>
  <si>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</si>
  <si>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</si>
  <si>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</si>
  <si>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</si>
  <si>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</si>
  <si>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</si>
  <si>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</si>
  <si>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</si>
  <si>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</si>
  <si>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</si>
  <si>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</si>
  <si>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</si>
  <si>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</si>
  <si>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</si>
  <si>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</si>
  <si>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</si>
  <si>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</si>
  <si>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</si>
  <si>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</si>
  <si>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</si>
  <si>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</si>
  <si>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</si>
  <si>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</si>
  <si>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</si>
  <si>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</si>
  <si>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</si>
  <si>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</si>
  <si>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</si>
  <si>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</si>
  <si>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</si>
  <si>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</si>
  <si>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</si>
  <si>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</si>
  <si>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</si>
  <si>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</si>
  <si>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</si>
  <si>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</si>
  <si>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</si>
  <si>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</si>
  <si>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</si>
  <si>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</si>
  <si>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</si>
  <si>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</si>
  <si>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</si>
  <si>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</si>
  <si>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</si>
  <si>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</si>
  <si>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</si>
  <si>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</si>
  <si>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</si>
  <si>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</si>
  <si>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</si>
  <si>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</si>
  <si>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</si>
  <si>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</si>
  <si>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</si>
  <si>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</si>
  <si>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</si>
  <si>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</si>
  <si>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</si>
  <si>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</si>
  <si>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</si>
  <si>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</si>
  <si>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</si>
  <si>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</si>
  <si>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</si>
  <si>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</si>
  <si>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</si>
  <si>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</si>
  <si>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</si>
  <si>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</si>
  <si>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</si>
  <si>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</si>
  <si>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</si>
  <si>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</si>
  <si>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</si>
  <si>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</si>
  <si>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</si>
  <si>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</si>
  <si>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</si>
  <si>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</si>
  <si>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</si>
  <si>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</si>
  <si>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</si>
  <si>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</si>
  <si>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</si>
  <si>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</si>
  <si>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</si>
  <si>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</si>
  <si>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</si>
  <si>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</si>
  <si>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</si>
  <si>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</si>
  <si>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</si>
  <si>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</si>
  <si>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</si>
  <si>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</si>
  <si>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</si>
  <si>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</si>
  <si>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</si>
  <si>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</si>
  <si>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</si>
  <si>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</si>
  <si>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</si>
  <si>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</si>
  <si>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</si>
  <si>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</si>
  <si>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</si>
  <si>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</si>
  <si>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</si>
  <si>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</si>
  <si>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</si>
  <si>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</si>
  <si>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</si>
  <si>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</si>
  <si>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</si>
  <si>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</si>
  <si>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</si>
  <si>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</si>
  <si>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</si>
  <si>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</si>
  <si>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</si>
  <si>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</si>
  <si>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</si>
  <si>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</si>
  <si>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</si>
  <si>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</si>
  <si>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</si>
  <si>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</si>
  <si>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</si>
  <si>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</si>
  <si>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</si>
  <si>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</si>
  <si>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</si>
  <si>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</si>
  <si>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</si>
  <si>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</si>
  <si>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</si>
  <si>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</si>
  <si>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</si>
  <si>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</si>
  <si>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</si>
  <si>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</si>
  <si>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</si>
  <si>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</si>
  <si>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</si>
  <si>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</si>
  <si>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</si>
  <si>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</si>
  <si>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</si>
  <si>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</si>
  <si>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</si>
  <si>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</si>
  <si>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</si>
  <si>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</si>
  <si>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</si>
  <si>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</si>
  <si>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</si>
  <si>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</si>
  <si>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</si>
  <si>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</si>
  <si>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</si>
  <si>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</si>
  <si>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</si>
  <si>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</si>
  <si>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</si>
  <si>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</si>
  <si>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</si>
  <si>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</si>
  <si>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</si>
  <si>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</si>
  <si>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</si>
  <si>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</si>
  <si>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</si>
  <si>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</si>
  <si>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</si>
  <si>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</si>
  <si>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</si>
  <si>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</si>
  <si>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</si>
  <si>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</si>
  <si>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</si>
  <si>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</si>
  <si>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</si>
  <si>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</si>
  <si>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</si>
  <si>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</si>
  <si>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</si>
  <si>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</si>
  <si>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</si>
  <si>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</si>
  <si>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</si>
  <si>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</si>
  <si>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</si>
  <si>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</si>
  <si>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</si>
  <si>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</si>
  <si>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</si>
  <si>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</si>
  <si>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</si>
  <si>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</si>
  <si>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</si>
  <si>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</si>
  <si>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</si>
  <si>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</si>
  <si>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</si>
  <si>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</si>
  <si>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</si>
  <si>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</si>
  <si>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</si>
  <si>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</si>
  <si>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</si>
  <si>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</si>
  <si>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</si>
  <si>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</si>
  <si>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</si>
  <si>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</si>
  <si>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</si>
  <si>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</si>
  <si>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</si>
  <si>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</si>
  <si>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</si>
  <si>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</si>
  <si>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</si>
  <si>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</si>
  <si>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</si>
  <si>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</si>
  <si>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</si>
  <si>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</si>
  <si>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</si>
  <si>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</si>
  <si>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</si>
  <si>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</si>
  <si>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</si>
  <si>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</si>
  <si>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</si>
  <si>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</si>
  <si>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</si>
  <si>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</si>
  <si>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</si>
  <si>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</si>
  <si>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</si>
  <si>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</si>
  <si>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</si>
  <si>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</si>
  <si>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</si>
  <si>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</si>
  <si>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</si>
  <si>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</si>
  <si>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</si>
  <si>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</si>
  <si>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</si>
  <si>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</si>
  <si>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</si>
  <si>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</si>
  <si>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</si>
  <si>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</si>
  <si>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</si>
  <si>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</si>
  <si>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</si>
  <si>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</si>
  <si>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</si>
  <si>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</si>
  <si>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</si>
  <si>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</si>
  <si>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</si>
  <si>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</si>
  <si>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</si>
  <si>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</si>
  <si>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</si>
  <si>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</si>
  <si>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</si>
  <si>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</si>
  <si>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</si>
  <si>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</si>
  <si>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</si>
  <si>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</si>
  <si>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</si>
  <si>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</si>
  <si>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</si>
  <si>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</si>
  <si>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</si>
  <si>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</si>
  <si>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</si>
  <si>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</si>
  <si>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</si>
  <si>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</si>
  <si>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</si>
  <si>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</si>
  <si>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</si>
  <si>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</si>
  <si>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</si>
  <si>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</si>
  <si>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</si>
  <si>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</si>
  <si>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</si>
  <si>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</si>
  <si>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</si>
  <si>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</si>
  <si>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</si>
  <si>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</si>
  <si>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</si>
  <si>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</si>
  <si>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</si>
  <si>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</si>
  <si>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</si>
  <si>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</si>
  <si>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</si>
  <si>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</si>
  <si>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</si>
  <si>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</si>
  <si>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</si>
  <si>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</si>
  <si>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</si>
  <si>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</si>
  <si>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</si>
  <si>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</si>
  <si>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</si>
  <si>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</si>
  <si>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</si>
  <si>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</si>
  <si>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</si>
  <si>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</si>
  <si>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</si>
  <si>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</si>
  <si>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</si>
  <si>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</si>
  <si>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</si>
  <si>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</si>
  <si>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</si>
  <si>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</si>
  <si>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</si>
  <si>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</si>
  <si>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</si>
  <si>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</si>
  <si>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</si>
  <si>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</si>
  <si>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</si>
  <si>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</si>
  <si>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</si>
  <si>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</si>
  <si>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</si>
  <si>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</si>
  <si>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</si>
  <si>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</si>
  <si>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</si>
  <si>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</si>
  <si>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</si>
  <si>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</si>
  <si>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</si>
  <si>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</si>
  <si>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</si>
  <si>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</si>
  <si>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</si>
  <si>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</si>
  <si>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</si>
  <si>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</si>
  <si>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</si>
  <si>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</si>
  <si>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</si>
  <si>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</si>
  <si>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</si>
  <si>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</si>
  <si>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</si>
  <si>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</si>
  <si>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</si>
  <si>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</si>
  <si>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</si>
  <si>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</si>
  <si>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</si>
  <si>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</si>
  <si>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</si>
  <si>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</si>
  <si>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</si>
  <si>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</si>
  <si>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</si>
  <si>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</si>
  <si>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</si>
  <si>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</si>
  <si>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</si>
  <si>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</si>
  <si>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</si>
  <si>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</si>
  <si>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</si>
  <si>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</si>
  <si>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</si>
  <si>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</si>
  <si>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</si>
  <si>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</si>
  <si>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</si>
  <si>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</si>
  <si>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</si>
  <si>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</si>
  <si>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</si>
  <si>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</si>
  <si>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</si>
  <si>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</si>
  <si>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</si>
  <si>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</si>
  <si>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</si>
  <si>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</si>
  <si>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</si>
  <si>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</si>
  <si>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</si>
  <si>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</si>
  <si>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</si>
  <si>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</si>
  <si>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</si>
  <si>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</si>
  <si>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</si>
  <si>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</si>
  <si>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</si>
  <si>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</si>
  <si>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</si>
  <si>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</si>
  <si>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</si>
  <si>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</si>
  <si>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</si>
  <si>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</si>
  <si>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</si>
  <si>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</si>
  <si>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</si>
  <si>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</si>
  <si>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</si>
  <si>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</si>
  <si>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</si>
  <si>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</si>
  <si>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</si>
  <si>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</si>
  <si>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</si>
  <si>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</si>
  <si>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</si>
  <si>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</si>
  <si>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</si>
  <si>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</si>
  <si>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</si>
  <si>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</si>
  <si>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</si>
  <si>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</si>
  <si>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</si>
  <si>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</si>
  <si>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</si>
  <si>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</si>
  <si>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</si>
  <si>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</si>
  <si>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</si>
  <si>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</si>
  <si>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</si>
  <si>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</si>
  <si>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</si>
  <si>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</si>
  <si>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</si>
  <si>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</si>
  <si>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</si>
  <si>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</si>
  <si>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</si>
  <si>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</si>
  <si>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</si>
  <si>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</si>
  <si>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</si>
  <si>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</si>
  <si>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</si>
  <si>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</si>
  <si>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</si>
  <si>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</si>
  <si>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</si>
  <si>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</si>
  <si>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</si>
  <si>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</si>
  <si>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</si>
  <si>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</si>
  <si>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</si>
  <si>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</si>
  <si>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</si>
  <si>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</si>
  <si>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</si>
  <si>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</si>
  <si>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</si>
  <si>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</si>
  <si>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</si>
  <si>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</si>
  <si>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</si>
  <si>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</si>
  <si>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</si>
  <si>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</si>
  <si>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</si>
  <si>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</si>
  <si>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</si>
  <si>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</si>
  <si>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</si>
  <si>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</si>
  <si>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</si>
  <si>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</si>
  <si>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</si>
  <si>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</si>
  <si>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</si>
  <si>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</si>
  <si>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</si>
  <si>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</si>
  <si>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</si>
  <si>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</si>
  <si>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</si>
  <si>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</si>
  <si>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</si>
  <si>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</si>
  <si>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</si>
  <si>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</si>
  <si>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</si>
  <si>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</si>
  <si>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</si>
  <si>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</si>
  <si>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</si>
  <si>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</si>
  <si>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</si>
  <si>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</si>
  <si>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</si>
  <si>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</si>
  <si>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</si>
  <si>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</si>
  <si>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</si>
  <si>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</si>
  <si>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</si>
  <si>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</si>
  <si>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</si>
  <si>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</si>
  <si>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</si>
  <si>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</si>
  <si>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</si>
  <si>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</si>
  <si>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</si>
  <si>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</si>
  <si>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</si>
  <si>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</si>
  <si>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</si>
  <si>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</si>
  <si>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</si>
  <si>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</si>
  <si>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</si>
  <si>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</si>
  <si>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</si>
  <si>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</si>
  <si>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</si>
  <si>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</si>
  <si>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</si>
  <si>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</si>
  <si>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</si>
  <si>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</si>
  <si>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</si>
  <si>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</si>
  <si>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</si>
  <si>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</si>
  <si>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</si>
  <si>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</si>
  <si>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</si>
  <si>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</si>
  <si>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</si>
  <si>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</si>
  <si>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</si>
  <si>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</si>
  <si>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</si>
  <si>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</si>
  <si>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</si>
  <si>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</si>
  <si>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</si>
  <si>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</si>
  <si>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</si>
  <si>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</si>
  <si>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</si>
  <si>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</si>
  <si>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</si>
  <si>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</si>
  <si>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</si>
  <si>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</si>
  <si>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</si>
  <si>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</si>
  <si>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</si>
  <si>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</si>
  <si>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</si>
  <si>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</si>
  <si>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</si>
  <si>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</si>
  <si>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</si>
  <si>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</si>
  <si>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</si>
  <si>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</si>
  <si>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</si>
  <si>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</si>
  <si>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</si>
  <si>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</si>
  <si>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</si>
  <si>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</si>
  <si>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</si>
  <si>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</si>
  <si>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</si>
  <si>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</si>
  <si>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</si>
  <si>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</si>
  <si>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</si>
  <si>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</si>
  <si>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</si>
  <si>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</si>
  <si>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</si>
  <si>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</si>
  <si>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</si>
  <si>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</si>
  <si>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</si>
  <si>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</si>
  <si>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</si>
  <si>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</si>
  <si>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</si>
  <si>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</si>
  <si>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</si>
  <si>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</si>
  <si>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</si>
  <si>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</si>
  <si>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</si>
  <si>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</si>
  <si>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</si>
  <si>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</si>
  <si>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</si>
  <si>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</si>
  <si>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</si>
  <si>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</si>
  <si>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</si>
  <si>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</si>
  <si>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</si>
  <si>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</si>
  <si>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</si>
  <si>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</si>
  <si>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</si>
  <si>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</si>
  <si>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</si>
  <si>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</si>
  <si>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</si>
  <si>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</si>
  <si>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</si>
  <si>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</si>
  <si>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</si>
  <si>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</si>
  <si>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</si>
  <si>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</si>
  <si>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</si>
  <si>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</si>
  <si>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</si>
  <si>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</si>
  <si>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</si>
  <si>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</si>
  <si>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</si>
  <si>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</si>
  <si>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</si>
  <si>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</si>
  <si>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</si>
  <si>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</si>
  <si>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</si>
  <si>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</si>
  <si>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</si>
  <si>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</si>
  <si>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</si>
  <si>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</si>
  <si>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</si>
  <si>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</si>
  <si>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</si>
  <si>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</si>
  <si>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</si>
  <si>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</si>
  <si>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</si>
  <si>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</si>
  <si>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</si>
  <si>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</si>
  <si>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</si>
  <si>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</si>
  <si>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</si>
  <si>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</si>
  <si>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</si>
  <si>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</si>
  <si>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</si>
  <si>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</si>
  <si>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</si>
  <si>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</si>
  <si>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</si>
  <si>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</si>
  <si>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</si>
  <si>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</si>
  <si>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</si>
  <si>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</si>
  <si>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</si>
  <si>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</si>
  <si>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</si>
  <si>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</si>
  <si>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</si>
  <si>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</si>
  <si>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</si>
  <si>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</si>
  <si>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</si>
  <si>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</si>
  <si>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</si>
  <si>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</si>
  <si>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</si>
  <si>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</si>
  <si>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</si>
  <si>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</si>
  <si>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</si>
  <si>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</si>
  <si>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</si>
  <si>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</si>
  <si>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</si>
  <si>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</si>
  <si>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</si>
  <si>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</si>
  <si>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</si>
  <si>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</si>
  <si>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</si>
  <si>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</si>
  <si>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</si>
  <si>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</si>
  <si>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</si>
  <si>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</si>
  <si>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</si>
  <si>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</si>
  <si>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</si>
  <si>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</si>
  <si>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</si>
  <si>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</si>
  <si>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</si>
  <si>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</si>
  <si>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</si>
  <si>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</si>
  <si>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</si>
  <si>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</si>
  <si>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</si>
  <si>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</si>
  <si>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</si>
  <si>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</si>
  <si>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</si>
  <si>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</si>
  <si>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</si>
  <si>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</si>
  <si>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</si>
  <si>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</si>
  <si>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</si>
  <si>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</si>
  <si>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</si>
  <si>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</si>
  <si>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</si>
  <si>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</si>
  <si>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</si>
  <si>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</si>
  <si>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</si>
  <si>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</si>
  <si>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</si>
  <si>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</si>
  <si>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</si>
  <si>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</si>
  <si>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</si>
  <si>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</si>
  <si>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</si>
  <si>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</si>
  <si>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</si>
  <si>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</si>
  <si>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</si>
  <si>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</si>
  <si>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</si>
  <si>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</si>
  <si>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</si>
  <si>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</si>
  <si>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</si>
  <si>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</si>
  <si>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</si>
  <si>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</si>
  <si>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</si>
  <si>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</si>
  <si>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</si>
  <si>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</si>
  <si>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</si>
  <si>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</si>
  <si>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</si>
  <si>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</si>
  <si>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</si>
  <si>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</si>
  <si>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</si>
  <si>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</si>
  <si>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</si>
  <si>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</si>
  <si>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</si>
  <si>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</si>
  <si>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</si>
  <si>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</si>
  <si>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</si>
  <si>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</si>
  <si>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</si>
  <si>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</si>
  <si>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</si>
  <si>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</si>
  <si>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</si>
  <si>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</si>
  <si>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</si>
  <si>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</si>
  <si>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</si>
  <si>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</si>
  <si>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</si>
  <si>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</si>
  <si>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</si>
  <si>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</si>
  <si>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</si>
  <si>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</si>
  <si>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</si>
  <si>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</si>
  <si>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</si>
  <si>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</si>
  <si>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</si>
  <si>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</si>
  <si>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</si>
  <si>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</si>
  <si>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</si>
  <si>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</si>
  <si>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</si>
  <si>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</si>
  <si>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</si>
  <si>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</si>
  <si>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</si>
  <si>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</si>
  <si>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</si>
  <si>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</si>
  <si>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</si>
  <si>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</si>
  <si>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</si>
  <si>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</si>
  <si>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</si>
  <si>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</si>
  <si>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</si>
  <si>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</si>
  <si>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</si>
  <si>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</si>
  <si>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</si>
  <si>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</si>
  <si>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</si>
  <si>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</si>
  <si>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</si>
  <si>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</si>
  <si>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</si>
  <si>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</si>
  <si>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</si>
  <si>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</si>
  <si>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</si>
  <si>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</si>
  <si>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</si>
  <si>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</si>
  <si>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</si>
  <si>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</si>
  <si>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</si>
  <si>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</si>
  <si>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</si>
  <si>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</si>
  <si>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</si>
  <si>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</si>
  <si>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</si>
  <si>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</si>
  <si>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</si>
  <si>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</si>
  <si>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</si>
  <si>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</si>
  <si>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</si>
  <si>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</si>
  <si>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</si>
  <si>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</si>
  <si>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</si>
  <si>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</si>
  <si>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</si>
  <si>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</si>
  <si>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</si>
  <si>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</si>
  <si>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</si>
  <si>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</si>
  <si>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</si>
  <si>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</si>
  <si>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</si>
  <si>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</si>
  <si>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</si>
  <si>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</si>
  <si>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</si>
  <si>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</si>
  <si>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</si>
  <si>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</si>
  <si>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</si>
  <si>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</si>
  <si>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</si>
  <si>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</si>
  <si>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</si>
  <si>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</si>
  <si>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</si>
  <si>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</si>
  <si>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</si>
  <si>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</si>
  <si>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</si>
  <si>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</si>
  <si>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</si>
  <si>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</si>
  <si>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</si>
  <si>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</si>
  <si>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</si>
  <si>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</si>
  <si>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</si>
  <si>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</si>
  <si>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</si>
  <si>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</si>
  <si>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</si>
  <si>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</si>
  <si>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</si>
  <si>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</si>
  <si>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</si>
  <si>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</si>
  <si>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</si>
  <si>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</si>
  <si>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</si>
  <si>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</si>
  <si>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</si>
  <si>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</si>
  <si>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</si>
  <si>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</si>
  <si>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</si>
  <si>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</si>
  <si>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</si>
  <si>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</si>
  <si>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</si>
  <si>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</si>
  <si>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</si>
  <si>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</si>
  <si>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</si>
  <si>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</si>
  <si>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</si>
  <si>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</si>
  <si>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</si>
  <si>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</si>
  <si>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</si>
  <si>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</si>
  <si>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</si>
  <si>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</si>
  <si>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</si>
  <si>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</si>
  <si>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</si>
  <si>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</si>
  <si>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</si>
  <si>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</si>
  <si>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</si>
  <si>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</si>
  <si>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</si>
  <si>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</si>
  <si>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</si>
  <si>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</si>
  <si>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</si>
  <si>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</si>
  <si>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</si>
  <si>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</si>
  <si>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</si>
  <si>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</si>
  <si>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</si>
  <si>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</si>
  <si>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</si>
  <si>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</si>
  <si>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</si>
  <si>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</si>
  <si>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</si>
  <si>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</si>
  <si>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</si>
  <si>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</si>
  <si>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</si>
  <si>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</si>
  <si>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</si>
  <si>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</si>
  <si>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</si>
  <si>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</si>
  <si>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</si>
  <si>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</si>
  <si>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</si>
  <si>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</si>
  <si>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</si>
  <si>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</si>
  <si>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</si>
  <si>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</si>
  <si>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</si>
  <si>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</si>
  <si>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</si>
  <si>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</si>
  <si>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</si>
  <si>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</si>
  <si>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</si>
  <si>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</si>
  <si>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</si>
  <si>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</si>
  <si>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</si>
  <si>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</si>
  <si>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</si>
  <si>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</si>
  <si>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</si>
  <si>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</si>
  <si>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</si>
  <si>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</si>
  <si>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</si>
  <si>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</si>
  <si>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</si>
  <si>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</si>
  <si>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</si>
  <si>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</si>
  <si>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</si>
  <si>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</si>
  <si>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</si>
  <si>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</si>
  <si>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</si>
  <si>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</si>
  <si>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</si>
  <si>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</si>
  <si>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</si>
  <si>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</si>
  <si>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</si>
  <si>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</si>
  <si>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</si>
  <si>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</si>
  <si>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</si>
  <si>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</si>
  <si>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</si>
  <si>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</si>
  <si>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</si>
  <si>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</si>
  <si>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</si>
  <si>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</si>
  <si>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</si>
  <si>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</si>
  <si>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</si>
  <si>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</si>
  <si>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</si>
  <si>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</si>
  <si>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</si>
  <si>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</si>
  <si>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</si>
  <si>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</si>
  <si>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</si>
  <si>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</si>
  <si>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</si>
  <si>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</si>
  <si>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</si>
  <si>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</si>
  <si>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</si>
  <si>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</si>
  <si>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</si>
  <si>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</si>
  <si>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</si>
  <si>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</si>
  <si>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</si>
  <si>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</si>
  <si>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</si>
  <si>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</si>
  <si>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</si>
  <si>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</si>
  <si>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</si>
  <si>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</si>
  <si>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</si>
  <si>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</si>
  <si>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</si>
  <si>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</si>
  <si>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</si>
  <si>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</si>
  <si>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</si>
  <si>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</si>
  <si>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</si>
  <si>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</si>
  <si>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</si>
  <si>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</si>
  <si>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</si>
  <si>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</si>
  <si>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</si>
  <si>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</si>
  <si>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</si>
  <si>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</si>
  <si>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</si>
  <si>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</si>
  <si>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</si>
  <si>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</si>
  <si>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</si>
  <si>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</si>
  <si>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</si>
  <si>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</si>
  <si>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</si>
  <si>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</si>
  <si>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</si>
  <si>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</si>
  <si>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</si>
  <si>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</si>
  <si>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</si>
  <si>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</si>
  <si>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</si>
  <si>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</si>
  <si>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</si>
  <si>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</si>
  <si>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</si>
  <si>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</si>
  <si>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</si>
  <si>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</si>
  <si>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</si>
  <si>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</si>
  <si>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</si>
  <si>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</si>
  <si>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</si>
  <si>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</si>
  <si>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</si>
  <si>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</si>
  <si>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</si>
  <si>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</si>
  <si>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</si>
  <si>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</si>
  <si>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</si>
  <si>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</si>
  <si>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</si>
  <si>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</si>
  <si>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</si>
  <si>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</si>
  <si>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</si>
  <si>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</si>
  <si>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</si>
  <si>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</si>
  <si>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</si>
  <si>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</si>
  <si>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</si>
  <si>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</si>
  <si>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</si>
  <si>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</si>
  <si>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</si>
  <si>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</si>
  <si>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</si>
  <si>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</si>
  <si>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</si>
  <si>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</si>
  <si>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</si>
  <si>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</si>
  <si>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</si>
  <si>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</si>
  <si>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</si>
  <si>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</si>
  <si>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</si>
  <si>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</si>
  <si>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</si>
  <si>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</si>
  <si>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</si>
  <si>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</si>
  <si>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</si>
  <si>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</si>
  <si>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</si>
  <si>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</si>
  <si>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</si>
  <si>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</si>
  <si>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</si>
  <si>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</si>
  <si>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</si>
  <si>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</si>
  <si>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</si>
  <si>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</si>
  <si>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</si>
  <si>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</si>
  <si>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</si>
  <si>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</si>
  <si>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</si>
  <si>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</si>
  <si>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</si>
  <si>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</si>
  <si>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</si>
  <si>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</si>
  <si>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</si>
  <si>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</si>
  <si>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</si>
  <si>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</si>
  <si>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</si>
  <si>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</si>
  <si>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</si>
  <si>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</si>
  <si>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</si>
  <si>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</si>
  <si>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</si>
  <si>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</si>
  <si>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</si>
  <si>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</si>
  <si>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</si>
  <si>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</si>
  <si>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</si>
  <si>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</si>
  <si>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</si>
  <si>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</si>
  <si>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</si>
  <si>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</si>
  <si>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</si>
  <si>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</si>
  <si>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</si>
  <si>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</si>
  <si>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</si>
  <si>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</si>
  <si>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</si>
  <si>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</si>
  <si>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</si>
  <si>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</si>
  <si>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</si>
  <si>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</si>
  <si>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</si>
  <si>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</si>
  <si>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</si>
  <si>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</si>
  <si>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</si>
  <si>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</si>
  <si>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</si>
  <si>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</si>
  <si>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</si>
  <si>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</si>
  <si>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</si>
  <si>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</si>
  <si>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</si>
  <si>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</si>
  <si>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</si>
  <si>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</si>
  <si>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</si>
  <si>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</si>
  <si>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</si>
  <si>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</si>
  <si>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</si>
  <si>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</si>
  <si>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</si>
  <si>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</si>
  <si>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</si>
  <si>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</si>
  <si>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</si>
  <si>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</si>
  <si>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</si>
  <si>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</si>
  <si>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</si>
  <si>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</si>
  <si>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</si>
  <si>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</si>
  <si>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</si>
  <si>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</si>
  <si>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</si>
  <si>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</si>
  <si>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</si>
  <si>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</si>
  <si>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</si>
  <si>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</si>
  <si>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</si>
  <si>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</si>
  <si>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</si>
  <si>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</si>
  <si>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</si>
  <si>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</si>
  <si>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</si>
  <si>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</si>
  <si>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</si>
  <si>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</si>
  <si>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</si>
  <si>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</si>
  <si>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</si>
  <si>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</si>
  <si>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</si>
  <si>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</si>
  <si>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</si>
  <si>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</si>
  <si>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</si>
  <si>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</si>
  <si>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</si>
  <si>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</si>
  <si>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</si>
  <si>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</si>
  <si>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</si>
  <si>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</si>
  <si>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</si>
  <si>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</si>
  <si>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</si>
  <si>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</si>
  <si>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</si>
  <si>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</si>
  <si>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</si>
  <si>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</si>
  <si>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</si>
  <si>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</si>
  <si>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</si>
  <si>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</si>
  <si>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</si>
  <si>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</si>
  <si>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</si>
  <si>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</si>
  <si>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</si>
  <si>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</si>
  <si>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</si>
  <si>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</si>
  <si>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</si>
  <si>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</si>
  <si>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</si>
  <si>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</si>
  <si>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</si>
  <si>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</si>
  <si>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</si>
  <si>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</si>
  <si>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</si>
  <si>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</si>
  <si>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</si>
  <si>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</si>
  <si>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</si>
  <si>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</si>
  <si>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</si>
  <si>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</si>
  <si>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</si>
  <si>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</si>
  <si>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</si>
  <si>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</si>
  <si>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</si>
  <si>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</si>
  <si>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</si>
  <si>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</si>
  <si>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</si>
  <si>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</si>
  <si>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</si>
  <si>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</si>
  <si>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</si>
  <si>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</si>
  <si>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</si>
  <si>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</si>
  <si>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</si>
  <si>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</si>
  <si>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</si>
  <si>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</si>
  <si>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</si>
  <si>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</si>
  <si>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</si>
  <si>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</si>
  <si>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</si>
  <si>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</si>
  <si>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</si>
  <si>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</si>
  <si>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</si>
  <si>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</si>
  <si>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</si>
  <si>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</si>
  <si>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</si>
  <si>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</si>
  <si>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</si>
  <si>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</si>
  <si>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</si>
  <si>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</si>
  <si>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</si>
  <si>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</si>
  <si>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</si>
  <si>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</si>
  <si>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</si>
  <si>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</si>
  <si>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</si>
  <si>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</si>
  <si>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</si>
  <si>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</si>
  <si>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</si>
  <si>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</si>
  <si>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</si>
  <si>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</si>
  <si>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</si>
  <si>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</si>
  <si>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</si>
  <si>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</si>
  <si>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</si>
  <si>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</si>
  <si>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</si>
  <si>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</si>
  <si>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</si>
  <si>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</si>
  <si>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</si>
  <si>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</si>
  <si>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</si>
  <si>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</si>
  <si>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</si>
  <si>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</si>
  <si>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</si>
  <si>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</si>
  <si>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</si>
  <si>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</si>
  <si>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</si>
  <si>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</si>
  <si>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</si>
  <si>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</si>
  <si>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</si>
  <si>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</si>
  <si>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</si>
  <si>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</si>
  <si>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</si>
  <si>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</si>
  <si>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</si>
  <si>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</si>
  <si>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</si>
  <si>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</si>
  <si>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</si>
  <si>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</si>
  <si>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</si>
  <si>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</si>
  <si>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</si>
  <si>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</si>
  <si>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</si>
  <si>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</si>
  <si>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</si>
  <si>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</si>
  <si>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</si>
  <si>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</si>
  <si>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</si>
  <si>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</si>
  <si>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</si>
  <si>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</si>
  <si>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</si>
  <si>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</si>
  <si>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</si>
  <si>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</si>
  <si>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</si>
  <si>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</si>
  <si>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</si>
  <si>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</si>
  <si>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</si>
  <si>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</si>
  <si>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</si>
  <si>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</si>
  <si>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</si>
  <si>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</si>
  <si>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</si>
  <si>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</si>
  <si>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</si>
  <si>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</si>
  <si>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</si>
  <si>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</si>
  <si>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</si>
  <si>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</si>
  <si>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</si>
  <si>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</si>
  <si>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</si>
  <si>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</si>
  <si>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</si>
  <si>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</si>
  <si>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</si>
  <si>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</si>
  <si>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</si>
  <si>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</si>
  <si>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</si>
  <si>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</si>
  <si>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</si>
  <si>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</si>
  <si>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</si>
  <si>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</si>
  <si>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</si>
  <si>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</si>
  <si>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</si>
  <si>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</si>
  <si>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</si>
  <si>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</si>
  <si>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</si>
  <si>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</si>
  <si>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</si>
  <si>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</si>
  <si>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</si>
  <si>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</si>
  <si>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</si>
  <si>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</si>
  <si>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</si>
  <si>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</si>
  <si>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</si>
  <si>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</si>
  <si>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</si>
  <si>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</si>
  <si>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</si>
  <si>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</si>
  <si>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</si>
  <si>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</si>
  <si>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</si>
  <si>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</si>
  <si>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</si>
  <si>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</si>
  <si>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</si>
  <si>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</si>
  <si>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</si>
  <si>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</si>
  <si>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</si>
  <si>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</si>
  <si>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</si>
  <si>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</si>
  <si>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</si>
  <si>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</si>
  <si>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</si>
  <si>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</si>
  <si>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</si>
  <si>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</si>
  <si>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</si>
  <si>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</si>
  <si>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</si>
  <si>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</si>
  <si>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</si>
  <si>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</si>
  <si>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</si>
  <si>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</si>
  <si>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</si>
  <si>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</si>
  <si>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</si>
  <si>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</si>
  <si>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</si>
  <si>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</si>
  <si>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</si>
  <si>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</si>
  <si>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</si>
  <si>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</si>
  <si>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</si>
  <si>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</si>
  <si>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</si>
  <si>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</si>
  <si>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</si>
  <si>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</si>
  <si>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</si>
  <si>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</si>
  <si>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</si>
  <si>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</si>
  <si>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</si>
  <si>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</si>
  <si>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</si>
  <si>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</si>
  <si>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</si>
  <si>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</si>
  <si>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</si>
  <si>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</si>
  <si>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</si>
  <si>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</si>
  <si>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</si>
  <si>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</si>
  <si>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</si>
  <si>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</si>
  <si>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</si>
  <si>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</si>
  <si>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</si>
  <si>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</si>
  <si>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</si>
  <si>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</si>
  <si>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</si>
  <si>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</si>
  <si>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</si>
  <si>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</si>
  <si>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</si>
  <si>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</si>
  <si>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</si>
  <si>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</si>
  <si>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</si>
  <si>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</si>
  <si>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</si>
  <si>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</si>
  <si>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</si>
  <si>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</si>
  <si>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</si>
  <si>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</si>
  <si>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</si>
  <si>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</si>
  <si>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</si>
  <si>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</si>
  <si>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</si>
  <si>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</si>
  <si>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</si>
  <si>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</si>
  <si>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</si>
  <si>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</si>
  <si>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</si>
  <si>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</si>
  <si>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</si>
  <si>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</si>
  <si>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</si>
  <si>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</si>
  <si>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</si>
  <si>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</si>
  <si>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</si>
  <si>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</si>
  <si>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</si>
  <si>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</si>
  <si>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</si>
  <si>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</si>
  <si>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</si>
  <si>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</si>
  <si>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</si>
  <si>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</si>
  <si>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</si>
  <si>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</si>
  <si>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</si>
  <si>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</si>
  <si>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</si>
  <si>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</si>
  <si>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</si>
  <si>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</si>
  <si>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</si>
  <si>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</si>
  <si>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</si>
  <si>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</si>
  <si>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</si>
  <si>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</si>
  <si>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</si>
  <si>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</si>
  <si>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</si>
  <si>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</si>
  <si>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</si>
  <si>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</si>
  <si>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</si>
  <si>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</si>
  <si>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</si>
  <si>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</si>
  <si>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</si>
  <si>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</si>
  <si>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</si>
  <si>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</si>
  <si>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</si>
  <si>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</si>
  <si>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</si>
  <si>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</si>
  <si>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</si>
  <si>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</si>
  <si>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</si>
  <si>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</si>
  <si>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</si>
  <si>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</si>
  <si>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</si>
  <si>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</si>
  <si>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</si>
  <si>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</si>
  <si>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</si>
  <si>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</si>
  <si>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</si>
  <si>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</si>
  <si>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</si>
  <si>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</si>
  <si>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</si>
  <si>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</si>
  <si>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</si>
  <si>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</si>
  <si>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</si>
  <si>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</si>
  <si>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</si>
  <si>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</si>
  <si>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</si>
  <si>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</si>
  <si>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</si>
  <si>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</si>
  <si>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</si>
  <si>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</si>
  <si>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</si>
  <si>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</si>
  <si>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</si>
  <si>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</si>
  <si>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</si>
  <si>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</si>
  <si>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</si>
  <si>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</si>
  <si>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</si>
  <si>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</si>
  <si>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</si>
  <si>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</si>
  <si>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</si>
  <si>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</si>
  <si>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</si>
  <si>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</si>
  <si>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</si>
  <si>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</si>
  <si>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</si>
  <si>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</si>
  <si>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</si>
  <si>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</si>
  <si>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</si>
  <si>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</si>
  <si>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</si>
  <si>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</si>
  <si>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</si>
  <si>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</si>
  <si>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</si>
  <si>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</si>
  <si>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</si>
  <si>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</si>
  <si>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</si>
  <si>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</si>
  <si>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</si>
  <si>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</si>
  <si>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</si>
  <si>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</si>
  <si>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</si>
  <si>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</si>
  <si>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</si>
  <si>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</si>
  <si>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</si>
  <si>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</si>
  <si>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</si>
  <si>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</si>
  <si>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</si>
  <si>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</si>
  <si>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</si>
  <si>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</si>
  <si>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</si>
  <si>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</si>
  <si>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</si>
  <si>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</si>
  <si>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</si>
  <si>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</si>
  <si>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</si>
  <si>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</si>
  <si>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</si>
  <si>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</si>
  <si>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</si>
  <si>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</si>
  <si>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</si>
  <si>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</si>
  <si>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</si>
  <si>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</si>
  <si>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</si>
  <si>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</si>
  <si>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</si>
  <si>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</si>
  <si>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</si>
  <si>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2021-8-10000193</t>
  </si>
  <si>
    <t>INSTITUTO COLOMBIANO DE BIENESTAR FAMILIAR</t>
  </si>
  <si>
    <t>298</t>
  </si>
  <si>
    <t>189</t>
  </si>
  <si>
    <t>CARMEN ALICIA CASTRO PEREZ</t>
  </si>
  <si>
    <t>CALLE 10D No. 2CS - 08 BARRIO BELLAVISTA - MALAMBO</t>
  </si>
  <si>
    <t>3002719379</t>
  </si>
  <si>
    <t>CALLE 10D No. 2CS - 08</t>
  </si>
  <si>
    <t>fundainmac@gmail.com</t>
  </si>
  <si>
    <t xml:space="preserve">Atender integralmente a la primera infancia en el marco de la estrategia “De cero a siempre de conformidad con las directrices, lineamientos y estándares establecidos por el ICBF, así como regular las relaciones entre las partes derivadas de la entrega de aportes del ICBF al contratista para que este asuma bajo su exclusividad responsabilidad dicha atención. </t>
  </si>
  <si>
    <t>370</t>
  </si>
  <si>
    <t>Atender a niños y niñas menores de 5 años o hasta su ingreso al grado de transición, en los servicios de educación inicial y cuidado, con el fin de promover el desarrollo integral de la primera infancia con calidad, de conformidad con los lineamientos, las directrices y parámetros establecidos por el ICBF.</t>
  </si>
  <si>
    <t>279</t>
  </si>
  <si>
    <t>Prestar el servicio de atención a niños y niños menores de cinco años, o hasta su ingreso al grado de transición, con el fin de promover el desarrollo integral de la primera infancia con calidad, de conformidad con el lineamiento, en manual operativo y las directrices establecidas por el ICBF, en el marco de la política de estado para el desarrollo integral de la primera infancia “De Cero a Siempre”.</t>
  </si>
  <si>
    <t>874</t>
  </si>
  <si>
    <t>Prestar el servicio de atención a niños y niños menores de cinco años, o hasta su ingreso al grado de transición, con el fin de promover el desarrollo integral de la primera infancia con calidad, de conformidad con el lineamiento, en manual operativo y las directrices establecidas por el ICBF, en el marco de la política de estado para el desarrollo integral de la primera infancia “De Cero a Siempre”, en el servicio centros de desarrollo infantil.</t>
  </si>
  <si>
    <t>554</t>
  </si>
  <si>
    <t>Prestar el servicio de educación inicial en el marco de la atención integral a niñas y niños menores de 5 años, o hasta su ingreso al grado de transición, con el fin de promover el desarrollo integral de la primera infancia con calidad, de conformidad con el lineamiento, en manual operativo y las directrices establecidas por el ICBF, en armonía con la política de estado para el desarrollo integral de la primera infancia “De Cero a Siempre”, en el servicio centros de desarrollo infantil.</t>
  </si>
  <si>
    <t>395</t>
  </si>
  <si>
    <t>203</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</si>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</sst>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view="pageBreakPreview" topLeftCell="D97" zoomScale="55" zoomScaleNormal="50" zoomScaleSheetLayoutView="55" zoomScalePageLayoutView="40" workbookViewId="0">
      <selection activeCell="N115" sqref="N1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2676</v>
      </c>
      <c r="D15" s="35"/>
      <c r="E15" s="35"/>
      <c r="F15" s="5"/>
      <c r="G15" s="32" t="s">
        <v>1168</v>
      </c>
      <c r="H15" s="103" t="s">
        <v>163</v>
      </c>
      <c r="I15" s="32" t="s">
        <v>2624</v>
      </c>
      <c r="J15" s="108" t="s">
        <v>2626</v>
      </c>
      <c r="L15" s="224" t="s">
        <v>8</v>
      </c>
      <c r="M15" s="224"/>
      <c r="N15" s="128"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900638582</v>
      </c>
      <c r="C20" s="5"/>
      <c r="D20" s="73"/>
      <c r="E20" s="5"/>
      <c r="F20" s="5"/>
      <c r="G20" s="5"/>
      <c r="H20" s="243"/>
      <c r="I20" s="149" t="s">
        <v>163</v>
      </c>
      <c r="J20" s="150" t="s">
        <v>172</v>
      </c>
      <c r="K20" s="151">
        <v>493455156</v>
      </c>
      <c r="L20" s="152"/>
      <c r="M20" s="152">
        <v>44561</v>
      </c>
      <c r="N20" s="135">
        <f>+(M20-L20)/30</f>
        <v>1485.3666666666666</v>
      </c>
      <c r="O20" s="138"/>
      <c r="U20" s="134"/>
      <c r="V20" s="105">
        <f ca="1">NOW()</f>
        <v>44193.697903819448</v>
      </c>
      <c r="W20" s="105">
        <f ca="1">NOW()</f>
        <v>44193.697903819448</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FUNDACIÓN POLIFACTICA LA INMACULADA</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2696</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2677</v>
      </c>
      <c r="C48" s="112" t="s">
        <v>31</v>
      </c>
      <c r="D48" s="110" t="s">
        <v>2678</v>
      </c>
      <c r="E48" s="145">
        <v>41551</v>
      </c>
      <c r="F48" s="145">
        <v>42004</v>
      </c>
      <c r="G48" s="160">
        <f>IF(AND(E48&lt;&gt;"",F48&lt;&gt;""),((F48-E48)/30),"")</f>
        <v>15.1</v>
      </c>
      <c r="H48" s="114" t="s">
        <v>2685</v>
      </c>
      <c r="I48" s="113" t="s">
        <v>163</v>
      </c>
      <c r="J48" s="113" t="s">
        <v>172</v>
      </c>
      <c r="K48" s="116">
        <v>330210500</v>
      </c>
      <c r="L48" s="115" t="s">
        <v>1148</v>
      </c>
      <c r="M48" s="117"/>
      <c r="N48" s="115" t="s">
        <v>27</v>
      </c>
      <c r="O48" s="115" t="s">
        <v>26</v>
      </c>
      <c r="P48" s="78"/>
    </row>
    <row r="49" spans="1:16" s="6" customFormat="1" ht="24.75" customHeight="1" x14ac:dyDescent="0.25">
      <c r="A49" s="143">
        <v>2</v>
      </c>
      <c r="B49" s="122" t="s">
        <v>2677</v>
      </c>
      <c r="C49" s="112" t="s">
        <v>31</v>
      </c>
      <c r="D49" s="110" t="s">
        <v>2686</v>
      </c>
      <c r="E49" s="145">
        <v>41999</v>
      </c>
      <c r="F49" s="145">
        <v>42369</v>
      </c>
      <c r="G49" s="160">
        <f t="shared" ref="G49:G50" si="2">IF(AND(E49&lt;&gt;"",F49&lt;&gt;""),((F49-E49)/30),"")</f>
        <v>12.333333333333334</v>
      </c>
      <c r="H49" s="114" t="s">
        <v>2687</v>
      </c>
      <c r="I49" s="113" t="s">
        <v>163</v>
      </c>
      <c r="J49" s="113" t="s">
        <v>172</v>
      </c>
      <c r="K49" s="116">
        <v>272073800</v>
      </c>
      <c r="L49" s="115" t="s">
        <v>1148</v>
      </c>
      <c r="M49" s="117"/>
      <c r="N49" s="115" t="s">
        <v>27</v>
      </c>
      <c r="O49" s="115" t="s">
        <v>26</v>
      </c>
      <c r="P49" s="78"/>
    </row>
    <row r="50" spans="1:16" s="6" customFormat="1" ht="24.75" customHeight="1" x14ac:dyDescent="0.25">
      <c r="A50" s="143">
        <v>3</v>
      </c>
      <c r="B50" s="122" t="s">
        <v>2677</v>
      </c>
      <c r="C50" s="112" t="s">
        <v>31</v>
      </c>
      <c r="D50" s="110" t="s">
        <v>2688</v>
      </c>
      <c r="E50" s="145">
        <v>42401</v>
      </c>
      <c r="F50" s="145">
        <v>42719</v>
      </c>
      <c r="G50" s="160">
        <f t="shared" si="2"/>
        <v>10.6</v>
      </c>
      <c r="H50" s="119" t="s">
        <v>2689</v>
      </c>
      <c r="I50" s="113" t="s">
        <v>163</v>
      </c>
      <c r="J50" s="113" t="s">
        <v>172</v>
      </c>
      <c r="K50" s="116">
        <v>284923830</v>
      </c>
      <c r="L50" s="115" t="s">
        <v>1148</v>
      </c>
      <c r="M50" s="117"/>
      <c r="N50" s="115" t="s">
        <v>27</v>
      </c>
      <c r="O50" s="115" t="s">
        <v>26</v>
      </c>
      <c r="P50" s="78"/>
    </row>
    <row r="51" spans="1:16" s="6" customFormat="1" ht="24.75" customHeight="1" outlineLevel="1" x14ac:dyDescent="0.25">
      <c r="A51" s="143">
        <v>4</v>
      </c>
      <c r="B51" s="122" t="s">
        <v>2677</v>
      </c>
      <c r="C51" s="112" t="s">
        <v>31</v>
      </c>
      <c r="D51" s="110" t="s">
        <v>2690</v>
      </c>
      <c r="E51" s="145">
        <v>42720</v>
      </c>
      <c r="F51" s="145">
        <v>43084</v>
      </c>
      <c r="G51" s="160">
        <f t="shared" ref="G51:G107" si="3">IF(AND(E51&lt;&gt;"",F51&lt;&gt;""),((F51-E51)/30),"")</f>
        <v>12.133333333333333</v>
      </c>
      <c r="H51" s="114" t="s">
        <v>2691</v>
      </c>
      <c r="I51" s="113" t="s">
        <v>163</v>
      </c>
      <c r="J51" s="113" t="s">
        <v>172</v>
      </c>
      <c r="K51" s="116">
        <v>247105534</v>
      </c>
      <c r="L51" s="115" t="s">
        <v>1148</v>
      </c>
      <c r="M51" s="117"/>
      <c r="N51" s="115" t="s">
        <v>27</v>
      </c>
      <c r="O51" s="115" t="s">
        <v>26</v>
      </c>
      <c r="P51" s="78"/>
    </row>
    <row r="52" spans="1:16" s="7" customFormat="1" ht="24.75" customHeight="1" outlineLevel="1" x14ac:dyDescent="0.25">
      <c r="A52" s="144">
        <v>5</v>
      </c>
      <c r="B52" s="122" t="s">
        <v>2677</v>
      </c>
      <c r="C52" s="112" t="s">
        <v>31</v>
      </c>
      <c r="D52" s="110" t="s">
        <v>2692</v>
      </c>
      <c r="E52" s="145">
        <v>43085</v>
      </c>
      <c r="F52" s="145">
        <v>43404</v>
      </c>
      <c r="G52" s="160">
        <f t="shared" si="3"/>
        <v>10.633333333333333</v>
      </c>
      <c r="H52" s="119" t="s">
        <v>2693</v>
      </c>
      <c r="I52" s="113" t="s">
        <v>163</v>
      </c>
      <c r="J52" s="113" t="s">
        <v>172</v>
      </c>
      <c r="K52" s="116">
        <v>552448203</v>
      </c>
      <c r="L52" s="115" t="s">
        <v>1148</v>
      </c>
      <c r="M52" s="117"/>
      <c r="N52" s="115" t="s">
        <v>27</v>
      </c>
      <c r="O52" s="115" t="s">
        <v>26</v>
      </c>
      <c r="P52" s="79"/>
    </row>
    <row r="53" spans="1:16" s="7" customFormat="1" ht="24.75" customHeight="1" outlineLevel="1" x14ac:dyDescent="0.25">
      <c r="A53" s="144">
        <v>6</v>
      </c>
      <c r="B53" s="122" t="s">
        <v>2677</v>
      </c>
      <c r="C53" s="112" t="s">
        <v>31</v>
      </c>
      <c r="D53" s="110" t="s">
        <v>2694</v>
      </c>
      <c r="E53" s="145">
        <v>43405</v>
      </c>
      <c r="F53" s="145">
        <v>43439</v>
      </c>
      <c r="G53" s="160">
        <f t="shared" si="3"/>
        <v>1.1333333333333333</v>
      </c>
      <c r="H53" s="119" t="s">
        <v>2693</v>
      </c>
      <c r="I53" s="113" t="s">
        <v>163</v>
      </c>
      <c r="J53" s="113" t="s">
        <v>172</v>
      </c>
      <c r="K53" s="116">
        <v>38123328</v>
      </c>
      <c r="L53" s="115" t="s">
        <v>1148</v>
      </c>
      <c r="M53" s="117"/>
      <c r="N53" s="115" t="s">
        <v>27</v>
      </c>
      <c r="O53" s="115" t="s">
        <v>26</v>
      </c>
      <c r="P53" s="79"/>
    </row>
    <row r="54" spans="1:16" s="7" customFormat="1" ht="24.75" customHeight="1" outlineLevel="1" x14ac:dyDescent="0.25">
      <c r="A54" s="144">
        <v>7</v>
      </c>
      <c r="B54" s="122" t="s">
        <v>2677</v>
      </c>
      <c r="C54" s="124" t="s">
        <v>31</v>
      </c>
      <c r="D54" s="110" t="s">
        <v>2695</v>
      </c>
      <c r="E54" s="145">
        <v>43484</v>
      </c>
      <c r="F54" s="145">
        <v>43822</v>
      </c>
      <c r="G54" s="160">
        <f t="shared" si="3"/>
        <v>11.266666666666667</v>
      </c>
      <c r="H54" s="119" t="s">
        <v>2693</v>
      </c>
      <c r="I54" s="113" t="s">
        <v>163</v>
      </c>
      <c r="J54" s="113" t="s">
        <v>172</v>
      </c>
      <c r="K54" s="118">
        <v>436079876</v>
      </c>
      <c r="L54" s="115" t="s">
        <v>1148</v>
      </c>
      <c r="M54" s="117"/>
      <c r="N54" s="115" t="s">
        <v>1151</v>
      </c>
      <c r="O54" s="115" t="s">
        <v>26</v>
      </c>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2679</v>
      </c>
      <c r="E114" s="145">
        <v>43883</v>
      </c>
      <c r="F114" s="145">
        <v>44196</v>
      </c>
      <c r="G114" s="160">
        <f>IF(AND(E114&lt;&gt;"",F114&lt;&gt;""),((F114-E114)/30),"")</f>
        <v>10.433333333333334</v>
      </c>
      <c r="H114" s="119" t="s">
        <v>2696</v>
      </c>
      <c r="I114" s="121" t="s">
        <v>163</v>
      </c>
      <c r="J114" s="121" t="s">
        <v>172</v>
      </c>
      <c r="K114" s="123">
        <v>430248948</v>
      </c>
      <c r="L114" s="100">
        <f>+IF(AND(K114&gt;0,O114="Ejecución"),(K114/877802)*Tabla28[[#This Row],[% participación]],IF(AND(K114&gt;0,O114&lt;&gt;"Ejecución"),"-",""))</f>
        <v>490.14350388812056</v>
      </c>
      <c r="M114" s="124" t="s">
        <v>1148</v>
      </c>
      <c r="N114" s="173">
        <v>1</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0.01</v>
      </c>
      <c r="G179" s="165">
        <f>IF(F179&gt;0,SUM(E179+F179),"")</f>
        <v>0.03</v>
      </c>
      <c r="H179" s="5"/>
      <c r="I179" s="191" t="s">
        <v>2671</v>
      </c>
      <c r="J179" s="191"/>
      <c r="K179" s="191"/>
      <c r="L179" s="191"/>
      <c r="M179" s="172"/>
      <c r="O179" s="8"/>
      <c r="Q179" s="19"/>
      <c r="R179" s="159" t="str">
        <f>IF(M179&gt;0,SUM(L179+M179),"")</f>
        <v/>
      </c>
      <c r="T179" s="19"/>
      <c r="U179" s="237" t="s">
        <v>1166</v>
      </c>
      <c r="V179" s="237"/>
      <c r="W179" s="237"/>
      <c r="X179" s="24">
        <v>0.02</v>
      </c>
      <c r="Y179" s="164"/>
      <c r="Z179" s="165" t="str">
        <f>IF(Y179&gt;0,SUM(E181+Y179),"")</f>
        <v/>
      </c>
      <c r="AA179" s="19"/>
      <c r="AB179" s="19"/>
    </row>
    <row r="180" spans="1:28" ht="23.45" hidden="1" x14ac:dyDescent="0.3">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45" hidden="1" x14ac:dyDescent="0.3">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45" hidden="1" x14ac:dyDescent="0.3">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14803654.68</v>
      </c>
      <c r="F185" s="92"/>
      <c r="G185" s="93"/>
      <c r="H185" s="88"/>
      <c r="I185" s="90" t="s">
        <v>2627</v>
      </c>
      <c r="J185" s="166">
        <f>+SUM(M179:M183)</f>
        <v>0</v>
      </c>
      <c r="K185" s="236" t="s">
        <v>2628</v>
      </c>
      <c r="L185" s="236"/>
      <c r="M185" s="94">
        <f>+J185*(SUM(K20:K35))</f>
        <v>0</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41964</v>
      </c>
      <c r="D193" s="5"/>
      <c r="E193" s="126">
        <v>1931</v>
      </c>
      <c r="F193" s="5"/>
      <c r="G193" s="5"/>
      <c r="H193" s="147" t="s">
        <v>2680</v>
      </c>
      <c r="J193" s="5"/>
      <c r="K193" s="127">
        <v>41550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2681</v>
      </c>
      <c r="J211" s="27" t="s">
        <v>2622</v>
      </c>
      <c r="K211" s="148" t="s">
        <v>2683</v>
      </c>
      <c r="L211" s="21"/>
      <c r="M211" s="21"/>
      <c r="N211" s="21"/>
      <c r="O211" s="8"/>
    </row>
    <row r="212" spans="1:15" x14ac:dyDescent="0.25">
      <c r="A212" s="9"/>
      <c r="B212" s="27" t="s">
        <v>2619</v>
      </c>
      <c r="C212" s="147" t="s">
        <v>2680</v>
      </c>
      <c r="D212" s="21"/>
      <c r="G212" s="27" t="s">
        <v>2621</v>
      </c>
      <c r="H212" s="148" t="s">
        <v>2682</v>
      </c>
      <c r="J212" s="27" t="s">
        <v>2623</v>
      </c>
      <c r="K212" s="147" t="s">
        <v>2684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1"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ht="14.45" x14ac:dyDescent="0.3">
      <c r="F25" t="s">
        <v>1097</v>
      </c>
    </row>
    <row r="26" spans="6:6" x14ac:dyDescent="0.25">
      <c r="F26" t="s">
        <v>862</v>
      </c>
    </row>
    <row r="27" spans="6:6" ht="14.45" x14ac:dyDescent="0.3">
      <c r="F27" t="s">
        <v>396</v>
      </c>
    </row>
    <row r="28" spans="6:6" x14ac:dyDescent="0.25">
      <c r="F28" t="s">
        <v>945</v>
      </c>
    </row>
    <row r="29" spans="6:6" ht="14.45" x14ac:dyDescent="0.3">
      <c r="F29" t="s">
        <v>887</v>
      </c>
    </row>
    <row r="30" spans="6:6" ht="14.45" x14ac:dyDescent="0.3">
      <c r="F30" t="s">
        <v>453</v>
      </c>
    </row>
    <row r="31" spans="6:6" ht="14.45" x14ac:dyDescent="0.3">
      <c r="F31" t="s">
        <v>986</v>
      </c>
    </row>
    <row r="32" spans="6:6" ht="14.45" x14ac:dyDescent="0.3">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ht="14.45" x14ac:dyDescent="0.3">
      <c r="A31" s="16">
        <v>800054940</v>
      </c>
      <c r="B31" s="17" t="s">
        <v>1199</v>
      </c>
    </row>
    <row r="32" spans="1:2" ht="14.45" x14ac:dyDescent="0.3">
      <c r="A32" s="16">
        <v>800055169</v>
      </c>
      <c r="B32" s="17" t="s">
        <v>1200</v>
      </c>
    </row>
    <row r="33" spans="1:2" ht="14.45" x14ac:dyDescent="0.3">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4fb10211-09fb-4e80-9f0b-184718d5d98c"/>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a65d333d-5b59-4810-bc94-b80d9325abbc"/>
    <ds:schemaRef ds:uri="http://www.w3.org/XML/1998/namespace"/>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Patricia Palacin</cp:lastModifiedBy>
  <cp:lastPrinted>2020-11-20T15:12:35Z</cp:lastPrinted>
  <dcterms:created xsi:type="dcterms:W3CDTF">2020-10-14T21:57:42Z</dcterms:created>
  <dcterms:modified xsi:type="dcterms:W3CDTF">2020-12-28T21:45:04Z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