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073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<sst xmlns="http://schemas.openxmlformats.org/spreadsheetml/2006/main" count="3089" uniqueCount="2697">
  <si>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</si>
  <si>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</si>
  <si>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</si>
  <si>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</si>
  <si>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</si>
  <si>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</si>
  <si>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</si>
  <si>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</si>
  <si>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</si>
  <si>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</si>
  <si>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</si>
  <si>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</si>
  <si>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</si>
  <si>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</si>
  <si>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</si>
  <si>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</si>
  <si>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</si>
  <si>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</si>
  <si>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</si>
  <si>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</si>
  <si>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</si>
  <si>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</si>
  <si>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</si>
  <si>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</si>
  <si>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</si>
  <si>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</si>
  <si>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</si>
  <si>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</si>
  <si>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</si>
  <si>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</si>
  <si>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</si>
  <si>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</si>
  <si>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</si>
  <si>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</si>
  <si>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</si>
  <si>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</si>
  <si>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</si>
  <si>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</si>
  <si>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</si>
  <si>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</si>
  <si>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</si>
  <si>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</si>
  <si>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</si>
  <si>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</si>
  <si>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</si>
  <si>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</si>
  <si>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</si>
  <si>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</si>
  <si>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</si>
  <si>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</si>
  <si>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</si>
  <si>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</si>
  <si>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</si>
  <si>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</si>
  <si>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</si>
  <si>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</si>
  <si>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</si>
  <si>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</si>
  <si>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</si>
  <si>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</si>
  <si>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</si>
  <si>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</si>
  <si>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</si>
  <si>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</si>
  <si>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</si>
  <si>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</si>
  <si>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</si>
  <si>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</si>
  <si>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</si>
  <si>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</si>
  <si>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</si>
  <si>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</si>
  <si>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</si>
  <si>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</si>
  <si>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</si>
  <si>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</si>
  <si>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</si>
  <si>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</si>
  <si>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</si>
  <si>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</si>
  <si>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</si>
  <si>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</si>
  <si>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</si>
  <si>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</si>
  <si>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</si>
  <si>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</si>
  <si>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</si>
  <si>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</si>
  <si>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</si>
  <si>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</si>
  <si>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</si>
  <si>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</si>
  <si>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</si>
  <si>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</si>
  <si>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</si>
  <si>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</si>
  <si>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</si>
  <si>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</si>
  <si>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</si>
  <si>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</si>
  <si>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</si>
  <si>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</si>
  <si>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</si>
  <si>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</si>
  <si>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</si>
  <si>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</si>
  <si>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</si>
  <si>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</si>
  <si>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</si>
  <si>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</si>
  <si>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</si>
  <si>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</si>
  <si>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</si>
  <si>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</si>
  <si>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</si>
  <si>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</si>
  <si>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</si>
  <si>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</si>
  <si>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</si>
  <si>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</si>
  <si>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</si>
  <si>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</si>
  <si>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</si>
  <si>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</si>
  <si>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</si>
  <si>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</si>
  <si>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</si>
  <si>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</si>
  <si>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</si>
  <si>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</si>
  <si>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</si>
  <si>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</si>
  <si>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</si>
  <si>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</si>
  <si>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</si>
  <si>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</si>
  <si>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</si>
  <si>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</si>
  <si>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</si>
  <si>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</si>
  <si>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</si>
  <si>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</si>
  <si>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</si>
  <si>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</si>
  <si>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</si>
  <si>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</si>
  <si>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</si>
  <si>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</si>
  <si>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</si>
  <si>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</si>
  <si>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</si>
  <si>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</si>
  <si>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</si>
  <si>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</si>
  <si>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</si>
  <si>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</si>
  <si>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</si>
  <si>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</si>
  <si>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</si>
  <si>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</si>
  <si>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</si>
  <si>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</si>
  <si>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</si>
  <si>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</si>
  <si>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</si>
  <si>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</si>
  <si>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</si>
  <si>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</si>
  <si>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</si>
  <si>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</si>
  <si>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</si>
  <si>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</si>
  <si>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</si>
  <si>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</si>
  <si>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</si>
  <si>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</si>
  <si>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</si>
  <si>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</si>
  <si>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</si>
  <si>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</si>
  <si>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</si>
  <si>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</si>
  <si>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</si>
  <si>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</si>
  <si>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</si>
  <si>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</si>
  <si>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</si>
  <si>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</si>
  <si>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</si>
  <si>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</si>
  <si>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</si>
  <si>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</si>
  <si>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</si>
  <si>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</si>
  <si>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</si>
  <si>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</si>
  <si>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</si>
  <si>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</si>
  <si>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</si>
  <si>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</si>
  <si>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</si>
  <si>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</si>
  <si>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</si>
  <si>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</si>
  <si>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</si>
  <si>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</si>
  <si>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</si>
  <si>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</si>
  <si>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</si>
  <si>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</si>
  <si>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</si>
  <si>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</si>
  <si>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</si>
  <si>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</si>
  <si>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</si>
  <si>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</si>
  <si>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</si>
  <si>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</si>
  <si>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</si>
  <si>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</si>
  <si>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</si>
  <si>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</si>
  <si>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</si>
  <si>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</si>
  <si>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</si>
  <si>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</si>
  <si>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</si>
  <si>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</si>
  <si>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</si>
  <si>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</si>
  <si>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</si>
  <si>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</si>
  <si>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</si>
  <si>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</si>
  <si>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</si>
  <si>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</si>
  <si>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</si>
  <si>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</si>
  <si>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</si>
  <si>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</si>
  <si>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</si>
  <si>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</si>
  <si>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</si>
  <si>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</si>
  <si>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</si>
  <si>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</si>
  <si>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</si>
  <si>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</si>
  <si>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</si>
  <si>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</si>
  <si>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</si>
  <si>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</si>
  <si>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</si>
  <si>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</si>
  <si>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</si>
  <si>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</si>
  <si>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</si>
  <si>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</si>
  <si>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</si>
  <si>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</si>
  <si>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</si>
  <si>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</si>
  <si>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</si>
  <si>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</si>
  <si>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</si>
  <si>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</si>
  <si>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</si>
  <si>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</si>
  <si>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</si>
  <si>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</si>
  <si>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</si>
  <si>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</si>
  <si>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</si>
  <si>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</si>
  <si>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</si>
  <si>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</si>
  <si>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</si>
  <si>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</si>
  <si>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</si>
  <si>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</si>
  <si>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</si>
  <si>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</si>
  <si>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</si>
  <si>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</si>
  <si>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</si>
  <si>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</si>
  <si>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</si>
  <si>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</si>
  <si>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</si>
  <si>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</si>
  <si>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</si>
  <si>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</si>
  <si>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</si>
  <si>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</si>
  <si>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</si>
  <si>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</si>
  <si>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</si>
  <si>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</si>
  <si>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</si>
  <si>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</si>
  <si>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</si>
  <si>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</si>
  <si>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</si>
  <si>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</si>
  <si>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</si>
  <si>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</si>
  <si>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</si>
  <si>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</si>
  <si>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</si>
  <si>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</si>
  <si>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</si>
  <si>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</si>
  <si>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</si>
  <si>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</si>
  <si>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</si>
  <si>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</si>
  <si>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</si>
  <si>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</si>
  <si>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</si>
  <si>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</si>
  <si>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</si>
  <si>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</si>
  <si>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</si>
  <si>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</si>
  <si>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</si>
  <si>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</si>
  <si>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</si>
  <si>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</si>
  <si>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</si>
  <si>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</si>
  <si>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</si>
  <si>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</si>
  <si>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</si>
  <si>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</si>
  <si>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</si>
  <si>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</si>
  <si>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</si>
  <si>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</si>
  <si>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</si>
  <si>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</si>
  <si>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</si>
  <si>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</si>
  <si>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</si>
  <si>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</si>
  <si>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</si>
  <si>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</si>
  <si>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</si>
  <si>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</si>
  <si>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</si>
  <si>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</si>
  <si>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</si>
  <si>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</si>
  <si>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</si>
  <si>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</si>
  <si>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</si>
  <si>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</si>
  <si>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</si>
  <si>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</si>
  <si>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</si>
  <si>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</si>
  <si>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</si>
  <si>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</si>
  <si>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</si>
  <si>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</si>
  <si>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</si>
  <si>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</si>
  <si>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</si>
  <si>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</si>
  <si>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</si>
  <si>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</si>
  <si>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</si>
  <si>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</si>
  <si>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</si>
  <si>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</si>
  <si>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</si>
  <si>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</si>
  <si>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</si>
  <si>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</si>
  <si>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</si>
  <si>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</si>
  <si>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</si>
  <si>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</si>
  <si>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</si>
  <si>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</si>
  <si>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</si>
  <si>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</si>
  <si>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</si>
  <si>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</si>
  <si>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</si>
  <si>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</si>
  <si>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</si>
  <si>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</si>
  <si>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</si>
  <si>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</si>
  <si>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</si>
  <si>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</si>
  <si>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</si>
  <si>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</si>
  <si>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</si>
  <si>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</si>
  <si>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</si>
  <si>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</si>
  <si>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</si>
  <si>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</si>
  <si>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</si>
  <si>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</si>
  <si>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</si>
  <si>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</si>
  <si>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</si>
  <si>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</si>
  <si>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</si>
  <si>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</si>
  <si>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</si>
  <si>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</si>
  <si>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</si>
  <si>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</si>
  <si>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</si>
  <si>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</si>
  <si>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</si>
  <si>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</si>
  <si>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</si>
  <si>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</si>
  <si>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</si>
  <si>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</si>
  <si>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</si>
  <si>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</si>
  <si>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</si>
  <si>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</si>
  <si>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</si>
  <si>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</si>
  <si>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</si>
  <si>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</si>
  <si>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</si>
  <si>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</si>
  <si>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</si>
  <si>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</si>
  <si>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</si>
  <si>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</si>
  <si>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</si>
  <si>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</si>
  <si>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</si>
  <si>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</si>
  <si>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</si>
  <si>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</si>
  <si>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</si>
  <si>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</si>
  <si>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</si>
  <si>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</si>
  <si>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</si>
  <si>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</si>
  <si>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</si>
  <si>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</si>
  <si>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</si>
  <si>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</si>
  <si>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</si>
  <si>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</si>
  <si>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</si>
  <si>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</si>
  <si>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</si>
  <si>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</si>
  <si>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</si>
  <si>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</si>
  <si>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</si>
  <si>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</si>
  <si>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</si>
  <si>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</si>
  <si>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</si>
  <si>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</si>
  <si>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</si>
  <si>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</si>
  <si>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</si>
  <si>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</si>
  <si>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</si>
  <si>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</si>
  <si>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</si>
  <si>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</si>
  <si>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</si>
  <si>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</si>
  <si>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</si>
  <si>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</si>
  <si>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</si>
  <si>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</si>
  <si>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</si>
  <si>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</si>
  <si>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</si>
  <si>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</si>
  <si>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</si>
  <si>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</si>
  <si>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</si>
  <si>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</si>
  <si>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</si>
  <si>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</si>
  <si>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</si>
  <si>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</si>
  <si>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</si>
  <si>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</si>
  <si>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</si>
  <si>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</si>
  <si>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</si>
  <si>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</si>
  <si>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</si>
  <si>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</si>
  <si>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</si>
  <si>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</si>
  <si>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</si>
  <si>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</si>
  <si>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</si>
  <si>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</si>
  <si>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</si>
  <si>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</si>
  <si>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</si>
  <si>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</si>
  <si>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</si>
  <si>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</si>
  <si>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</si>
  <si>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</si>
  <si>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</si>
  <si>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</si>
  <si>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</si>
  <si>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</si>
  <si>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</si>
  <si>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</si>
  <si>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</si>
  <si>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</si>
  <si>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</si>
  <si>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</si>
  <si>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</si>
  <si>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</si>
  <si>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</si>
  <si>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</si>
  <si>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</si>
  <si>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</si>
  <si>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</si>
  <si>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</si>
  <si>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</si>
  <si>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</si>
  <si>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</si>
  <si>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</si>
  <si>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</si>
  <si>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</si>
  <si>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</si>
  <si>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</si>
  <si>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</si>
  <si>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</si>
  <si>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</si>
  <si>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</si>
  <si>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</si>
  <si>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</si>
  <si>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</si>
  <si>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</si>
  <si>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</si>
  <si>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</si>
  <si>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</si>
  <si>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</si>
  <si>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</si>
  <si>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</si>
  <si>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</si>
  <si>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</si>
  <si>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</si>
  <si>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</si>
  <si>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</si>
  <si>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</si>
  <si>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</si>
  <si>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</si>
  <si>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</si>
  <si>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</si>
  <si>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</si>
  <si>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</si>
  <si>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</si>
  <si>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</si>
  <si>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</si>
  <si>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</si>
  <si>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</si>
  <si>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</si>
  <si>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</si>
  <si>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</si>
  <si>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</si>
  <si>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</si>
  <si>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</si>
  <si>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</si>
  <si>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</si>
  <si>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</si>
  <si>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</si>
  <si>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</si>
  <si>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</si>
  <si>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</si>
  <si>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</si>
  <si>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</si>
  <si>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</si>
  <si>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</si>
  <si>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</si>
  <si>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</si>
  <si>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</si>
  <si>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</si>
  <si>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</si>
  <si>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</si>
  <si>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</si>
  <si>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</si>
  <si>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</si>
  <si>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</si>
  <si>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</si>
  <si>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</si>
  <si>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</si>
  <si>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</si>
  <si>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</si>
  <si>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</si>
  <si>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</si>
  <si>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</si>
  <si>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</si>
  <si>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</si>
  <si>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</si>
  <si>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</si>
  <si>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</si>
  <si>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</si>
  <si>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</si>
  <si>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</si>
  <si>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</si>
  <si>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</si>
  <si>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</si>
  <si>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</si>
  <si>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</si>
  <si>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</si>
  <si>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</si>
  <si>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</si>
  <si>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</si>
  <si>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</si>
  <si>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</si>
  <si>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</si>
  <si>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</si>
  <si>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</si>
  <si>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</si>
  <si>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</si>
  <si>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</si>
  <si>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</si>
  <si>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</si>
  <si>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</si>
  <si>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</si>
  <si>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</si>
  <si>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</si>
  <si>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</si>
  <si>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</si>
  <si>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</si>
  <si>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</si>
  <si>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</si>
  <si>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</si>
  <si>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</si>
  <si>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</si>
  <si>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</si>
  <si>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</si>
  <si>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</si>
  <si>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</si>
  <si>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</si>
  <si>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</si>
  <si>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</si>
  <si>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</si>
  <si>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</si>
  <si>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</si>
  <si>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</si>
  <si>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</si>
  <si>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</si>
  <si>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</si>
  <si>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</si>
  <si>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</si>
  <si>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</si>
  <si>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</si>
  <si>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</si>
  <si>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</si>
  <si>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</si>
  <si>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</si>
  <si>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</si>
  <si>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</si>
  <si>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</si>
  <si>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</si>
  <si>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</si>
  <si>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</si>
  <si>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</si>
  <si>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</si>
  <si>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</si>
  <si>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</si>
  <si>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</si>
  <si>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</si>
  <si>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</si>
  <si>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</si>
  <si>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</si>
  <si>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</si>
  <si>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</si>
  <si>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</si>
  <si>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</si>
  <si>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</si>
  <si>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</si>
  <si>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</si>
  <si>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</si>
  <si>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</si>
  <si>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</si>
  <si>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</si>
  <si>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</si>
  <si>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</si>
  <si>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</si>
  <si>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</si>
  <si>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</si>
  <si>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</si>
  <si>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</si>
  <si>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</si>
  <si>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</si>
  <si>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</si>
  <si>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</si>
  <si>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</si>
  <si>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</si>
  <si>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</si>
  <si>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</si>
  <si>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</si>
  <si>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</si>
  <si>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</si>
  <si>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</si>
  <si>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</si>
  <si>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</si>
  <si>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</si>
  <si>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</si>
  <si>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</si>
  <si>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</si>
  <si>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</si>
  <si>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</si>
  <si>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</si>
  <si>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</si>
  <si>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</si>
  <si>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</si>
  <si>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</si>
  <si>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</si>
  <si>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</si>
  <si>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</si>
  <si>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</si>
  <si>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</si>
  <si>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</si>
  <si>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</si>
  <si>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</si>
  <si>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</si>
  <si>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</si>
  <si>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</si>
  <si>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</si>
  <si>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</si>
  <si>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</si>
  <si>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</si>
  <si>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</si>
  <si>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</si>
  <si>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</si>
  <si>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</si>
  <si>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</si>
  <si>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</si>
  <si>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</si>
  <si>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</si>
  <si>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</si>
  <si>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</si>
  <si>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</si>
  <si>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</si>
  <si>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</si>
  <si>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</si>
  <si>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</si>
  <si>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</si>
  <si>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</si>
  <si>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</si>
  <si>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</si>
  <si>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</si>
  <si>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</si>
  <si>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</si>
  <si>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</si>
  <si>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</si>
  <si>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</si>
  <si>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</si>
  <si>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</si>
  <si>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</si>
  <si>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</si>
  <si>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</si>
  <si>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</si>
  <si>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</si>
  <si>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</si>
  <si>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</si>
  <si>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</si>
  <si>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</si>
  <si>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</si>
  <si>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</si>
  <si>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</si>
  <si>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</si>
  <si>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</si>
  <si>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</si>
  <si>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</si>
  <si>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</si>
  <si>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</si>
  <si>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</si>
  <si>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</si>
  <si>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</si>
  <si>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</si>
  <si>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</si>
  <si>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</si>
  <si>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</si>
  <si>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</si>
  <si>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</si>
  <si>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</si>
  <si>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</si>
  <si>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</si>
  <si>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</si>
  <si>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</si>
  <si>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</si>
  <si>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</si>
  <si>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</si>
  <si>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</si>
  <si>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</si>
  <si>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</si>
  <si>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</si>
  <si>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</si>
  <si>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</si>
  <si>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</si>
  <si>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</si>
  <si>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</si>
  <si>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</si>
  <si>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</si>
  <si>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</si>
  <si>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</si>
  <si>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</si>
  <si>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</si>
  <si>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</si>
  <si>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</si>
  <si>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</si>
  <si>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</si>
  <si>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</si>
  <si>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</si>
  <si>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</si>
  <si>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</si>
  <si>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</si>
  <si>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</si>
  <si>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</si>
  <si>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</si>
  <si>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</si>
  <si>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</si>
  <si>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</si>
  <si>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</si>
  <si>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</si>
  <si>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</si>
  <si>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</si>
  <si>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</si>
  <si>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</si>
  <si>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</si>
  <si>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</si>
  <si>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</si>
  <si>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</si>
  <si>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</si>
  <si>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</si>
  <si>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</si>
  <si>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</si>
  <si>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</si>
  <si>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</si>
  <si>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</si>
  <si>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</si>
  <si>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</si>
  <si>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</si>
  <si>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</si>
  <si>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</si>
  <si>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</si>
  <si>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</si>
  <si>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</si>
  <si>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</si>
  <si>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</si>
  <si>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</si>
  <si>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</si>
  <si>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</si>
  <si>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</si>
  <si>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</si>
  <si>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</si>
  <si>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</si>
  <si>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</si>
  <si>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</si>
  <si>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</si>
  <si>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</si>
  <si>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</si>
  <si>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</si>
  <si>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</si>
  <si>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</si>
  <si>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</si>
  <si>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</si>
  <si>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</si>
  <si>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</si>
  <si>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</si>
  <si>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</si>
  <si>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</si>
  <si>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</si>
  <si>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</si>
  <si>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</si>
  <si>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</si>
  <si>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</si>
  <si>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</si>
  <si>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</si>
  <si>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</si>
  <si>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</si>
  <si>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</si>
  <si>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</si>
  <si>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</si>
  <si>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</si>
  <si>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</si>
  <si>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</si>
  <si>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</si>
  <si>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</si>
  <si>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</si>
  <si>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</si>
  <si>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</si>
  <si>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</si>
  <si>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</si>
  <si>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</si>
  <si>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</si>
  <si>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</si>
  <si>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</si>
  <si>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</si>
  <si>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</si>
  <si>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</si>
  <si>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</si>
  <si>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</si>
  <si>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</si>
  <si>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</si>
  <si>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</si>
  <si>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</si>
  <si>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</si>
  <si>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</si>
  <si>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</si>
  <si>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</si>
  <si>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</si>
  <si>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</si>
  <si>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</si>
  <si>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</si>
  <si>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</si>
  <si>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</si>
  <si>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</si>
  <si>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</si>
  <si>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</si>
  <si>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</si>
  <si>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</si>
  <si>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</si>
  <si>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</si>
  <si>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</si>
  <si>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</si>
  <si>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</si>
  <si>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</si>
  <si>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</si>
  <si>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</si>
  <si>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</si>
  <si>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</si>
  <si>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</si>
  <si>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</si>
  <si>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</si>
  <si>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</si>
  <si>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</si>
  <si>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</si>
  <si>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</si>
  <si>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</si>
  <si>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</si>
  <si>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</si>
  <si>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</si>
  <si>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</si>
  <si>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</si>
  <si>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</si>
  <si>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</si>
  <si>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</si>
  <si>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</si>
  <si>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</si>
  <si>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</si>
  <si>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</si>
  <si>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</si>
  <si>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</si>
  <si>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</si>
  <si>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</si>
  <si>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</si>
  <si>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</si>
  <si>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</si>
  <si>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</si>
  <si>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</si>
  <si>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</si>
  <si>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</si>
  <si>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</si>
  <si>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</si>
  <si>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</si>
  <si>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</si>
  <si>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</si>
  <si>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</si>
  <si>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</si>
  <si>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</si>
  <si>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</si>
  <si>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</si>
  <si>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</si>
  <si>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</si>
  <si>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</si>
  <si>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</si>
  <si>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</si>
  <si>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</si>
  <si>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</si>
  <si>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</si>
  <si>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</si>
  <si>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</si>
  <si>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</si>
  <si>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</si>
  <si>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</si>
  <si>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</si>
  <si>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</si>
  <si>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</si>
  <si>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</si>
  <si>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</si>
  <si>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</si>
  <si>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</si>
  <si>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</si>
  <si>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</si>
  <si>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</si>
  <si>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</si>
  <si>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</si>
  <si>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</si>
  <si>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</si>
  <si>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</si>
  <si>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</si>
  <si>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</si>
  <si>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</si>
  <si>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</si>
  <si>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</si>
  <si>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</si>
  <si>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</si>
  <si>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</si>
  <si>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</si>
  <si>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</si>
  <si>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</si>
  <si>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</si>
  <si>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</si>
  <si>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</si>
  <si>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</si>
  <si>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</si>
  <si>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</si>
  <si>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</si>
  <si>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</si>
  <si>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</si>
  <si>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</si>
  <si>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</si>
  <si>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</si>
  <si>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</si>
  <si>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</si>
  <si>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</si>
  <si>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</si>
  <si>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</si>
  <si>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</si>
  <si>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</si>
  <si>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</si>
  <si>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</si>
  <si>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</si>
  <si>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</si>
  <si>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</si>
  <si>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</si>
  <si>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</si>
  <si>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</si>
  <si>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</si>
  <si>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</si>
  <si>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</si>
  <si>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</si>
  <si>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</si>
  <si>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</si>
  <si>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</si>
  <si>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</si>
  <si>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</si>
  <si>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</si>
  <si>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</si>
  <si>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</si>
  <si>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</si>
  <si>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</si>
  <si>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</si>
  <si>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</si>
  <si>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</si>
  <si>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</si>
  <si>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</si>
  <si>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</si>
  <si>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</si>
  <si>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</si>
  <si>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</si>
  <si>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</si>
  <si>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</si>
  <si>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</si>
  <si>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</si>
  <si>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</si>
  <si>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</si>
  <si>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</si>
  <si>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</si>
  <si>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</si>
  <si>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</si>
  <si>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</si>
  <si>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</si>
  <si>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</si>
  <si>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</si>
  <si>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</si>
  <si>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</si>
  <si>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</si>
  <si>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</si>
  <si>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</si>
  <si>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</si>
  <si>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</si>
  <si>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</si>
  <si>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</si>
  <si>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</si>
  <si>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</si>
  <si>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</si>
  <si>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</si>
  <si>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</si>
  <si>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</si>
  <si>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</si>
  <si>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</si>
  <si>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</si>
  <si>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</si>
  <si>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</si>
  <si>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</si>
  <si>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</si>
  <si>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</si>
  <si>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</si>
  <si>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</si>
  <si>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</si>
  <si>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</si>
  <si>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</si>
  <si>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</si>
  <si>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</si>
  <si>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</si>
  <si>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</si>
  <si>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</si>
  <si>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</si>
  <si>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</si>
  <si>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</si>
  <si>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</si>
  <si>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</si>
  <si>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</si>
  <si>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</si>
  <si>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</si>
  <si>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</si>
  <si>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</si>
  <si>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</si>
  <si>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</si>
  <si>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</si>
  <si>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</si>
  <si>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</si>
  <si>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</si>
  <si>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</si>
  <si>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</si>
  <si>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</si>
  <si>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</si>
  <si>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</si>
  <si>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</si>
  <si>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</si>
  <si>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</si>
  <si>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</si>
  <si>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</si>
  <si>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</si>
  <si>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</si>
  <si>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</si>
  <si>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</si>
  <si>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</si>
  <si>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</si>
  <si>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</si>
  <si>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</si>
  <si>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</si>
  <si>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</si>
  <si>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</si>
  <si>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</si>
  <si>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</si>
  <si>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</si>
  <si>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</si>
  <si>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</si>
  <si>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</si>
  <si>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</si>
  <si>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</si>
  <si>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</si>
  <si>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</si>
  <si>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</si>
  <si>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</si>
  <si>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</si>
  <si>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</si>
  <si>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</si>
  <si>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</si>
  <si>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</si>
  <si>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</si>
  <si>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</si>
  <si>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</si>
  <si>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</si>
  <si>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</si>
  <si>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</si>
  <si>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</si>
  <si>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</si>
  <si>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</si>
  <si>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</si>
  <si>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</si>
  <si>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</si>
  <si>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</si>
  <si>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</si>
  <si>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</si>
  <si>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</si>
  <si>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</si>
  <si>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</si>
  <si>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</si>
  <si>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</si>
  <si>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</si>
  <si>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</si>
  <si>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</si>
  <si>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</si>
  <si>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</si>
  <si>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</si>
  <si>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</si>
  <si>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</si>
  <si>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</si>
  <si>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</si>
  <si>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</si>
  <si>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</si>
  <si>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</si>
  <si>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</si>
  <si>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</si>
  <si>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</si>
  <si>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</si>
  <si>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</si>
  <si>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</si>
  <si>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</si>
  <si>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</si>
  <si>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</si>
  <si>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</si>
  <si>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</si>
  <si>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</si>
  <si>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</si>
  <si>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</si>
  <si>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</si>
  <si>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</si>
  <si>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</si>
  <si>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</si>
  <si>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</si>
  <si>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</si>
  <si>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</si>
  <si>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</si>
  <si>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</si>
  <si>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</si>
  <si>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</si>
  <si>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</si>
  <si>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</si>
  <si>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</si>
  <si>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</si>
  <si>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</si>
  <si>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</si>
  <si>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</si>
  <si>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</si>
  <si>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</si>
  <si>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</si>
  <si>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</si>
  <si>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</si>
  <si>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</si>
  <si>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</si>
  <si>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</si>
  <si>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</si>
  <si>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</si>
  <si>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</si>
  <si>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</si>
  <si>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</si>
  <si>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</si>
  <si>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</si>
  <si>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</si>
  <si>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</si>
  <si>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</si>
  <si>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</si>
  <si>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</si>
  <si>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</si>
  <si>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</si>
  <si>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</si>
  <si>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</si>
  <si>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</si>
  <si>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</si>
  <si>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</si>
  <si>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</si>
  <si>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</si>
  <si>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</si>
  <si>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</si>
  <si>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</si>
  <si>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</si>
  <si>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</si>
  <si>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</si>
  <si>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</si>
  <si>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</si>
  <si>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</si>
  <si>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</si>
  <si>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</si>
  <si>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</si>
  <si>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</si>
  <si>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</si>
  <si>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</si>
  <si>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</si>
  <si>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</si>
  <si>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</si>
  <si>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</si>
  <si>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</si>
  <si>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</si>
  <si>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</si>
  <si>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</si>
  <si>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</si>
  <si>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</si>
  <si>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</si>
  <si>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</si>
  <si>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</si>
  <si>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</si>
  <si>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</si>
  <si>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</si>
  <si>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</si>
  <si>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</si>
  <si>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</si>
  <si>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</si>
  <si>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</si>
  <si>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</si>
  <si>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</si>
  <si>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</si>
  <si>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</si>
  <si>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</si>
  <si>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</si>
  <si>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</si>
  <si>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</si>
  <si>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</si>
  <si>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</si>
  <si>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</si>
  <si>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</si>
  <si>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</si>
  <si>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</si>
  <si>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</si>
  <si>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</si>
  <si>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</si>
  <si>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</si>
  <si>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</si>
  <si>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</si>
  <si>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</si>
  <si>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</si>
  <si>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</si>
  <si>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</si>
  <si>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</si>
  <si>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</si>
  <si>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</si>
  <si>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</si>
  <si>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</si>
  <si>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</si>
  <si>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</si>
  <si>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</si>
  <si>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</si>
  <si>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</si>
  <si>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</si>
  <si>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</si>
  <si>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</si>
  <si>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</si>
  <si>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</si>
  <si>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</si>
  <si>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</si>
  <si>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</si>
  <si>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</si>
  <si>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</si>
  <si>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</si>
  <si>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</si>
  <si>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</si>
  <si>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</si>
  <si>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</si>
  <si>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</si>
  <si>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</si>
  <si>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</si>
  <si>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</si>
  <si>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</si>
  <si>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</si>
  <si>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</si>
  <si>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</si>
  <si>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</si>
  <si>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</si>
  <si>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</si>
  <si>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</si>
  <si>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</si>
  <si>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</si>
  <si>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</si>
  <si>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</si>
  <si>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</si>
  <si>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</si>
  <si>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</si>
  <si>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</si>
  <si>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</si>
  <si>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</si>
  <si>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</si>
  <si>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</si>
  <si>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</si>
  <si>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</si>
  <si>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</si>
  <si>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</si>
  <si>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</si>
  <si>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</si>
  <si>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</si>
  <si>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</si>
  <si>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</si>
  <si>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</si>
  <si>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</si>
  <si>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</si>
  <si>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</si>
  <si>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</si>
  <si>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</si>
  <si>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</si>
  <si>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</si>
  <si>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</si>
  <si>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</si>
  <si>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</si>
  <si>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</si>
  <si>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</si>
  <si>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</si>
  <si>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</si>
  <si>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</si>
  <si>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</si>
  <si>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</si>
  <si>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</si>
  <si>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</si>
  <si>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</si>
  <si>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</si>
  <si>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</si>
  <si>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</si>
  <si>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</si>
  <si>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</si>
  <si>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</si>
  <si>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</si>
  <si>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</si>
  <si>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</si>
  <si>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</si>
  <si>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</si>
  <si>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</si>
  <si>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</si>
  <si>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</si>
  <si>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</si>
  <si>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</si>
  <si>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</si>
  <si>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</si>
  <si>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</si>
  <si>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</si>
  <si>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</si>
  <si>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</si>
  <si>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</si>
  <si>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</si>
  <si>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</si>
  <si>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</si>
  <si>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</si>
  <si>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</si>
  <si>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</si>
  <si>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</si>
  <si>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</si>
  <si>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</si>
  <si>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</si>
  <si>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</si>
  <si>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</si>
  <si>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</si>
  <si>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</si>
  <si>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</si>
  <si>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</si>
  <si>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</si>
  <si>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</si>
  <si>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</si>
  <si>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</si>
  <si>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</si>
  <si>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</si>
  <si>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</si>
  <si>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</si>
  <si>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</si>
  <si>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</si>
  <si>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</si>
  <si>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</si>
  <si>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</si>
  <si>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</si>
  <si>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</si>
  <si>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</si>
  <si>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</si>
  <si>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</si>
  <si>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</si>
  <si>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</si>
  <si>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</si>
  <si>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</si>
  <si>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</si>
  <si>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</si>
  <si>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</si>
  <si>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</si>
  <si>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</si>
  <si>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</si>
  <si>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</si>
  <si>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</si>
  <si>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</si>
  <si>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</si>
  <si>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</si>
  <si>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</si>
  <si>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</si>
  <si>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</si>
  <si>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</si>
  <si>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</si>
  <si>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</si>
  <si>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</si>
  <si>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</si>
  <si>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</si>
  <si>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</si>
  <si>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</si>
  <si>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</si>
  <si>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</si>
  <si>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</si>
  <si>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</si>
  <si>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</si>
  <si>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</si>
  <si>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</si>
  <si>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</si>
  <si>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</si>
  <si>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</si>
  <si>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</si>
  <si>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</si>
  <si>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</si>
  <si>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</si>
  <si>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</si>
  <si>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</si>
  <si>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</si>
  <si>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</si>
  <si>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</si>
  <si>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</si>
  <si>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</si>
  <si>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</si>
  <si>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</si>
  <si>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</si>
  <si>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</si>
  <si>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</si>
  <si>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</si>
  <si>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</si>
  <si>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</si>
  <si>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</si>
  <si>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</si>
  <si>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</si>
  <si>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</si>
  <si>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</si>
  <si>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</si>
  <si>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</si>
  <si>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</si>
  <si>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</si>
  <si>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</si>
  <si>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</si>
  <si>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</si>
  <si>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</si>
  <si>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</si>
  <si>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</si>
  <si>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</si>
  <si>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</si>
  <si>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</si>
  <si>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</si>
  <si>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</si>
  <si>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</si>
  <si>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</si>
  <si>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</si>
  <si>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</si>
  <si>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</si>
  <si>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</si>
  <si>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</si>
  <si>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</si>
  <si>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</si>
  <si>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</si>
  <si>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</si>
  <si>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</si>
  <si>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</si>
  <si>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</si>
  <si>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</si>
  <si>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</si>
  <si>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</si>
  <si>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</si>
  <si>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</si>
  <si>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</si>
  <si>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</si>
  <si>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</si>
  <si>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</si>
  <si>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</si>
  <si>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</si>
  <si>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</si>
  <si>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</si>
  <si>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</si>
  <si>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</si>
  <si>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</si>
  <si>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</si>
  <si>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</si>
  <si>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</si>
  <si>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</si>
  <si>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</si>
  <si>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</si>
  <si>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</si>
  <si>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</si>
  <si>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</si>
  <si>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</si>
  <si>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</si>
  <si>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</si>
  <si>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</si>
  <si>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</si>
  <si>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</si>
  <si>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</si>
  <si>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</si>
  <si>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</si>
  <si>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</si>
  <si>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</si>
  <si>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</si>
  <si>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</si>
  <si>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</si>
  <si>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</si>
  <si>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</si>
  <si>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</si>
  <si>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</si>
  <si>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</si>
  <si>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</si>
  <si>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</si>
  <si>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</si>
  <si>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</si>
  <si>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</si>
  <si>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</si>
  <si>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</si>
  <si>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</si>
  <si>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</si>
  <si>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</si>
  <si>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</si>
  <si>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</si>
  <si>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</si>
  <si>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</si>
  <si>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</si>
  <si>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</si>
  <si>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</si>
  <si>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</si>
  <si>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</si>
  <si>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</si>
  <si>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</si>
  <si>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</si>
  <si>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</si>
  <si>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</si>
  <si>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</si>
  <si>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</si>
  <si>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</si>
  <si>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</si>
  <si>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</si>
  <si>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</si>
  <si>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</si>
  <si>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</si>
  <si>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</si>
  <si>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</si>
  <si>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</si>
  <si>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</si>
  <si>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</si>
  <si>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</si>
  <si>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</si>
  <si>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</si>
  <si>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</si>
  <si>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</si>
  <si>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</si>
  <si>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</si>
  <si>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</si>
  <si>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</si>
  <si>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</si>
  <si>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</si>
  <si>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</si>
  <si>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</si>
  <si>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</si>
  <si>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</si>
  <si>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</si>
  <si>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</si>
  <si>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</si>
  <si>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</si>
  <si>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</si>
  <si>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</si>
  <si>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</si>
  <si>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</si>
  <si>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</si>
  <si>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</si>
  <si>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</si>
  <si>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</si>
  <si>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</si>
  <si>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</si>
  <si>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</si>
  <si>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</si>
  <si>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</si>
  <si>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</si>
  <si>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</si>
  <si>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</si>
  <si>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</si>
  <si>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</si>
  <si>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</si>
  <si>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</si>
  <si>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</si>
  <si>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</si>
  <si>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</si>
  <si>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</si>
  <si>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</si>
  <si>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</si>
  <si>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</si>
  <si>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</si>
  <si>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</si>
  <si>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</si>
  <si>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</si>
  <si>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</si>
  <si>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</si>
  <si>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</si>
  <si>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</si>
  <si>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</si>
  <si>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</si>
  <si>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</si>
  <si>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</si>
  <si>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</si>
  <si>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</si>
  <si>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</si>
  <si>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</si>
  <si>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</si>
  <si>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</si>
  <si>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</si>
  <si>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</si>
  <si>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</si>
  <si>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</si>
  <si>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</si>
  <si>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</si>
  <si>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</si>
  <si>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</si>
  <si>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</si>
  <si>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</si>
  <si>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</si>
  <si>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</si>
  <si>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</si>
  <si>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</si>
  <si>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</si>
  <si>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</si>
  <si>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</si>
  <si>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</si>
  <si>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</si>
  <si>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</si>
  <si>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</si>
  <si>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</si>
  <si>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</si>
  <si>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</si>
  <si>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</si>
  <si>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</si>
  <si>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</si>
  <si>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</si>
  <si>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</si>
  <si>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</si>
  <si>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</si>
  <si>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</si>
  <si>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</si>
  <si>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</si>
  <si>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</si>
  <si>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</si>
  <si>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</si>
  <si>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</si>
  <si>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</si>
  <si>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</si>
  <si>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</si>
  <si>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</si>
  <si>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</si>
  <si>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</si>
  <si>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</si>
  <si>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</si>
  <si>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</si>
  <si>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</si>
  <si>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</si>
  <si>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</si>
  <si>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</si>
  <si>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</si>
  <si>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</si>
  <si>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</si>
  <si>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</si>
  <si>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</si>
  <si>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</si>
  <si>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</si>
  <si>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</si>
  <si>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</si>
  <si>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</si>
  <si>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</si>
  <si>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</si>
  <si>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</si>
  <si>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</si>
  <si>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</si>
  <si>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</si>
  <si>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</si>
  <si>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</si>
  <si>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</si>
  <si>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</si>
  <si>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</si>
  <si>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</si>
  <si>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</si>
  <si>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</si>
  <si>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</si>
  <si>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</si>
  <si>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</si>
  <si>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</si>
  <si>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</si>
  <si>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</si>
  <si>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</si>
  <si>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</si>
  <si>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</si>
  <si>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</si>
  <si>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</si>
  <si>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</si>
  <si>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</si>
  <si>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</si>
  <si>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</si>
  <si>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</si>
  <si>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</si>
  <si>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</si>
  <si>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</si>
  <si>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</si>
  <si>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</si>
  <si>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</si>
  <si>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</si>
  <si>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</si>
  <si>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</si>
  <si>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</si>
  <si>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</si>
  <si>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</si>
  <si>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</si>
  <si>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</si>
  <si>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</si>
  <si>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</si>
  <si>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</si>
  <si>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</si>
  <si>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</si>
  <si>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</si>
  <si>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</si>
  <si>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</si>
  <si>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</si>
  <si>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</si>
  <si>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</si>
  <si>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</si>
  <si>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</si>
  <si>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</si>
  <si>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</si>
  <si>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</si>
  <si>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</si>
  <si>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</si>
  <si>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</si>
  <si>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</si>
  <si>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</si>
  <si>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</si>
  <si>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</si>
  <si>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</si>
  <si>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</si>
  <si>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</si>
  <si>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</si>
  <si>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</si>
  <si>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</si>
  <si>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</si>
  <si>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</si>
  <si>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</si>
  <si>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</si>
  <si>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</si>
  <si>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</si>
  <si>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</si>
  <si>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</si>
  <si>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</si>
  <si>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</si>
  <si>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</si>
  <si>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</si>
  <si>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</si>
  <si>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</si>
  <si>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</si>
  <si>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</si>
  <si>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</si>
  <si>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</si>
  <si>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</si>
  <si>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</si>
  <si>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</si>
  <si>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</si>
  <si>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</si>
  <si>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</si>
  <si>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</si>
  <si>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</si>
  <si>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</si>
  <si>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</si>
  <si>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</si>
  <si>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</si>
  <si>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</si>
  <si>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</si>
  <si>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</si>
  <si>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</si>
  <si>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</si>
  <si>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</si>
  <si>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</si>
  <si>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</si>
  <si>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</si>
  <si>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</si>
  <si>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</si>
  <si>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</si>
  <si>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</si>
  <si>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</si>
  <si>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</si>
  <si>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</si>
  <si>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</si>
  <si>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</si>
  <si>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</si>
  <si>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</si>
  <si>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</si>
  <si>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</si>
  <si>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</si>
  <si>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</si>
  <si>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</si>
  <si>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</si>
  <si>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</si>
  <si>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</si>
  <si>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</si>
  <si>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</si>
  <si>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</si>
  <si>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</si>
  <si>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</si>
  <si>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</si>
  <si>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</si>
  <si>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</si>
  <si>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</si>
  <si>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</si>
  <si>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</si>
  <si>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</si>
  <si>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</si>
  <si>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</si>
  <si>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</si>
  <si>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</si>
  <si>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</si>
  <si>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</si>
  <si>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</si>
  <si>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</si>
  <si>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</si>
  <si>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</si>
  <si>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</si>
  <si>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</si>
  <si>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</si>
  <si>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</si>
  <si>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</si>
  <si>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</si>
  <si>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</si>
  <si>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</si>
  <si>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</si>
  <si>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</si>
  <si>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</si>
  <si>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</si>
  <si>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</si>
  <si>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</si>
  <si>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</si>
  <si>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</si>
  <si>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</si>
  <si>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</si>
  <si>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</si>
  <si>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</si>
  <si>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</si>
  <si>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</si>
  <si>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</si>
  <si>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</si>
  <si>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</si>
  <si>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</si>
  <si>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</si>
  <si>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</si>
  <si>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</si>
  <si>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</si>
  <si>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</si>
  <si>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</si>
  <si>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</si>
  <si>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</si>
  <si>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</si>
  <si>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</si>
  <si>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</si>
  <si>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</si>
  <si>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</si>
  <si>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</si>
  <si>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</si>
  <si>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</si>
  <si>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</si>
  <si>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</si>
  <si>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</si>
  <si>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</si>
  <si>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</si>
  <si>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</si>
  <si>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</si>
  <si>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</si>
  <si>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</si>
  <si>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</si>
  <si>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</si>
  <si>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</si>
  <si>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</si>
  <si>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</si>
  <si>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</si>
  <si>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</si>
  <si>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</si>
  <si>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</si>
  <si>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</si>
  <si>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</si>
  <si>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</si>
  <si>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</si>
  <si>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</si>
  <si>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</si>
  <si>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</si>
  <si>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</si>
  <si>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</si>
  <si>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</si>
  <si>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</si>
  <si>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</si>
  <si>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</si>
  <si>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</si>
  <si>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</si>
  <si>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</si>
  <si>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</si>
  <si>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</si>
  <si>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</si>
  <si>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</si>
  <si>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</si>
  <si>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</si>
  <si>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</si>
  <si>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</si>
  <si>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</si>
  <si>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</si>
  <si>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</si>
  <si>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</si>
  <si>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</si>
  <si>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</si>
  <si>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</si>
  <si>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</si>
  <si>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</si>
  <si>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</si>
  <si>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</si>
  <si>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</si>
  <si>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</si>
  <si>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</si>
  <si>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</si>
  <si>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</si>
  <si>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</si>
  <si>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</si>
  <si>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</si>
  <si>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</si>
  <si>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</si>
  <si>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</si>
  <si>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</si>
  <si>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</si>
  <si>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</si>
  <si>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</si>
  <si>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</si>
  <si>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</si>
  <si>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</si>
  <si>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</si>
  <si>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</si>
  <si>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</si>
  <si>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</si>
  <si>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</si>
  <si>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</si>
  <si>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</si>
  <si>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</si>
  <si>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</si>
  <si>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</si>
  <si>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</si>
  <si>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</si>
  <si>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</si>
  <si>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</si>
  <si>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</si>
  <si>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</si>
  <si>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</si>
  <si>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</si>
  <si>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</si>
  <si>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</si>
  <si>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</si>
  <si>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</si>
  <si>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</si>
  <si>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</si>
  <si>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</si>
  <si>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</si>
  <si>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</si>
  <si>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</si>
  <si>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</si>
  <si>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</si>
  <si>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</si>
  <si>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</si>
  <si>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</si>
  <si>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</si>
  <si>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</si>
  <si>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</si>
  <si>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</si>
  <si>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</si>
  <si>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</si>
  <si>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</si>
  <si>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</si>
  <si>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</si>
  <si>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</si>
  <si>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</si>
  <si>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</si>
  <si>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</si>
  <si>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</si>
  <si>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</si>
  <si>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</si>
  <si>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</si>
  <si>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</si>
  <si>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</si>
  <si>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</si>
  <si>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</si>
  <si>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</si>
  <si>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</si>
  <si>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</si>
  <si>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</si>
  <si>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</si>
  <si>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</si>
  <si>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</si>
  <si>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</si>
  <si>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</si>
  <si>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</si>
  <si>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</si>
  <si>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</si>
  <si>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</si>
  <si>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</si>
  <si>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</si>
  <si>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</si>
  <si>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</si>
  <si>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</si>
  <si>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</si>
  <si>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</si>
  <si>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</si>
  <si>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</si>
  <si>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</si>
  <si>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</si>
  <si>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</si>
  <si>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</si>
  <si>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</si>
  <si>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</si>
  <si>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</si>
  <si>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</si>
  <si>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</si>
  <si>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</si>
  <si>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</si>
  <si>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</si>
  <si>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</si>
  <si>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</si>
  <si>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</si>
  <si>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</si>
  <si>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</si>
  <si>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</si>
  <si>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</si>
  <si>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</si>
  <si>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</si>
  <si>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</si>
  <si>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</si>
  <si>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</si>
  <si>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</si>
  <si>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</si>
  <si>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</si>
  <si>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</si>
  <si>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</si>
  <si>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</si>
  <si>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</si>
  <si>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</si>
  <si>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</si>
  <si>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</si>
  <si>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</si>
  <si>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</si>
  <si>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</si>
  <si>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</si>
  <si>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</si>
  <si>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</si>
  <si>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</si>
  <si>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</si>
  <si>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</si>
  <si>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</si>
  <si>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</si>
  <si>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</si>
  <si>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</si>
  <si>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</si>
  <si>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</si>
  <si>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</si>
  <si>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</si>
  <si>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</si>
  <si>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</si>
  <si>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</si>
  <si>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</si>
  <si>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</si>
  <si>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</si>
  <si>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</si>
  <si>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</si>
  <si>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</si>
  <si>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</si>
  <si>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</si>
  <si>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</si>
  <si>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</si>
  <si>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</si>
  <si>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</si>
  <si>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</si>
  <si>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</si>
  <si>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</si>
  <si>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</si>
  <si>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</si>
  <si>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</si>
  <si>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</si>
  <si>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</si>
  <si>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</si>
  <si>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</si>
  <si>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</si>
  <si>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</si>
  <si>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</si>
  <si>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</si>
  <si>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</si>
  <si>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</si>
  <si>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</si>
  <si>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</si>
  <si>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</si>
  <si>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</si>
  <si>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</si>
  <si>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</si>
  <si>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</si>
  <si>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</si>
  <si>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</si>
  <si>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</si>
  <si>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</si>
  <si>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</si>
  <si>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</si>
  <si>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</si>
  <si>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</si>
  <si>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</si>
  <si>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</si>
  <si>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</si>
  <si>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</si>
  <si>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</si>
  <si>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</si>
  <si>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</si>
  <si>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</si>
  <si>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</si>
  <si>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</si>
  <si>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</si>
  <si>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</si>
  <si>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</si>
  <si>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</si>
  <si>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</si>
  <si>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</si>
  <si>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</si>
  <si>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</si>
  <si>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</si>
  <si>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</si>
  <si>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</si>
  <si>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</si>
  <si>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</si>
  <si>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</si>
  <si>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</si>
  <si>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</si>
  <si>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</si>
  <si>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</si>
  <si>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</si>
  <si>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</si>
  <si>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</si>
  <si>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</si>
  <si>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</si>
  <si>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</si>
  <si>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</si>
  <si>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</si>
  <si>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</si>
  <si>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</si>
  <si>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</si>
  <si>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</si>
  <si>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</si>
  <si>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</si>
  <si>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</si>
  <si>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</si>
  <si>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</si>
  <si>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</si>
  <si>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</si>
  <si>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</si>
  <si>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</si>
  <si>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</si>
  <si>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</si>
  <si>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</si>
  <si>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</si>
  <si>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</si>
  <si>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</si>
  <si>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</si>
  <si>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</si>
  <si>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</si>
  <si>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</si>
  <si>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</si>
  <si>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</si>
  <si>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</si>
  <si>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</si>
  <si>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</si>
  <si>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</si>
  <si>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</si>
  <si>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</si>
  <si>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</si>
  <si>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</si>
  <si>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</si>
  <si>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</si>
  <si>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</si>
  <si>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</si>
  <si>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</si>
  <si>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</si>
  <si>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</si>
  <si>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</si>
  <si>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</si>
  <si>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</si>
  <si>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</si>
  <si>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</si>
  <si>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</si>
  <si>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</si>
  <si>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</si>
  <si>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</si>
  <si>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</si>
  <si>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</si>
  <si>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</si>
  <si>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</si>
  <si>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</si>
  <si>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</si>
  <si>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</si>
  <si>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</si>
  <si>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</si>
  <si>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</si>
  <si>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</si>
  <si>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</si>
  <si>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</si>
  <si>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</si>
  <si>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</si>
  <si>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</si>
  <si>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</si>
  <si>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</si>
  <si>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</si>
  <si>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</si>
  <si>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</si>
  <si>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</si>
  <si>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</si>
  <si>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</si>
  <si>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</si>
  <si>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</si>
  <si>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</si>
  <si>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</si>
  <si>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</si>
  <si>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</si>
  <si>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</si>
  <si>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</si>
  <si>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</si>
  <si>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</si>
  <si>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</si>
  <si>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</si>
  <si>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</si>
  <si>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</si>
  <si>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</si>
  <si>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</si>
  <si>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</si>
  <si>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</si>
  <si>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</si>
  <si>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</si>
  <si>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</si>
  <si>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</si>
  <si>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</si>
  <si>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</si>
  <si>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</si>
  <si>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</si>
  <si>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</si>
  <si>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</si>
  <si>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</si>
  <si>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</si>
  <si>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</si>
  <si>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</si>
  <si>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</si>
  <si>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</si>
  <si>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</si>
  <si>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</si>
  <si>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</si>
  <si>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</si>
  <si>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</si>
  <si>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</si>
  <si>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</si>
  <si>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</si>
  <si>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</si>
  <si>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</si>
  <si>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</si>
  <si>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</si>
  <si>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</si>
  <si>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</si>
  <si>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</si>
  <si>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</si>
  <si>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</si>
  <si>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</si>
  <si>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</si>
  <si>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</si>
  <si>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</si>
  <si>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</si>
  <si>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</si>
  <si>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</si>
  <si>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</si>
  <si>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</si>
  <si>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</si>
  <si>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</si>
  <si>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</si>
  <si>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</si>
  <si>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</si>
  <si>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</si>
  <si>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</si>
  <si>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</si>
  <si>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</si>
  <si>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</si>
  <si>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</si>
  <si>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</si>
  <si>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</si>
  <si>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</si>
  <si>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</si>
  <si>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</si>
  <si>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</si>
  <si>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</si>
  <si>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</si>
  <si>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</si>
  <si>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</si>
  <si>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</si>
  <si>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</si>
  <si>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</si>
  <si>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</si>
  <si>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</si>
  <si>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</si>
  <si>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</si>
  <si>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</si>
  <si>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</si>
  <si>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</si>
  <si>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</si>
  <si>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</si>
  <si>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</si>
  <si>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</si>
  <si>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</si>
  <si>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</si>
  <si>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</si>
  <si>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</si>
  <si>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</si>
  <si>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</si>
  <si>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</si>
  <si>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</si>
  <si>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</si>
  <si>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</si>
  <si>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</si>
  <si>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</si>
  <si>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</si>
  <si>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</si>
  <si>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</si>
  <si>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</si>
  <si>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</si>
  <si>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</si>
  <si>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</si>
  <si>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</si>
  <si>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</si>
  <si>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</si>
  <si>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</si>
  <si>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</si>
  <si>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</si>
  <si>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</si>
  <si>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</si>
  <si>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</si>
  <si>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</si>
  <si>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</si>
  <si>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</si>
  <si>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</si>
  <si>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</si>
  <si>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</si>
  <si>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</si>
  <si>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</si>
  <si>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</si>
  <si>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</si>
  <si>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</si>
  <si>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</si>
  <si>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</si>
  <si>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</si>
  <si>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</si>
  <si>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</si>
  <si>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</si>
  <si>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</si>
  <si>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</si>
  <si>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</si>
  <si>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</si>
  <si>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</si>
  <si>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</si>
  <si>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</si>
  <si>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</si>
  <si>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</si>
  <si>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</si>
  <si>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</si>
  <si>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</si>
  <si>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</si>
  <si>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</si>
  <si>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</si>
  <si>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</si>
  <si>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</si>
  <si>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</si>
  <si>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</si>
  <si>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</si>
  <si>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</si>
  <si>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</si>
  <si>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</si>
  <si>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</si>
  <si>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</si>
  <si>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</si>
  <si>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</si>
  <si>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</si>
  <si>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</si>
  <si>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</si>
  <si>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</si>
  <si>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</si>
  <si>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</si>
  <si>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</si>
  <si>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</si>
  <si>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</si>
  <si>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</si>
  <si>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</si>
  <si>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</si>
  <si>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</si>
  <si>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</si>
  <si>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</si>
  <si>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</si>
  <si>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</si>
  <si>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</si>
  <si>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</si>
  <si>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</si>
  <si>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</si>
  <si>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</si>
  <si>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</si>
  <si>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</si>
  <si>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</si>
  <si>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</si>
  <si>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</si>
  <si>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</si>
  <si>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</si>
  <si>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</si>
  <si>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</si>
  <si>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</si>
  <si>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</si>
  <si>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</si>
  <si>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</si>
  <si>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</si>
  <si>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</si>
  <si>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</si>
  <si>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</si>
  <si>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</si>
  <si>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</si>
  <si>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</si>
  <si>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</si>
  <si>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</si>
  <si>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</si>
  <si>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</si>
  <si>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</si>
  <si>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</si>
  <si>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</si>
  <si>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</si>
  <si>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</si>
  <si>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</si>
  <si>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</si>
  <si>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</si>
  <si>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</si>
  <si>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</si>
  <si>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</si>
  <si>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</si>
  <si>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</si>
  <si>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</si>
  <si>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</si>
  <si>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</si>
  <si>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</si>
  <si>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</si>
  <si>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</si>
  <si>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</si>
  <si>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</si>
  <si>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</si>
  <si>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</si>
  <si>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</si>
  <si>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</si>
  <si>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</si>
  <si>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</si>
  <si>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</si>
  <si>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</si>
  <si>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</si>
  <si>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</si>
  <si>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</si>
  <si>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</si>
  <si>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</si>
  <si>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</si>
  <si>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</si>
  <si>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</si>
  <si>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</si>
  <si>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</si>
  <si>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</si>
  <si>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</si>
  <si>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</si>
  <si>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</si>
  <si>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</si>
  <si>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</si>
  <si>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</si>
  <si>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</si>
  <si>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</si>
  <si>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</si>
  <si>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</si>
  <si>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</si>
  <si>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</si>
  <si>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</si>
  <si>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</si>
  <si>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</si>
  <si>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</si>
  <si>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</si>
  <si>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</si>
  <si>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</si>
  <si>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</si>
  <si>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</si>
  <si>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</si>
  <si>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</si>
  <si>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</si>
  <si>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</si>
  <si>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</si>
  <si>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</si>
  <si>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</si>
  <si>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</si>
  <si>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</si>
  <si>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</si>
  <si>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</si>
  <si>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</si>
  <si>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</si>
  <si>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</si>
  <si>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</si>
  <si>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</si>
  <si>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</si>
  <si>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</si>
  <si>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</si>
  <si>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</si>
  <si>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</si>
  <si>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</si>
  <si>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</si>
  <si>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</si>
  <si>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</si>
  <si>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</si>
  <si>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</si>
  <si>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</si>
  <si>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</si>
  <si>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</si>
  <si>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</si>
  <si>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</si>
  <si>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</si>
  <si>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</si>
  <si>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</si>
  <si>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</si>
  <si>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</si>
  <si>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</si>
  <si>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</si>
  <si>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</si>
  <si>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</si>
  <si>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</si>
  <si>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</si>
  <si>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</si>
  <si>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</si>
  <si>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</si>
  <si>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</si>
  <si>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</si>
  <si>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</si>
  <si>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</si>
  <si>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</si>
  <si>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</si>
  <si>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</si>
  <si>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</si>
  <si>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</si>
  <si>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</si>
  <si>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</si>
  <si>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</si>
  <si>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</si>
  <si>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</si>
  <si>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</si>
  <si>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</si>
  <si>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</si>
  <si>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</si>
  <si>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</si>
  <si>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</si>
  <si>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</si>
  <si>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</si>
  <si>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</si>
  <si>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</si>
  <si>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</si>
  <si>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</si>
  <si>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</si>
  <si>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</si>
  <si>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</si>
  <si>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</si>
  <si>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</si>
  <si>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</si>
  <si>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</si>
  <si>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</si>
  <si>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</si>
  <si>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</si>
  <si>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</si>
  <si>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</si>
  <si>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</si>
  <si>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</si>
  <si>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</si>
  <si>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</si>
  <si>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</si>
  <si>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</si>
  <si>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</si>
  <si>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</si>
  <si>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</si>
  <si>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</si>
  <si>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</si>
  <si>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</si>
  <si>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210</t>
  </si>
  <si>
    <t>CANDIDA FLOR OSPINO GARCIA</t>
  </si>
  <si>
    <t>CALLE 10D # 4 SUR-16 BELLAVISTA MALAMBO ATLANTICO</t>
  </si>
  <si>
    <t>3760891-3012018003</t>
  </si>
  <si>
    <t>fundecrey@hotmail.com</t>
  </si>
  <si>
    <t>180</t>
  </si>
  <si>
    <t>Prestar el servicio de educacion inicial en el marco de la atencion integral a niños y niñas menores de 5 años o hasta su ingreso al grado transicion, de conformidad con el manual operativo de la modalidad y las directrices establecidas por el ICBF, en armonia con la politica de estado para el desarrollo integral de la primera infancia "de cero a siempre, en el servicio de desarrollo infantil.</t>
  </si>
  <si>
    <t>388</t>
  </si>
  <si>
    <t>Prestar el servicio centro de desarrollo infantil CDI-, de conformidad con el manual operativo en la modalidad institucional y las directrices establecidas por el ICBF de la primera infancia de cero a siempre.</t>
  </si>
  <si>
    <t>552</t>
  </si>
  <si>
    <t>873</t>
  </si>
  <si>
    <t>278</t>
  </si>
  <si>
    <t>Prestar el servicio de atencion, ducacion inicial y cuidado a niños y niñas menores de 5 años, o hasta su ingreso al grado transicion, con el fin de promover el desarrollo integral de la primera infancia con calidad, de conformidad con los lineamientos, manual operativo las directrices parametros y estandares establecidos por el ICBF, en el marco de la estrategia de atencion integral "de cero a siempre"</t>
  </si>
  <si>
    <t>si</t>
  </si>
  <si>
    <t>366</t>
  </si>
  <si>
    <t>Atender a niños y niñas menores de 5 años, o hasta su ingreso al grado de transicion, en los servicios de educacion inicial y cuidado, con el fin de promover el desarrollo integral de la primera infancia con calidad, de conformidad con los lineamientos, las directrices y parametros establecidos por el ICBF.</t>
  </si>
  <si>
    <t>SI</t>
  </si>
  <si>
    <t>290</t>
  </si>
  <si>
    <t>Atender integralmente a la primera infancia en el marco de la estrategia "de cero a siempre" de conformidad con las directrices lineamiento y estandares establecidos por el ICBF, asi como regular las relaciones entre las partes derivadas de la entrega de aportes del ICBF al contratista para este asuma bajo su exclusividad responsabilidad dicha atencion.</t>
  </si>
  <si>
    <t>2021-8-10000182</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</si>
</sst>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Normal="100" zoomScaleSheetLayoutView="40" zoomScalePageLayoutView="40" workbookViewId="0">
      <selection activeCell="N20" sqref="N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2696</v>
      </c>
      <c r="D15" s="35"/>
      <c r="E15" s="35"/>
      <c r="F15" s="5"/>
      <c r="G15" s="32" t="s">
        <v>1168</v>
      </c>
      <c r="H15" s="103" t="s">
        <v>163</v>
      </c>
      <c r="I15" s="32" t="s">
        <v>2624</v>
      </c>
      <c r="J15" s="108" t="s">
        <v>2626</v>
      </c>
      <c r="L15" s="209" t="s">
        <v>8</v>
      </c>
      <c r="M15" s="209"/>
      <c r="N15" s="128"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900633536</v>
      </c>
      <c r="C20" s="5"/>
      <c r="D20" s="73"/>
      <c r="E20" s="5"/>
      <c r="F20" s="5"/>
      <c r="G20" s="5"/>
      <c r="H20" s="186"/>
      <c r="I20" s="149" t="s">
        <v>163</v>
      </c>
      <c r="J20" s="150" t="s">
        <v>172</v>
      </c>
      <c r="K20" s="151">
        <v>2275701362</v>
      </c>
      <c r="L20" s="152"/>
      <c r="M20" s="152">
        <v>44561</v>
      </c>
      <c r="N20" s="135">
        <f>+(M20-L20)/30</f>
        <v>1485.3666666666666</v>
      </c>
      <c r="O20" s="138"/>
      <c r="U20" s="134"/>
      <c r="V20" s="105">
        <f ca="1">NOW()</f>
        <v>44193.775886111114</v>
      </c>
      <c r="W20" s="105">
        <f ca="1">NOW()</f>
        <v>44193.775886111114</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PARA EL DESARROLLO INTEGRAL CRISTO REY DE REYES</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2676</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2665</v>
      </c>
      <c r="C48" s="112" t="s">
        <v>31</v>
      </c>
      <c r="D48" s="110" t="s">
        <v>2682</v>
      </c>
      <c r="E48" s="145">
        <v>43486</v>
      </c>
      <c r="F48" s="145">
        <v>43830</v>
      </c>
      <c r="G48" s="160">
        <f>IF(AND(E48&lt;&gt;"",F48&lt;&gt;""),((F48-E48)/30),"")</f>
        <v>11.466666666666667</v>
      </c>
      <c r="H48" s="122" t="s">
        <v>2685</v>
      </c>
      <c r="I48" s="113" t="s">
        <v>163</v>
      </c>
      <c r="J48" s="113" t="s">
        <v>172</v>
      </c>
      <c r="K48" s="116">
        <v>1084157597</v>
      </c>
      <c r="L48" s="115" t="s">
        <v>1148</v>
      </c>
      <c r="M48" s="117">
        <v>1</v>
      </c>
      <c r="N48" s="115" t="s">
        <v>27</v>
      </c>
      <c r="O48" s="115" t="s">
        <v>1148</v>
      </c>
      <c r="P48" s="78"/>
    </row>
    <row r="49" spans="1:16" s="6" customFormat="1" ht="24.75" customHeight="1" x14ac:dyDescent="0.25">
      <c r="A49" s="143">
        <v>2</v>
      </c>
      <c r="B49" s="111" t="s">
        <v>2665</v>
      </c>
      <c r="C49" s="112" t="s">
        <v>31</v>
      </c>
      <c r="D49" s="110" t="s">
        <v>2684</v>
      </c>
      <c r="E49" s="145">
        <v>43405</v>
      </c>
      <c r="F49" s="145">
        <v>43439</v>
      </c>
      <c r="G49" s="160">
        <f t="shared" ref="G49:G50" si="2">IF(AND(E49&lt;&gt;"",F49&lt;&gt;""),((F49-E49)/30),"")</f>
        <v>1.1333333333333333</v>
      </c>
      <c r="H49" s="119" t="s">
        <v>2683</v>
      </c>
      <c r="I49" s="113" t="s">
        <v>163</v>
      </c>
      <c r="J49" s="113" t="s">
        <v>172</v>
      </c>
      <c r="K49" s="116">
        <v>103939283</v>
      </c>
      <c r="L49" s="115" t="s">
        <v>1148</v>
      </c>
      <c r="M49" s="117">
        <v>1</v>
      </c>
      <c r="N49" s="115" t="s">
        <v>27</v>
      </c>
      <c r="O49" s="115" t="s">
        <v>26</v>
      </c>
      <c r="P49" s="78"/>
    </row>
    <row r="50" spans="1:16" s="6" customFormat="1" ht="24.75" customHeight="1" x14ac:dyDescent="0.25">
      <c r="A50" s="143">
        <v>3</v>
      </c>
      <c r="B50" s="111" t="s">
        <v>2665</v>
      </c>
      <c r="C50" s="112" t="s">
        <v>31</v>
      </c>
      <c r="D50" s="110" t="s">
        <v>2686</v>
      </c>
      <c r="E50" s="145">
        <v>43085</v>
      </c>
      <c r="F50" s="145">
        <v>43404</v>
      </c>
      <c r="G50" s="160">
        <f t="shared" si="2"/>
        <v>10.633333333333333</v>
      </c>
      <c r="H50" s="119" t="s">
        <v>2683</v>
      </c>
      <c r="I50" s="113" t="s">
        <v>163</v>
      </c>
      <c r="J50" s="113" t="s">
        <v>172</v>
      </c>
      <c r="K50" s="116">
        <v>916240940</v>
      </c>
      <c r="L50" s="115" t="s">
        <v>1148</v>
      </c>
      <c r="M50" s="117">
        <v>1</v>
      </c>
      <c r="N50" s="115" t="s">
        <v>27</v>
      </c>
      <c r="O50" s="115" t="s">
        <v>26</v>
      </c>
      <c r="P50" s="78"/>
    </row>
    <row r="51" spans="1:16" s="6" customFormat="1" ht="24.75" customHeight="1" outlineLevel="1" x14ac:dyDescent="0.25">
      <c r="A51" s="143">
        <v>4</v>
      </c>
      <c r="B51" s="111" t="s">
        <v>2665</v>
      </c>
      <c r="C51" s="112" t="s">
        <v>31</v>
      </c>
      <c r="D51" s="110" t="s">
        <v>2687</v>
      </c>
      <c r="E51" s="145">
        <v>42720</v>
      </c>
      <c r="F51" s="145">
        <v>43084</v>
      </c>
      <c r="G51" s="160">
        <f t="shared" ref="G51:G107" si="3">IF(AND(E51&lt;&gt;"",F51&lt;&gt;""),((F51-E51)/30),"")</f>
        <v>12.133333333333333</v>
      </c>
      <c r="H51" s="119" t="s">
        <v>2683</v>
      </c>
      <c r="I51" s="113" t="s">
        <v>163</v>
      </c>
      <c r="J51" s="113" t="s">
        <v>172</v>
      </c>
      <c r="K51" s="116">
        <v>830736989</v>
      </c>
      <c r="L51" s="115" t="s">
        <v>1148</v>
      </c>
      <c r="M51" s="117">
        <v>1</v>
      </c>
      <c r="N51" s="115" t="s">
        <v>27</v>
      </c>
      <c r="O51" s="115" t="s">
        <v>26</v>
      </c>
      <c r="P51" s="78"/>
    </row>
    <row r="52" spans="1:16" s="7" customFormat="1" ht="24.75" customHeight="1" outlineLevel="1" x14ac:dyDescent="0.25">
      <c r="A52" s="144">
        <v>5</v>
      </c>
      <c r="B52" s="111" t="s">
        <v>2665</v>
      </c>
      <c r="C52" s="112" t="s">
        <v>31</v>
      </c>
      <c r="D52" s="110" t="s">
        <v>2688</v>
      </c>
      <c r="E52" s="145">
        <v>42401</v>
      </c>
      <c r="F52" s="145">
        <v>42719</v>
      </c>
      <c r="G52" s="160">
        <f t="shared" si="3"/>
        <v>10.6</v>
      </c>
      <c r="H52" s="119" t="s">
        <v>2689</v>
      </c>
      <c r="I52" s="113" t="s">
        <v>163</v>
      </c>
      <c r="J52" s="113" t="s">
        <v>172</v>
      </c>
      <c r="K52" s="116">
        <v>1332880082</v>
      </c>
      <c r="L52" s="115" t="s">
        <v>1148</v>
      </c>
      <c r="M52" s="117">
        <v>1</v>
      </c>
      <c r="N52" s="115" t="s">
        <v>27</v>
      </c>
      <c r="O52" s="115" t="s">
        <v>2690</v>
      </c>
      <c r="P52" s="79"/>
    </row>
    <row r="53" spans="1:16" s="7" customFormat="1" ht="24.75" customHeight="1" outlineLevel="1" x14ac:dyDescent="0.25">
      <c r="A53" s="144">
        <v>6</v>
      </c>
      <c r="B53" s="111" t="s">
        <v>2665</v>
      </c>
      <c r="C53" s="112" t="s">
        <v>31</v>
      </c>
      <c r="D53" s="110" t="s">
        <v>2691</v>
      </c>
      <c r="E53" s="145">
        <v>42003</v>
      </c>
      <c r="F53" s="145">
        <v>42369</v>
      </c>
      <c r="G53" s="160">
        <f t="shared" si="3"/>
        <v>12.2</v>
      </c>
      <c r="H53" s="119" t="s">
        <v>2692</v>
      </c>
      <c r="I53" s="113" t="s">
        <v>163</v>
      </c>
      <c r="J53" s="113" t="s">
        <v>172</v>
      </c>
      <c r="K53" s="116">
        <v>291480900</v>
      </c>
      <c r="L53" s="115" t="s">
        <v>1148</v>
      </c>
      <c r="M53" s="117">
        <v>1</v>
      </c>
      <c r="N53" s="115" t="s">
        <v>27</v>
      </c>
      <c r="O53" s="115" t="s">
        <v>2693</v>
      </c>
      <c r="P53" s="79"/>
    </row>
    <row r="54" spans="1:16" s="7" customFormat="1" ht="24.75" customHeight="1" outlineLevel="1" x14ac:dyDescent="0.25">
      <c r="A54" s="144">
        <v>7</v>
      </c>
      <c r="B54" s="111" t="s">
        <v>2665</v>
      </c>
      <c r="C54" s="112" t="s">
        <v>31</v>
      </c>
      <c r="D54" s="110" t="s">
        <v>2694</v>
      </c>
      <c r="E54" s="145">
        <v>41533</v>
      </c>
      <c r="F54" s="145">
        <v>42004</v>
      </c>
      <c r="G54" s="160">
        <f t="shared" si="3"/>
        <v>15.7</v>
      </c>
      <c r="H54" s="114" t="s">
        <v>2695</v>
      </c>
      <c r="I54" s="113" t="s">
        <v>163</v>
      </c>
      <c r="J54" s="113" t="s">
        <v>172</v>
      </c>
      <c r="K54" s="118">
        <v>366464150</v>
      </c>
      <c r="L54" s="115" t="s">
        <v>1148</v>
      </c>
      <c r="M54" s="117">
        <v>1</v>
      </c>
      <c r="N54" s="115" t="s">
        <v>27</v>
      </c>
      <c r="O54" s="115" t="s">
        <v>26</v>
      </c>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2677</v>
      </c>
      <c r="E114" s="145">
        <v>43887</v>
      </c>
      <c r="F114" s="145">
        <v>44196</v>
      </c>
      <c r="G114" s="160">
        <f>IF(AND(E114&lt;&gt;"",F114&lt;&gt;""),((F114-E114)/30),"")</f>
        <v>10.3</v>
      </c>
      <c r="H114" s="122" t="s">
        <v>2676</v>
      </c>
      <c r="I114" s="121" t="s">
        <v>163</v>
      </c>
      <c r="J114" s="121" t="s">
        <v>172</v>
      </c>
      <c r="K114" s="123">
        <v>1202226561</v>
      </c>
      <c r="L114" s="100">
        <f>+IF(AND(K114&gt;0,O114="Ejecución"),(K114/877802)*Tabla28[[#This Row],[% participación]],IF(AND(K114&gt;0,O114&lt;&gt;"Ejecución"),"-",""))</f>
        <v>1369.5874023982628</v>
      </c>
      <c r="M114" s="124" t="s">
        <v>1148</v>
      </c>
      <c r="N114" s="173">
        <v>1</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0.01</v>
      </c>
      <c r="G179" s="165">
        <f>IF(F179&gt;0,SUM(E179+F179),"")</f>
        <v>0.03</v>
      </c>
      <c r="H179" s="5"/>
      <c r="I179" s="221" t="s">
        <v>2671</v>
      </c>
      <c r="J179" s="221"/>
      <c r="K179" s="221"/>
      <c r="L179" s="221"/>
      <c r="M179" s="172">
        <v>0.03</v>
      </c>
      <c r="O179" s="8"/>
      <c r="Q179" s="19"/>
      <c r="R179" s="159">
        <f>IF(M179&gt;0,SUM(L179+M179),"")</f>
        <v>0.03</v>
      </c>
      <c r="T179" s="19"/>
      <c r="U179" s="177" t="s">
        <v>1166</v>
      </c>
      <c r="V179" s="177"/>
      <c r="W179" s="177"/>
      <c r="X179" s="24">
        <v>0.02</v>
      </c>
      <c r="Y179" s="164"/>
      <c r="Z179" s="165" t="str">
        <f>IF(Y179&gt;0,SUM(E181+Y179),"")</f>
        <v/>
      </c>
      <c r="AA179" s="19"/>
      <c r="AB179" s="19"/>
    </row>
    <row r="180" spans="1:28" ht="23.45" hidden="1" x14ac:dyDescent="0.3">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45" hidden="1" x14ac:dyDescent="0.3">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45" hidden="1" x14ac:dyDescent="0.3">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68271040.859999999</v>
      </c>
      <c r="F185" s="92"/>
      <c r="G185" s="93"/>
      <c r="H185" s="88"/>
      <c r="I185" s="90" t="s">
        <v>2627</v>
      </c>
      <c r="J185" s="166">
        <f>+SUM(M179:M183)</f>
        <v>0.03</v>
      </c>
      <c r="K185" s="202" t="s">
        <v>2628</v>
      </c>
      <c r="L185" s="202"/>
      <c r="M185" s="94">
        <f>+J185*(SUM(K20:K35))</f>
        <v>68271040.859999999</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41962</v>
      </c>
      <c r="D193" s="5"/>
      <c r="E193" s="126">
        <v>1893</v>
      </c>
      <c r="F193" s="5"/>
      <c r="G193" s="5"/>
      <c r="H193" s="147" t="s">
        <v>2678</v>
      </c>
      <c r="J193" s="5"/>
      <c r="K193" s="127">
        <v>41533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2679</v>
      </c>
      <c r="J211" s="27" t="s">
        <v>2622</v>
      </c>
      <c r="K211" s="148" t="s">
        <v>2679</v>
      </c>
      <c r="L211" s="21"/>
      <c r="M211" s="21"/>
      <c r="N211" s="21"/>
      <c r="O211" s="8"/>
    </row>
    <row r="212" spans="1:15" x14ac:dyDescent="0.25">
      <c r="A212" s="9"/>
      <c r="B212" s="27" t="s">
        <v>2619</v>
      </c>
      <c r="C212" s="147" t="s">
        <v>2678</v>
      </c>
      <c r="D212" s="21"/>
      <c r="G212" s="27" t="s">
        <v>2621</v>
      </c>
      <c r="H212" s="148" t="s">
        <v>2680</v>
      </c>
      <c r="J212" s="27" t="s">
        <v>2623</v>
      </c>
      <c r="K212" s="147" t="s">
        <v>2681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purl.org/dc/elements/1.1/"/>
    <ds:schemaRef ds:uri="http://schemas.microsoft.com/office/2006/metadata/properties"/>
    <ds:schemaRef ds:uri="http://schemas.openxmlformats.org/package/2006/metadata/core-properties"/>
    <ds:schemaRef ds:uri="http://www.w3.org/XML/1998/namespace"/>
    <ds:schemaRef ds:uri="http://schemas.microsoft.com/office/2006/documentManagement/types"/>
    <ds:schemaRef ds:uri="http://purl.org/dc/terms/"/>
    <ds:schemaRef ds:uri="4fb10211-09fb-4e80-9f0b-184718d5d98c"/>
    <ds:schemaRef ds:uri="http://schemas.microsoft.com/office/infopath/2007/PartnerControls"/>
    <ds:schemaRef ds:uri="a65d333d-5b59-4810-bc94-b80d9325abbc"/>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2020-11-20T15:12:35Z</cp:lastPrinted>
  <dcterms:created xsi:type="dcterms:W3CDTF">2020-10-14T21:57:42Z</dcterms:created>
  <dcterms:modified xsi:type="dcterms:W3CDTF">2020-12-28T23:38:38Z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