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19" documentId="13_ncr:1_{4481A5A3-D671-46DC-B5B6-BAA519D18756}" xr6:coauthVersionLast="45" xr6:coauthVersionMax="45" xr10:uidLastSave="{214C9151-A2DD-4A35-A7DC-4ED591B5D898}"/>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<sst xmlns="http://schemas.openxmlformats.org/spreadsheetml/2006/main" count="3064" uniqueCount="2695">
  <si>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</si>
  <si>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</si>
  <si>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</si>
  <si>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</si>
  <si>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</si>
  <si>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</si>
  <si>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</si>
  <si>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</si>
  <si>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</si>
  <si>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</si>
  <si>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</si>
  <si>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</si>
  <si>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</si>
  <si>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</si>
  <si>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</si>
  <si>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</si>
  <si>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</si>
  <si>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</si>
  <si>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</si>
  <si>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</si>
  <si>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</si>
  <si>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</si>
  <si>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</si>
  <si>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</si>
  <si>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</si>
  <si>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</si>
  <si>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</si>
  <si>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</si>
  <si>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</si>
  <si>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</si>
  <si>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</si>
  <si>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</si>
  <si>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</si>
  <si>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</si>
  <si>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</si>
  <si>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</si>
  <si>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</si>
  <si>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</si>
  <si>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</si>
  <si>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</si>
  <si>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</si>
  <si>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</si>
  <si>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</si>
  <si>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</si>
  <si>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</si>
  <si>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</si>
  <si>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</si>
  <si>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</si>
  <si>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</si>
  <si>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</si>
  <si>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</si>
  <si>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</si>
  <si>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</si>
  <si>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</si>
  <si>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</si>
  <si>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</si>
  <si>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</si>
  <si>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</si>
  <si>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</si>
  <si>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</si>
  <si>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</si>
  <si>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</si>
  <si>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</si>
  <si>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</si>
  <si>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</si>
  <si>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</si>
  <si>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</si>
  <si>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</si>
  <si>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</si>
  <si>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</si>
  <si>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</si>
  <si>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</si>
  <si>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</si>
  <si>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</si>
  <si>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</si>
  <si>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</si>
  <si>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</si>
  <si>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</si>
  <si>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</si>
  <si>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</si>
  <si>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</si>
  <si>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</si>
  <si>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</si>
  <si>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</si>
  <si>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</si>
  <si>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</si>
  <si>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</si>
  <si>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</si>
  <si>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</si>
  <si>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</si>
  <si>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</si>
  <si>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</si>
  <si>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</si>
  <si>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</si>
  <si>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</si>
  <si>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</si>
  <si>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</si>
  <si>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</si>
  <si>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</si>
  <si>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</si>
  <si>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</si>
  <si>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</si>
  <si>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</si>
  <si>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</si>
  <si>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</si>
  <si>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</si>
  <si>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</si>
  <si>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</si>
  <si>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</si>
  <si>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</si>
  <si>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</si>
  <si>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</si>
  <si>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</si>
  <si>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</si>
  <si>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</si>
  <si>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</si>
  <si>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</si>
  <si>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</si>
  <si>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</si>
  <si>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</si>
  <si>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</si>
  <si>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</si>
  <si>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</si>
  <si>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</si>
  <si>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</si>
  <si>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</si>
  <si>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</si>
  <si>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</si>
  <si>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</si>
  <si>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</si>
  <si>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</si>
  <si>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</si>
  <si>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</si>
  <si>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</si>
  <si>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</si>
  <si>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</si>
  <si>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</si>
  <si>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</si>
  <si>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</si>
  <si>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</si>
  <si>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</si>
  <si>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</si>
  <si>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</si>
  <si>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</si>
  <si>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</si>
  <si>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</si>
  <si>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</si>
  <si>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</si>
  <si>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</si>
  <si>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</si>
  <si>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</si>
  <si>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</si>
  <si>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</si>
  <si>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</si>
  <si>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</si>
  <si>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</si>
  <si>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</si>
  <si>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</si>
  <si>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</si>
  <si>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</si>
  <si>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</si>
  <si>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</si>
  <si>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</si>
  <si>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</si>
  <si>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</si>
  <si>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</si>
  <si>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</si>
  <si>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</si>
  <si>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</si>
  <si>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</si>
  <si>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</si>
  <si>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</si>
  <si>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</si>
  <si>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</si>
  <si>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</si>
  <si>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</si>
  <si>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</si>
  <si>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</si>
  <si>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</si>
  <si>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</si>
  <si>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</si>
  <si>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</si>
  <si>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</si>
  <si>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</si>
  <si>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</si>
  <si>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</si>
  <si>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</si>
  <si>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</si>
  <si>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</si>
  <si>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</si>
  <si>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</si>
  <si>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</si>
  <si>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</si>
  <si>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</si>
  <si>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</si>
  <si>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</si>
  <si>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</si>
  <si>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</si>
  <si>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</si>
  <si>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</si>
  <si>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</si>
  <si>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</si>
  <si>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</si>
  <si>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</si>
  <si>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</si>
  <si>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</si>
  <si>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</si>
  <si>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</si>
  <si>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</si>
  <si>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</si>
  <si>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</si>
  <si>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</si>
  <si>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</si>
  <si>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</si>
  <si>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</si>
  <si>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</si>
  <si>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</si>
  <si>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</si>
  <si>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</si>
  <si>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</si>
  <si>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</si>
  <si>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</si>
  <si>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</si>
  <si>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</si>
  <si>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</si>
  <si>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</si>
  <si>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</si>
  <si>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</si>
  <si>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</si>
  <si>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</si>
  <si>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</si>
  <si>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</si>
  <si>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</si>
  <si>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</si>
  <si>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</si>
  <si>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</si>
  <si>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</si>
  <si>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</si>
  <si>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</si>
  <si>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</si>
  <si>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</si>
  <si>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</si>
  <si>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</si>
  <si>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</si>
  <si>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</si>
  <si>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</si>
  <si>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</si>
  <si>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</si>
  <si>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</si>
  <si>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</si>
  <si>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</si>
  <si>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</si>
  <si>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</si>
  <si>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</si>
  <si>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</si>
  <si>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</si>
  <si>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</si>
  <si>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</si>
  <si>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</si>
  <si>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</si>
  <si>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</si>
  <si>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</si>
  <si>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</si>
  <si>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</si>
  <si>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</si>
  <si>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</si>
  <si>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</si>
  <si>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</si>
  <si>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</si>
  <si>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</si>
  <si>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</si>
  <si>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</si>
  <si>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</si>
  <si>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</si>
  <si>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</si>
  <si>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</si>
  <si>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</si>
  <si>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</si>
  <si>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</si>
  <si>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</si>
  <si>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</si>
  <si>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</si>
  <si>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</si>
  <si>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</si>
  <si>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</si>
  <si>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</si>
  <si>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</si>
  <si>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</si>
  <si>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</si>
  <si>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</si>
  <si>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</si>
  <si>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</si>
  <si>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</si>
  <si>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</si>
  <si>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</si>
  <si>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</si>
  <si>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</si>
  <si>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</si>
  <si>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</si>
  <si>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</si>
  <si>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</si>
  <si>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</si>
  <si>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</si>
  <si>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</si>
  <si>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</si>
  <si>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</si>
  <si>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</si>
  <si>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</si>
  <si>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</si>
  <si>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</si>
  <si>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</si>
  <si>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</si>
  <si>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</si>
  <si>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</si>
  <si>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</si>
  <si>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</si>
  <si>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</si>
  <si>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</si>
  <si>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</si>
  <si>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</si>
  <si>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</si>
  <si>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</si>
  <si>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</si>
  <si>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</si>
  <si>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</si>
  <si>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</si>
  <si>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</si>
  <si>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</si>
  <si>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</si>
  <si>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</si>
  <si>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</si>
  <si>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</si>
  <si>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</si>
  <si>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</si>
  <si>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</si>
  <si>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</si>
  <si>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</si>
  <si>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</si>
  <si>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</si>
  <si>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</si>
  <si>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</si>
  <si>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</si>
  <si>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</si>
  <si>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</si>
  <si>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</si>
  <si>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</si>
  <si>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</si>
  <si>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</si>
  <si>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</si>
  <si>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</si>
  <si>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</si>
  <si>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</si>
  <si>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</si>
  <si>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</si>
  <si>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</si>
  <si>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</si>
  <si>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</si>
  <si>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</si>
  <si>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</si>
  <si>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</si>
  <si>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</si>
  <si>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</si>
  <si>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</si>
  <si>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</si>
  <si>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</si>
  <si>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</si>
  <si>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</si>
  <si>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</si>
  <si>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</si>
  <si>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</si>
  <si>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</si>
  <si>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</si>
  <si>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</si>
  <si>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</si>
  <si>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</si>
  <si>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</si>
  <si>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</si>
  <si>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</si>
  <si>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</si>
  <si>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</si>
  <si>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</si>
  <si>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</si>
  <si>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</si>
  <si>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</si>
  <si>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</si>
  <si>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</si>
  <si>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</si>
  <si>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</si>
  <si>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</si>
  <si>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</si>
  <si>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</si>
  <si>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</si>
  <si>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</si>
  <si>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</si>
  <si>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</si>
  <si>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</si>
  <si>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</si>
  <si>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</si>
  <si>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</si>
  <si>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</si>
  <si>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</si>
  <si>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</si>
  <si>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</si>
  <si>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</si>
  <si>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</si>
  <si>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</si>
  <si>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</si>
  <si>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</si>
  <si>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</si>
  <si>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</si>
  <si>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</si>
  <si>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</si>
  <si>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</si>
  <si>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</si>
  <si>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</si>
  <si>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</si>
  <si>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</si>
  <si>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</si>
  <si>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</si>
  <si>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</si>
  <si>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</si>
  <si>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</si>
  <si>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</si>
  <si>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</si>
  <si>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</si>
  <si>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</si>
  <si>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</si>
  <si>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</si>
  <si>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</si>
  <si>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</si>
  <si>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</si>
  <si>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</si>
  <si>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</si>
  <si>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</si>
  <si>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</si>
  <si>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</si>
  <si>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</si>
  <si>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</si>
  <si>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</si>
  <si>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</si>
  <si>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</si>
  <si>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</si>
  <si>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</si>
  <si>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</si>
  <si>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</si>
  <si>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</si>
  <si>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</si>
  <si>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</si>
  <si>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</si>
  <si>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</si>
  <si>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</si>
  <si>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</si>
  <si>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</si>
  <si>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</si>
  <si>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</si>
  <si>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</si>
  <si>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</si>
  <si>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</si>
  <si>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</si>
  <si>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</si>
  <si>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</si>
  <si>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</si>
  <si>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</si>
  <si>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</si>
  <si>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</si>
  <si>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</si>
  <si>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</si>
  <si>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</si>
  <si>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</si>
  <si>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</si>
  <si>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</si>
  <si>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</si>
  <si>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</si>
  <si>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</si>
  <si>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</si>
  <si>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</si>
  <si>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</si>
  <si>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</si>
  <si>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</si>
  <si>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</si>
  <si>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</si>
  <si>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</si>
  <si>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</si>
  <si>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</si>
  <si>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</si>
  <si>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</si>
  <si>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</si>
  <si>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</si>
  <si>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</si>
  <si>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</si>
  <si>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</si>
  <si>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</si>
  <si>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</si>
  <si>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</si>
  <si>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</si>
  <si>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</si>
  <si>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</si>
  <si>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</si>
  <si>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</si>
  <si>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</si>
  <si>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</si>
  <si>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</si>
  <si>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</si>
  <si>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</si>
  <si>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</si>
  <si>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</si>
  <si>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</si>
  <si>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</si>
  <si>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</si>
  <si>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</si>
  <si>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</si>
  <si>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</si>
  <si>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</si>
  <si>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</si>
  <si>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</si>
  <si>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</si>
  <si>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</si>
  <si>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</si>
  <si>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</si>
  <si>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</si>
  <si>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</si>
  <si>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</si>
  <si>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</si>
  <si>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</si>
  <si>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</si>
  <si>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</si>
  <si>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</si>
  <si>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</si>
  <si>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</si>
  <si>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</si>
  <si>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</si>
  <si>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</si>
  <si>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</si>
  <si>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</si>
  <si>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</si>
  <si>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</si>
  <si>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</si>
  <si>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</si>
  <si>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</si>
  <si>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</si>
  <si>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</si>
  <si>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</si>
  <si>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</si>
  <si>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</si>
  <si>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</si>
  <si>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</si>
  <si>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</si>
  <si>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</si>
  <si>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</si>
  <si>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</si>
  <si>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</si>
  <si>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</si>
  <si>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</si>
  <si>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</si>
  <si>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</si>
  <si>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</si>
  <si>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</si>
  <si>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</si>
  <si>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</si>
  <si>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</si>
  <si>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</si>
  <si>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</si>
  <si>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</si>
  <si>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</si>
  <si>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</si>
  <si>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</si>
  <si>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</si>
  <si>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</si>
  <si>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</si>
  <si>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</si>
  <si>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</si>
  <si>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</si>
  <si>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</si>
  <si>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</si>
  <si>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</si>
  <si>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</si>
  <si>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</si>
  <si>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</si>
  <si>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</si>
  <si>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</si>
  <si>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</si>
  <si>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</si>
  <si>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</si>
  <si>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</si>
  <si>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</si>
  <si>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</si>
  <si>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</si>
  <si>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</si>
  <si>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</si>
  <si>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</si>
  <si>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</si>
  <si>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</si>
  <si>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</si>
  <si>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</si>
  <si>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</si>
  <si>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</si>
  <si>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</si>
  <si>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</si>
  <si>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</si>
  <si>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</si>
  <si>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</si>
  <si>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</si>
  <si>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</si>
  <si>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</si>
  <si>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</si>
  <si>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</si>
  <si>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</si>
  <si>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</si>
  <si>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</si>
  <si>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</si>
  <si>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</si>
  <si>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</si>
  <si>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</si>
  <si>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</si>
  <si>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</si>
  <si>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</si>
  <si>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</si>
  <si>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</si>
  <si>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</si>
  <si>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</si>
  <si>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</si>
  <si>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</si>
  <si>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</si>
  <si>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</si>
  <si>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</si>
  <si>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</si>
  <si>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</si>
  <si>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</si>
  <si>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</si>
  <si>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</si>
  <si>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</si>
  <si>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</si>
  <si>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</si>
  <si>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</si>
  <si>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</si>
  <si>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</si>
  <si>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</si>
  <si>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</si>
  <si>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</si>
  <si>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</si>
  <si>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</si>
  <si>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</si>
  <si>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</si>
  <si>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</si>
  <si>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</si>
  <si>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</si>
  <si>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</si>
  <si>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</si>
  <si>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</si>
  <si>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</si>
  <si>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</si>
  <si>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</si>
  <si>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</si>
  <si>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</si>
  <si>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</si>
  <si>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</si>
  <si>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</si>
  <si>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</si>
  <si>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</si>
  <si>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</si>
  <si>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</si>
  <si>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</si>
  <si>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</si>
  <si>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</si>
  <si>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</si>
  <si>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</si>
  <si>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</si>
  <si>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</si>
  <si>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</si>
  <si>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</si>
  <si>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</si>
  <si>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</si>
  <si>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</si>
  <si>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</si>
  <si>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</si>
  <si>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</si>
  <si>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</si>
  <si>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</si>
  <si>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</si>
  <si>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</si>
  <si>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</si>
  <si>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</si>
  <si>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</si>
  <si>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</si>
  <si>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</si>
  <si>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</si>
  <si>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</si>
  <si>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</si>
  <si>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</si>
  <si>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</si>
  <si>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</si>
  <si>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</si>
  <si>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</si>
  <si>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</si>
  <si>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</si>
  <si>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</si>
  <si>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</si>
  <si>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</si>
  <si>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</si>
  <si>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</si>
  <si>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</si>
  <si>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</si>
  <si>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</si>
  <si>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</si>
  <si>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</si>
  <si>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</si>
  <si>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</si>
  <si>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</si>
  <si>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</si>
  <si>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</si>
  <si>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</si>
  <si>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</si>
  <si>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</si>
  <si>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</si>
  <si>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</si>
  <si>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</si>
  <si>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</si>
  <si>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</si>
  <si>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</si>
  <si>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</si>
  <si>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</si>
  <si>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</si>
  <si>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</si>
  <si>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</si>
  <si>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</si>
  <si>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</si>
  <si>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</si>
  <si>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</si>
  <si>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</si>
  <si>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</si>
  <si>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</si>
  <si>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</si>
  <si>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</si>
  <si>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</si>
  <si>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</si>
  <si>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</si>
  <si>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</si>
  <si>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</si>
  <si>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</si>
  <si>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</si>
  <si>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</si>
  <si>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</si>
  <si>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</si>
  <si>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</si>
  <si>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</si>
  <si>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</si>
  <si>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</si>
  <si>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</si>
  <si>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</si>
  <si>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</si>
  <si>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</si>
  <si>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</si>
  <si>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</si>
  <si>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</si>
  <si>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</si>
  <si>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</si>
  <si>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</si>
  <si>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</si>
  <si>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</si>
  <si>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</si>
  <si>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</si>
  <si>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</si>
  <si>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</si>
  <si>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</si>
  <si>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</si>
  <si>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</si>
  <si>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</si>
  <si>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</si>
  <si>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</si>
  <si>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</si>
  <si>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</si>
  <si>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</si>
  <si>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</si>
  <si>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</si>
  <si>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</si>
  <si>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</si>
  <si>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</si>
  <si>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</si>
  <si>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</si>
  <si>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</si>
  <si>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</si>
  <si>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</si>
  <si>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</si>
  <si>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</si>
  <si>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</si>
  <si>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</si>
  <si>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</si>
  <si>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</si>
  <si>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</si>
  <si>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</si>
  <si>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</si>
  <si>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</si>
  <si>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</si>
  <si>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</si>
  <si>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</si>
  <si>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</si>
  <si>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</si>
  <si>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</si>
  <si>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</si>
  <si>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</si>
  <si>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</si>
  <si>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</si>
  <si>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</si>
  <si>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</si>
  <si>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</si>
  <si>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</si>
  <si>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</si>
  <si>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</si>
  <si>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</si>
  <si>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</si>
  <si>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</si>
  <si>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</si>
  <si>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</si>
  <si>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</si>
  <si>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</si>
  <si>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</si>
  <si>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</si>
  <si>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</si>
  <si>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</si>
  <si>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</si>
  <si>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</si>
  <si>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</si>
  <si>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</si>
  <si>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</si>
  <si>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</si>
  <si>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</si>
  <si>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</si>
  <si>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</si>
  <si>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</si>
  <si>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</si>
  <si>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</si>
  <si>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</si>
  <si>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</si>
  <si>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</si>
  <si>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</si>
  <si>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</si>
  <si>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</si>
  <si>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</si>
  <si>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</si>
  <si>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</si>
  <si>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</si>
  <si>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</si>
  <si>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</si>
  <si>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</si>
  <si>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</si>
  <si>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</si>
  <si>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</si>
  <si>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</si>
  <si>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</si>
  <si>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</si>
  <si>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</si>
  <si>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</si>
  <si>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</si>
  <si>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</si>
  <si>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</si>
  <si>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</si>
  <si>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</si>
  <si>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</si>
  <si>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</si>
  <si>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</si>
  <si>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</si>
  <si>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</si>
  <si>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</si>
  <si>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</si>
  <si>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</si>
  <si>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</si>
  <si>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</si>
  <si>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</si>
  <si>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</si>
  <si>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</si>
  <si>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</si>
  <si>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</si>
  <si>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</si>
  <si>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</si>
  <si>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</si>
  <si>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</si>
  <si>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</si>
  <si>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</si>
  <si>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</si>
  <si>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</si>
  <si>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</si>
  <si>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</si>
  <si>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</si>
  <si>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</si>
  <si>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</si>
  <si>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</si>
  <si>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</si>
  <si>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</si>
  <si>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</si>
  <si>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</si>
  <si>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</si>
  <si>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</si>
  <si>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</si>
  <si>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</si>
  <si>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</si>
  <si>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</si>
  <si>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</si>
  <si>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</si>
  <si>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</si>
  <si>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</si>
  <si>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</si>
  <si>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</si>
  <si>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</si>
  <si>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</si>
  <si>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</si>
  <si>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</si>
  <si>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</si>
  <si>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</si>
  <si>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</si>
  <si>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</si>
  <si>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</si>
  <si>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</si>
  <si>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</si>
  <si>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</si>
  <si>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</si>
  <si>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</si>
  <si>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</si>
  <si>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</si>
  <si>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</si>
  <si>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</si>
  <si>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</si>
  <si>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</si>
  <si>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</si>
  <si>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</si>
  <si>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</si>
  <si>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</si>
  <si>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</si>
  <si>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</si>
  <si>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</si>
  <si>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</si>
  <si>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</si>
  <si>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</si>
  <si>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</si>
  <si>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</si>
  <si>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</si>
  <si>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</si>
  <si>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</si>
  <si>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</si>
  <si>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</si>
  <si>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</si>
  <si>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</si>
  <si>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</si>
  <si>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</si>
  <si>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</si>
  <si>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</si>
  <si>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</si>
  <si>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</si>
  <si>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</si>
  <si>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</si>
  <si>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</si>
  <si>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</si>
  <si>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</si>
  <si>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</si>
  <si>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</si>
  <si>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</si>
  <si>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</si>
  <si>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</si>
  <si>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</si>
  <si>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</si>
  <si>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</si>
  <si>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</si>
  <si>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</si>
  <si>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</si>
  <si>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</si>
  <si>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</si>
  <si>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</si>
  <si>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</si>
  <si>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</si>
  <si>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</si>
  <si>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</si>
  <si>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</si>
  <si>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</si>
  <si>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</si>
  <si>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</si>
  <si>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</si>
  <si>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</si>
  <si>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</si>
  <si>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</si>
  <si>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</si>
  <si>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</si>
  <si>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</si>
  <si>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</si>
  <si>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</si>
  <si>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</si>
  <si>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</si>
  <si>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</si>
  <si>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</si>
  <si>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</si>
  <si>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</si>
  <si>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</si>
  <si>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</si>
  <si>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</si>
  <si>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</si>
  <si>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</si>
  <si>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</si>
  <si>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</si>
  <si>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</si>
  <si>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</si>
  <si>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</si>
  <si>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</si>
  <si>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</si>
  <si>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</si>
  <si>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</si>
  <si>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</si>
  <si>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</si>
  <si>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</si>
  <si>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</si>
  <si>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</si>
  <si>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</si>
  <si>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</si>
  <si>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</si>
  <si>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</si>
  <si>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</si>
  <si>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</si>
  <si>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</si>
  <si>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</si>
  <si>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</si>
  <si>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</si>
  <si>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</si>
  <si>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</si>
  <si>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</si>
  <si>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</si>
  <si>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</si>
  <si>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</si>
  <si>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</si>
  <si>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</si>
  <si>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</si>
  <si>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</si>
  <si>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</si>
  <si>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</si>
  <si>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</si>
  <si>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</si>
  <si>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</si>
  <si>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</si>
  <si>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</si>
  <si>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</si>
  <si>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</si>
  <si>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</si>
  <si>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</si>
  <si>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</si>
  <si>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</si>
  <si>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</si>
  <si>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</si>
  <si>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</si>
  <si>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</si>
  <si>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</si>
  <si>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</si>
  <si>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</si>
  <si>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</si>
  <si>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</si>
  <si>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</si>
  <si>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</si>
  <si>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</si>
  <si>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</si>
  <si>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</si>
  <si>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</si>
  <si>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</si>
  <si>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</si>
  <si>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</si>
  <si>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</si>
  <si>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</si>
  <si>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</si>
  <si>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</si>
  <si>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</si>
  <si>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</si>
  <si>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</si>
  <si>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</si>
  <si>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</si>
  <si>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</si>
  <si>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</si>
  <si>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</si>
  <si>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</si>
  <si>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</si>
  <si>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</si>
  <si>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</si>
  <si>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</si>
  <si>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</si>
  <si>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</si>
  <si>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</si>
  <si>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</si>
  <si>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</si>
  <si>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</si>
  <si>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</si>
  <si>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</si>
  <si>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</si>
  <si>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</si>
  <si>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</si>
  <si>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</si>
  <si>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</si>
  <si>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</si>
  <si>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</si>
  <si>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</si>
  <si>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</si>
  <si>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</si>
  <si>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</si>
  <si>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</si>
  <si>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</si>
  <si>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</si>
  <si>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</si>
  <si>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</si>
  <si>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</si>
  <si>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</si>
  <si>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</si>
  <si>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</si>
  <si>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</si>
  <si>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</si>
  <si>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</si>
  <si>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</si>
  <si>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</si>
  <si>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</si>
  <si>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</si>
  <si>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</si>
  <si>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</si>
  <si>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</si>
  <si>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</si>
  <si>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</si>
  <si>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</si>
  <si>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</si>
  <si>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</si>
  <si>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</si>
  <si>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</si>
  <si>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</si>
  <si>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</si>
  <si>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</si>
  <si>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</si>
  <si>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</si>
  <si>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</si>
  <si>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</si>
  <si>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</si>
  <si>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</si>
  <si>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</si>
  <si>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</si>
  <si>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</si>
  <si>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</si>
  <si>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</si>
  <si>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</si>
  <si>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</si>
  <si>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</si>
  <si>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</si>
  <si>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</si>
  <si>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</si>
  <si>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</si>
  <si>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</si>
  <si>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</si>
  <si>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</si>
  <si>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</si>
  <si>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</si>
  <si>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</si>
  <si>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</si>
  <si>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</si>
  <si>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</si>
  <si>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</si>
  <si>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</si>
  <si>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</si>
  <si>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</si>
  <si>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</si>
  <si>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</si>
  <si>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</si>
  <si>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</si>
  <si>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</si>
  <si>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</si>
  <si>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</si>
  <si>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</si>
  <si>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</si>
  <si>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</si>
  <si>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</si>
  <si>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</si>
  <si>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</si>
  <si>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</si>
  <si>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</si>
  <si>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</si>
  <si>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</si>
  <si>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</si>
  <si>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</si>
  <si>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</si>
  <si>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</si>
  <si>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</si>
  <si>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</si>
  <si>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</si>
  <si>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</si>
  <si>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</si>
  <si>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</si>
  <si>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</si>
  <si>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</si>
  <si>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</si>
  <si>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</si>
  <si>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</si>
  <si>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</si>
  <si>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</si>
  <si>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</si>
  <si>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</si>
  <si>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</si>
  <si>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</si>
  <si>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</si>
  <si>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</si>
  <si>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</si>
  <si>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</si>
  <si>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</si>
  <si>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</si>
  <si>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</si>
  <si>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</si>
  <si>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</si>
  <si>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</si>
  <si>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</si>
  <si>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</si>
  <si>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</si>
  <si>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</si>
  <si>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</si>
  <si>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</si>
  <si>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</si>
  <si>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</si>
  <si>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</si>
  <si>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</si>
  <si>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</si>
  <si>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</si>
  <si>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</si>
  <si>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</si>
  <si>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</si>
  <si>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</si>
  <si>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</si>
  <si>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</si>
  <si>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</si>
  <si>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</si>
  <si>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</si>
  <si>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</si>
  <si>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</si>
  <si>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</si>
  <si>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</si>
  <si>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</si>
  <si>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</si>
  <si>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</si>
  <si>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</si>
  <si>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</si>
  <si>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</si>
  <si>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</si>
  <si>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</si>
  <si>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</si>
  <si>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</si>
  <si>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</si>
  <si>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</si>
  <si>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</si>
  <si>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</si>
  <si>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</si>
  <si>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</si>
  <si>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</si>
  <si>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</si>
  <si>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</si>
  <si>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</si>
  <si>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</si>
  <si>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</si>
  <si>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</si>
  <si>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</si>
  <si>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</si>
  <si>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</si>
  <si>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</si>
  <si>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</si>
  <si>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</si>
  <si>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</si>
  <si>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</si>
  <si>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</si>
  <si>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</si>
  <si>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</si>
  <si>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</si>
  <si>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</si>
  <si>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</si>
  <si>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</si>
  <si>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</si>
  <si>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</si>
  <si>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</si>
  <si>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</si>
  <si>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</si>
  <si>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</si>
  <si>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</si>
  <si>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</si>
  <si>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</si>
  <si>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</si>
  <si>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</si>
  <si>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</si>
  <si>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</si>
  <si>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</si>
  <si>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</si>
  <si>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</si>
  <si>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</si>
  <si>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</si>
  <si>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</si>
  <si>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</si>
  <si>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</si>
  <si>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</si>
  <si>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</si>
  <si>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</si>
  <si>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</si>
  <si>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</si>
  <si>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</si>
  <si>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</si>
  <si>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</si>
  <si>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</si>
  <si>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</si>
  <si>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</si>
  <si>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</si>
  <si>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</si>
  <si>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</si>
  <si>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</si>
  <si>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</si>
  <si>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</si>
  <si>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</si>
  <si>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</si>
  <si>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</si>
  <si>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</si>
  <si>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</si>
  <si>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</si>
  <si>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</si>
  <si>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</si>
  <si>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</si>
  <si>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</si>
  <si>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</si>
  <si>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</si>
  <si>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</si>
  <si>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</si>
  <si>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</si>
  <si>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</si>
  <si>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</si>
  <si>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</si>
  <si>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</si>
  <si>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</si>
  <si>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</si>
  <si>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</si>
  <si>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</si>
  <si>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</si>
  <si>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</si>
  <si>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</si>
  <si>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</si>
  <si>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</si>
  <si>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</si>
  <si>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</si>
  <si>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</si>
  <si>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</si>
  <si>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</si>
  <si>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</si>
  <si>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</si>
  <si>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</si>
  <si>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</si>
  <si>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</si>
  <si>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</si>
  <si>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</si>
  <si>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</si>
  <si>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</si>
  <si>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</si>
  <si>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</si>
  <si>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</si>
  <si>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</si>
  <si>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</si>
  <si>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</si>
  <si>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</si>
  <si>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</si>
  <si>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</si>
  <si>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</si>
  <si>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</si>
  <si>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</si>
  <si>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</si>
  <si>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</si>
  <si>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</si>
  <si>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</si>
  <si>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</si>
  <si>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</si>
  <si>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</si>
  <si>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</si>
  <si>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</si>
  <si>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</si>
  <si>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</si>
  <si>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</si>
  <si>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</si>
  <si>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</si>
  <si>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</si>
  <si>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</si>
  <si>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</si>
  <si>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</si>
  <si>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</si>
  <si>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</si>
  <si>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</si>
  <si>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</si>
  <si>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</si>
  <si>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</si>
  <si>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</si>
  <si>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</si>
  <si>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</si>
  <si>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</si>
  <si>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</si>
  <si>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</si>
  <si>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</si>
  <si>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</si>
  <si>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</si>
  <si>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</si>
  <si>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</si>
  <si>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</si>
  <si>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</si>
  <si>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</si>
  <si>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</si>
  <si>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</si>
  <si>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</si>
  <si>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</si>
  <si>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</si>
  <si>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</si>
  <si>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</si>
  <si>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</si>
  <si>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</si>
  <si>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</si>
  <si>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</si>
  <si>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</si>
  <si>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</si>
  <si>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</si>
  <si>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</si>
  <si>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</si>
  <si>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</si>
  <si>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</si>
  <si>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</si>
  <si>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</si>
  <si>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</si>
  <si>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</si>
  <si>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</si>
  <si>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</si>
  <si>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</si>
  <si>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</si>
  <si>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</si>
  <si>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</si>
  <si>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</si>
  <si>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</si>
  <si>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</si>
  <si>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</si>
  <si>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</si>
  <si>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</si>
  <si>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</si>
  <si>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</si>
  <si>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</si>
  <si>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</si>
  <si>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</si>
  <si>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</si>
  <si>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</si>
  <si>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</si>
  <si>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</si>
  <si>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</si>
  <si>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</si>
  <si>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</si>
  <si>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</si>
  <si>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</si>
  <si>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</si>
  <si>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</si>
  <si>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</si>
  <si>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</si>
  <si>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</si>
  <si>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</si>
  <si>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</si>
  <si>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</si>
  <si>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</si>
  <si>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</si>
  <si>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</si>
  <si>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</si>
  <si>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</si>
  <si>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</si>
  <si>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</si>
  <si>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</si>
  <si>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</si>
  <si>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</si>
  <si>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</si>
  <si>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</si>
  <si>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</si>
  <si>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</si>
  <si>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</si>
  <si>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</si>
  <si>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</si>
  <si>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</si>
  <si>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</si>
  <si>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</si>
  <si>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</si>
  <si>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</si>
  <si>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</si>
  <si>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</si>
  <si>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</si>
  <si>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</si>
  <si>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</si>
  <si>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</si>
  <si>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</si>
  <si>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</si>
  <si>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</si>
  <si>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</si>
  <si>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</si>
  <si>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</si>
  <si>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</si>
  <si>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</si>
  <si>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</si>
  <si>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</si>
  <si>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</si>
  <si>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</si>
  <si>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</si>
  <si>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</si>
  <si>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</si>
  <si>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</si>
  <si>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</si>
  <si>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</si>
  <si>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</si>
  <si>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</si>
  <si>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</si>
  <si>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</si>
  <si>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</si>
  <si>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</si>
  <si>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</si>
  <si>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</si>
  <si>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</si>
  <si>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</si>
  <si>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</si>
  <si>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</si>
  <si>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</si>
  <si>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</si>
  <si>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</si>
  <si>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</si>
  <si>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</si>
  <si>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</si>
  <si>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</si>
  <si>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</si>
  <si>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</si>
  <si>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</si>
  <si>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</si>
  <si>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</si>
  <si>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</si>
  <si>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</si>
  <si>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</si>
  <si>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</si>
  <si>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</si>
  <si>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</si>
  <si>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</si>
  <si>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</si>
  <si>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</si>
  <si>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</si>
  <si>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</si>
  <si>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</si>
  <si>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</si>
  <si>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</si>
  <si>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</si>
  <si>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</si>
  <si>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</si>
  <si>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</si>
  <si>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</si>
  <si>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</si>
  <si>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</si>
  <si>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</si>
  <si>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</si>
  <si>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</si>
  <si>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</si>
  <si>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</si>
  <si>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</si>
  <si>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</si>
  <si>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</si>
  <si>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</si>
  <si>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</si>
  <si>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</si>
  <si>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</si>
  <si>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</si>
  <si>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</si>
  <si>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</si>
  <si>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</si>
  <si>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</si>
  <si>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</si>
  <si>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</si>
  <si>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</si>
  <si>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</si>
  <si>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</si>
  <si>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</si>
  <si>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</si>
  <si>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</si>
  <si>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</si>
  <si>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</si>
  <si>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</si>
  <si>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</si>
  <si>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</si>
  <si>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</si>
  <si>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</si>
  <si>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</si>
  <si>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</si>
  <si>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</si>
  <si>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</si>
  <si>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</si>
  <si>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</si>
  <si>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</si>
  <si>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</si>
  <si>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</si>
  <si>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</si>
  <si>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</si>
  <si>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</si>
  <si>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</si>
  <si>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</si>
  <si>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</si>
  <si>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</si>
  <si>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</si>
  <si>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</si>
  <si>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</si>
  <si>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</si>
  <si>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</si>
  <si>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</si>
  <si>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</si>
  <si>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</si>
  <si>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</si>
  <si>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</si>
  <si>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</si>
  <si>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</si>
  <si>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</si>
  <si>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</si>
  <si>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</si>
  <si>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</si>
  <si>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</si>
  <si>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</si>
  <si>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</si>
  <si>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</si>
  <si>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</si>
  <si>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</si>
  <si>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</si>
  <si>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</si>
  <si>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</si>
  <si>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</si>
  <si>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</si>
  <si>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</si>
  <si>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</si>
  <si>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</si>
  <si>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</si>
  <si>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</si>
  <si>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</si>
  <si>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</si>
  <si>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</si>
  <si>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</si>
  <si>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</si>
  <si>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</si>
  <si>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</si>
  <si>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</si>
  <si>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</si>
  <si>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</si>
  <si>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</si>
  <si>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</si>
  <si>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</si>
  <si>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</si>
  <si>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</si>
  <si>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</si>
  <si>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</si>
  <si>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</si>
  <si>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</si>
  <si>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</si>
  <si>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</si>
  <si>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</si>
  <si>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</si>
  <si>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</si>
  <si>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</si>
  <si>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</si>
  <si>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</si>
  <si>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</si>
  <si>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</si>
  <si>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</si>
  <si>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</si>
  <si>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</si>
  <si>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</si>
  <si>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</si>
  <si>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</si>
  <si>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</si>
  <si>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</si>
  <si>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</si>
  <si>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</si>
  <si>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</si>
  <si>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</si>
  <si>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</si>
  <si>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</si>
  <si>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</si>
  <si>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</si>
  <si>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</si>
  <si>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</si>
  <si>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</si>
  <si>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</si>
  <si>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</si>
  <si>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</si>
  <si>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</si>
  <si>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</si>
  <si>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</si>
  <si>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</si>
  <si>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</si>
  <si>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</si>
  <si>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</si>
  <si>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</si>
  <si>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</si>
  <si>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</si>
  <si>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</si>
  <si>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</si>
  <si>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</si>
  <si>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</si>
  <si>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</si>
  <si>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</si>
  <si>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</si>
  <si>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</si>
  <si>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</si>
  <si>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</si>
  <si>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</si>
  <si>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</si>
  <si>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</si>
  <si>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</si>
  <si>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</si>
  <si>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</si>
  <si>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</si>
  <si>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</si>
  <si>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</si>
  <si>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</si>
  <si>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</si>
  <si>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</si>
  <si>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</si>
  <si>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</si>
  <si>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</si>
  <si>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</si>
  <si>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</si>
  <si>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</si>
  <si>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</si>
  <si>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</si>
  <si>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</si>
  <si>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</si>
  <si>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</si>
  <si>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</si>
  <si>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</si>
  <si>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</si>
  <si>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</si>
  <si>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</si>
  <si>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</si>
  <si>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</si>
  <si>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</si>
  <si>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</si>
  <si>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</si>
  <si>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</si>
  <si>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</si>
  <si>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</si>
  <si>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</si>
  <si>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</si>
  <si>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</si>
  <si>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</si>
  <si>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</si>
  <si>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</si>
  <si>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</si>
  <si>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</si>
  <si>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</si>
  <si>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</si>
  <si>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</si>
  <si>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</si>
  <si>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</si>
  <si>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</si>
  <si>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</si>
  <si>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</si>
  <si>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</si>
  <si>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</si>
  <si>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</si>
  <si>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</si>
  <si>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</si>
  <si>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</si>
  <si>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</si>
  <si>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</si>
  <si>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</si>
  <si>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</si>
  <si>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</si>
  <si>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</si>
  <si>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</si>
  <si>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</si>
  <si>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</si>
  <si>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</si>
  <si>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</si>
  <si>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</si>
  <si>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</si>
  <si>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</si>
  <si>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</si>
  <si>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</si>
  <si>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</si>
  <si>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</si>
  <si>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</si>
  <si>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</si>
  <si>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</si>
  <si>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</si>
  <si>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</si>
  <si>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</si>
  <si>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</si>
  <si>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</si>
  <si>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</si>
  <si>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</si>
  <si>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</si>
  <si>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</si>
  <si>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</si>
  <si>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</si>
  <si>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</si>
  <si>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</si>
  <si>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</si>
  <si>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</si>
  <si>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</si>
  <si>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</si>
  <si>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</si>
  <si>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</si>
  <si>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</si>
  <si>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</si>
  <si>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</si>
  <si>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</si>
  <si>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</si>
  <si>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</si>
  <si>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</si>
  <si>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</si>
  <si>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</si>
  <si>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</si>
  <si>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</si>
  <si>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</si>
  <si>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</si>
  <si>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</si>
  <si>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</si>
  <si>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</si>
  <si>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</si>
  <si>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</si>
  <si>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</si>
  <si>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</si>
  <si>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</si>
  <si>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</si>
  <si>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</si>
  <si>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</si>
  <si>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</si>
  <si>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</si>
  <si>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</si>
  <si>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</si>
  <si>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</si>
  <si>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</si>
  <si>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</si>
  <si>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</si>
  <si>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</si>
  <si>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</si>
  <si>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</si>
  <si>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</si>
  <si>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</si>
  <si>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</si>
  <si>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</si>
  <si>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</si>
  <si>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</si>
  <si>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</si>
  <si>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</si>
  <si>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</si>
  <si>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</si>
  <si>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</si>
  <si>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</si>
  <si>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</si>
  <si>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</si>
  <si>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</si>
  <si>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</si>
  <si>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</si>
  <si>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</si>
  <si>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</si>
  <si>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</si>
  <si>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</si>
  <si>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</si>
  <si>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</si>
  <si>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</si>
  <si>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</si>
  <si>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</si>
  <si>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</si>
  <si>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</si>
  <si>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</si>
  <si>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</si>
  <si>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</si>
  <si>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</si>
  <si>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</si>
  <si>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</si>
  <si>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</si>
  <si>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</si>
  <si>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</si>
  <si>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</si>
  <si>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</si>
  <si>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</si>
  <si>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</si>
  <si>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</si>
  <si>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</si>
  <si>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</si>
  <si>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</si>
  <si>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</si>
  <si>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</si>
  <si>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</si>
  <si>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</si>
  <si>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</si>
  <si>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</si>
  <si>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</si>
  <si>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</si>
  <si>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</si>
  <si>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</si>
  <si>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</si>
  <si>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</si>
  <si>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</si>
  <si>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</si>
  <si>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</si>
  <si>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</si>
  <si>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</si>
  <si>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</si>
  <si>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</si>
  <si>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</si>
  <si>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</si>
  <si>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</si>
  <si>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</si>
  <si>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</si>
  <si>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</si>
  <si>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</si>
  <si>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</si>
  <si>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</si>
  <si>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</si>
  <si>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</si>
  <si>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</si>
  <si>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</si>
  <si>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</si>
  <si>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</si>
  <si>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</si>
  <si>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</si>
  <si>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</si>
  <si>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</si>
  <si>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</si>
  <si>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</si>
  <si>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</si>
  <si>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</si>
  <si>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</si>
  <si>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</si>
  <si>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</si>
  <si>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</si>
  <si>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</si>
  <si>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</si>
  <si>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</si>
  <si>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</si>
  <si>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</si>
  <si>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</si>
  <si>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</si>
  <si>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</si>
  <si>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</si>
  <si>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</si>
  <si>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</si>
  <si>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</si>
  <si>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</si>
  <si>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</si>
  <si>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</si>
  <si>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</si>
  <si>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</si>
  <si>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</si>
  <si>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</si>
  <si>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</si>
  <si>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</si>
  <si>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</si>
  <si>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</si>
  <si>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</si>
  <si>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</si>
  <si>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</si>
  <si>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</si>
  <si>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</si>
  <si>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</si>
  <si>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</si>
  <si>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</si>
  <si>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</si>
  <si>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</si>
  <si>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</si>
  <si>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</si>
  <si>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</si>
  <si>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</si>
  <si>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</si>
  <si>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</si>
  <si>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</si>
  <si>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</si>
  <si>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</si>
  <si>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</si>
  <si>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</si>
  <si>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</si>
  <si>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</si>
  <si>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</si>
  <si>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</si>
  <si>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</si>
  <si>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</si>
  <si>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</si>
  <si>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</si>
  <si>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</si>
  <si>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</si>
  <si>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</si>
  <si>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</si>
  <si>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</si>
  <si>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</si>
  <si>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</si>
  <si>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</si>
  <si>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</si>
  <si>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</si>
  <si>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</si>
  <si>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</si>
  <si>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</si>
  <si>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</si>
  <si>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</si>
  <si>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</si>
  <si>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</si>
  <si>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</si>
  <si>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</si>
  <si>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</si>
  <si>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</si>
  <si>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</si>
  <si>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</si>
  <si>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</si>
  <si>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</si>
  <si>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</si>
  <si>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</si>
  <si>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</si>
  <si>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</si>
  <si>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</si>
  <si>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</si>
  <si>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</si>
  <si>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</si>
  <si>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</si>
  <si>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</si>
  <si>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</si>
  <si>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</si>
  <si>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</si>
  <si>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</si>
  <si>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</si>
  <si>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</si>
  <si>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</si>
  <si>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</si>
  <si>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</si>
  <si>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</si>
  <si>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</si>
  <si>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</si>
  <si>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</si>
  <si>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</si>
  <si>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</si>
  <si>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</si>
  <si>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</si>
  <si>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</si>
  <si>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</si>
  <si>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</si>
  <si>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</si>
  <si>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</si>
  <si>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</si>
  <si>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</si>
  <si>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</si>
  <si>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</si>
  <si>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</si>
  <si>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</si>
  <si>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</si>
  <si>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</si>
  <si>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</si>
  <si>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</si>
  <si>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</si>
  <si>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</si>
  <si>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</si>
  <si>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</si>
  <si>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</si>
  <si>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</si>
  <si>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</si>
  <si>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</si>
  <si>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</si>
  <si>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</si>
  <si>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</si>
  <si>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</si>
  <si>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</si>
  <si>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</si>
  <si>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</si>
  <si>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</si>
  <si>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</si>
  <si>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</si>
  <si>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</si>
  <si>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</si>
  <si>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</si>
  <si>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</si>
  <si>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</si>
  <si>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</si>
  <si>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</si>
  <si>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</si>
  <si>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</si>
  <si>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</si>
  <si>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</si>
  <si>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</si>
  <si>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</si>
  <si>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</si>
  <si>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</si>
  <si>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</si>
  <si>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</si>
  <si>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</si>
  <si>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</si>
  <si>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</si>
  <si>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</si>
  <si>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</si>
  <si>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</si>
  <si>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</si>
  <si>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</si>
  <si>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</si>
  <si>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</si>
  <si>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</si>
  <si>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</si>
  <si>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</si>
  <si>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</si>
  <si>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</si>
  <si>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</si>
  <si>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</si>
  <si>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</si>
  <si>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</si>
  <si>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</si>
  <si>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</si>
  <si>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</si>
  <si>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</si>
  <si>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</si>
  <si>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</si>
  <si>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</si>
  <si>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</si>
  <si>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</si>
  <si>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</si>
  <si>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</si>
  <si>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</si>
  <si>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</si>
  <si>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</si>
  <si>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</si>
  <si>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</si>
  <si>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</si>
  <si>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</si>
  <si>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</si>
  <si>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</si>
  <si>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</si>
  <si>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</si>
  <si>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</si>
  <si>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</si>
  <si>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</si>
  <si>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</si>
  <si>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</si>
  <si>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</si>
  <si>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</si>
  <si>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</si>
  <si>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</si>
  <si>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</si>
  <si>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</si>
  <si>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</si>
  <si>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</si>
  <si>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</si>
  <si>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</si>
  <si>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</si>
  <si>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</si>
  <si>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</si>
  <si>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</si>
  <si>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</si>
  <si>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</si>
  <si>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</si>
  <si>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</si>
  <si>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</si>
  <si>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</si>
  <si>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</si>
  <si>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</si>
  <si>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</si>
  <si>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</si>
  <si>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</si>
  <si>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</si>
  <si>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</si>
  <si>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</si>
  <si>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</si>
  <si>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</si>
  <si>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</si>
  <si>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</si>
  <si>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</si>
  <si>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</si>
  <si>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</si>
  <si>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</si>
  <si>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</si>
  <si>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</si>
  <si>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</si>
  <si>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</si>
  <si>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</si>
  <si>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</si>
  <si>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</si>
  <si>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</si>
  <si>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</si>
  <si>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</si>
  <si>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</si>
  <si>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</si>
  <si>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</si>
  <si>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</si>
  <si>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</si>
  <si>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</si>
  <si>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</si>
  <si>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</si>
  <si>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</si>
  <si>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</si>
  <si>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</si>
  <si>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</si>
  <si>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</si>
  <si>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</si>
  <si>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</si>
  <si>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</si>
  <si>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</si>
  <si>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</si>
  <si>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</si>
  <si>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</si>
  <si>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</si>
  <si>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</si>
  <si>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</si>
  <si>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</si>
  <si>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</si>
  <si>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</si>
  <si>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</si>
  <si>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</si>
  <si>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</si>
  <si>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</si>
  <si>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</si>
  <si>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</si>
  <si>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</si>
  <si>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</si>
  <si>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</si>
  <si>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</si>
  <si>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</si>
  <si>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</si>
  <si>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</si>
  <si>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</si>
  <si>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</si>
  <si>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</si>
  <si>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</si>
  <si>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</si>
  <si>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</si>
  <si>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</si>
  <si>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</si>
  <si>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</si>
  <si>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</si>
  <si>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</si>
  <si>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</si>
  <si>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</si>
  <si>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</si>
  <si>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</si>
  <si>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</si>
  <si>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</si>
  <si>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</si>
  <si>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</si>
  <si>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</si>
  <si>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</si>
  <si>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</si>
  <si>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</si>
  <si>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</si>
  <si>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</si>
  <si>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</si>
  <si>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</si>
  <si>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</si>
  <si>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</si>
  <si>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</si>
  <si>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</si>
  <si>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</si>
  <si>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</si>
  <si>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</si>
  <si>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</si>
  <si>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</si>
  <si>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</si>
  <si>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</si>
  <si>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</si>
  <si>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</si>
  <si>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</si>
  <si>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</si>
  <si>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</si>
  <si>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</si>
  <si>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</si>
  <si>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</si>
  <si>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</si>
  <si>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</si>
  <si>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</si>
  <si>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</si>
  <si>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</si>
  <si>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</si>
  <si>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</si>
  <si>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</si>
  <si>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</si>
  <si>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</si>
  <si>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</si>
  <si>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</si>
  <si>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</si>
  <si>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</si>
  <si>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</si>
  <si>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</si>
  <si>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</si>
  <si>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</si>
  <si>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</si>
  <si>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</si>
  <si>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</si>
  <si>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</si>
  <si>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</si>
  <si>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</si>
  <si>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</si>
  <si>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</si>
  <si>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</si>
  <si>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</si>
  <si>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</si>
  <si>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</si>
  <si>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</si>
  <si>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</si>
  <si>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</si>
  <si>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</si>
  <si>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</si>
  <si>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</si>
  <si>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</si>
  <si>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</si>
  <si>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</si>
  <si>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</si>
  <si>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</si>
  <si>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</si>
  <si>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</si>
  <si>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</si>
  <si>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</si>
  <si>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</si>
  <si>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</si>
  <si>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</si>
  <si>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</si>
  <si>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</si>
  <si>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</si>
  <si>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</si>
  <si>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</si>
  <si>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</si>
  <si>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</si>
  <si>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</si>
  <si>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</si>
  <si>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</si>
  <si>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</si>
  <si>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</si>
  <si>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</si>
  <si>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</si>
  <si>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</si>
  <si>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</si>
  <si>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</si>
  <si>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</si>
  <si>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</si>
  <si>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</si>
  <si>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</si>
  <si>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</si>
  <si>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</si>
  <si>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</si>
  <si>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</si>
  <si>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</si>
  <si>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</si>
  <si>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</si>
  <si>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</si>
  <si>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</si>
  <si>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</si>
  <si>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</si>
  <si>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</si>
  <si>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</si>
  <si>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</si>
  <si>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</si>
  <si>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</si>
  <si>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</si>
  <si>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</si>
  <si>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</si>
  <si>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</si>
  <si>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</si>
  <si>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</si>
  <si>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</si>
  <si>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</si>
  <si>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</si>
  <si>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</si>
  <si>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</si>
  <si>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</si>
  <si>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</si>
  <si>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</si>
  <si>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</si>
  <si>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</si>
  <si>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</si>
  <si>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</si>
  <si>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</si>
  <si>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</si>
  <si>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</si>
  <si>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</si>
  <si>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</si>
  <si>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</si>
  <si>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</si>
  <si>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</si>
  <si>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</si>
  <si>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</si>
  <si>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</si>
  <si>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</si>
  <si>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</si>
  <si>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</si>
  <si>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</si>
  <si>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</si>
  <si>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</si>
  <si>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</si>
  <si>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</si>
  <si>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</si>
  <si>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</si>
  <si>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</si>
  <si>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</si>
  <si>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</si>
  <si>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</si>
  <si>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</si>
  <si>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</si>
  <si>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</si>
  <si>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</si>
  <si>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</si>
  <si>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</si>
  <si>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</si>
  <si>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</si>
  <si>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</si>
  <si>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</si>
  <si>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</si>
  <si>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</si>
  <si>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</si>
  <si>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</si>
  <si>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</si>
  <si>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</si>
  <si>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</si>
  <si>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</si>
  <si>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</si>
  <si>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</si>
  <si>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</si>
  <si>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</si>
  <si>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</si>
  <si>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</si>
  <si>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</si>
  <si>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</si>
  <si>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</si>
  <si>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</si>
  <si>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</si>
  <si>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</si>
  <si>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</si>
  <si>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</si>
  <si>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</si>
  <si>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</si>
  <si>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</si>
  <si>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</si>
  <si>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</si>
  <si>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</si>
  <si>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</si>
  <si>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</si>
  <si>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</si>
  <si>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</si>
  <si>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</si>
  <si>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</si>
  <si>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</si>
  <si>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</si>
  <si>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</si>
  <si>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</si>
  <si>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</si>
  <si>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</si>
  <si>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</si>
  <si>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</si>
  <si>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</si>
  <si>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</si>
  <si>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</si>
  <si>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</si>
  <si>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</si>
  <si>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</si>
  <si>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</si>
  <si>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</si>
  <si>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</si>
  <si>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</si>
  <si>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</si>
  <si>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</si>
  <si>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</si>
  <si>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</si>
  <si>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</si>
  <si>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</si>
  <si>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</si>
  <si>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</si>
  <si>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</si>
  <si>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</si>
  <si>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</si>
  <si>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</si>
  <si>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</si>
  <si>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</si>
  <si>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</si>
  <si>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</si>
  <si>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</si>
  <si>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</si>
  <si>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</si>
  <si>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</si>
  <si>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</si>
  <si>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</si>
  <si>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</si>
  <si>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</si>
  <si>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</si>
  <si>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</si>
  <si>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</si>
  <si>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</si>
  <si>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</si>
  <si>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</si>
  <si>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</si>
  <si>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</si>
  <si>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</si>
  <si>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</si>
  <si>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</si>
  <si>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</si>
  <si>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</si>
  <si>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</si>
  <si>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</si>
  <si>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</si>
  <si>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</si>
  <si>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</si>
  <si>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</si>
  <si>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</si>
  <si>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</si>
  <si>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</si>
  <si>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</si>
  <si>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</si>
  <si>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</si>
  <si>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</si>
  <si>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</si>
  <si>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</si>
  <si>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</si>
  <si>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</si>
  <si>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</si>
  <si>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</si>
  <si>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</si>
  <si>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</si>
  <si>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</si>
  <si>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</si>
  <si>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</si>
  <si>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</si>
  <si>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</si>
  <si>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</si>
  <si>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</si>
  <si>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</si>
  <si>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</si>
  <si>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</si>
  <si>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</si>
  <si>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</si>
  <si>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</si>
  <si>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</si>
  <si>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</si>
  <si>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</si>
  <si>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</si>
  <si>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</si>
  <si>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</si>
  <si>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</si>
  <si>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</si>
  <si>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</si>
  <si>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</si>
  <si>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</si>
  <si>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</si>
  <si>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</si>
  <si>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</si>
  <si>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</si>
  <si>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</si>
  <si>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</si>
  <si>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</si>
  <si>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</si>
  <si>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</si>
  <si>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</si>
  <si>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</si>
  <si>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</si>
  <si>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</si>
  <si>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</si>
  <si>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</si>
  <si>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</si>
  <si>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</si>
  <si>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</si>
  <si>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</si>
  <si>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</si>
  <si>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</si>
  <si>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</si>
  <si>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</si>
  <si>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</si>
  <si>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</si>
  <si>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</si>
  <si>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</si>
  <si>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</si>
  <si>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</si>
  <si>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</si>
  <si>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</si>
  <si>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</si>
  <si>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</si>
  <si>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</si>
  <si>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</si>
  <si>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</si>
  <si>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</si>
  <si>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</si>
  <si>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</si>
  <si>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</si>
  <si>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</si>
  <si>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</si>
  <si>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</si>
  <si>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</si>
  <si>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</si>
  <si>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</si>
  <si>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</si>
  <si>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</si>
  <si>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</si>
  <si>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</si>
  <si>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</si>
  <si>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</si>
  <si>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</si>
  <si>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</si>
  <si>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</si>
  <si>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</si>
  <si>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</si>
  <si>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</si>
  <si>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</si>
  <si>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</si>
  <si>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</si>
  <si>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</si>
  <si>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</si>
  <si>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</si>
  <si>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</si>
  <si>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</si>
  <si>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</si>
  <si>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</si>
  <si>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</si>
  <si>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</si>
  <si>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</si>
  <si>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</si>
  <si>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</si>
  <si>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</si>
  <si>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</si>
  <si>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</si>
  <si>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</si>
  <si>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</si>
  <si>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</si>
  <si>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</si>
  <si>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</si>
  <si>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</si>
  <si>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</si>
  <si>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</si>
  <si>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</si>
  <si>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</si>
  <si>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</si>
  <si>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</si>
  <si>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</si>
  <si>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</si>
  <si>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</si>
  <si>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</si>
  <si>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</si>
  <si>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</si>
  <si>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</si>
  <si>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</si>
  <si>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</si>
  <si>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</si>
  <si>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</si>
  <si>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</si>
  <si>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</si>
  <si>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</si>
  <si>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</si>
  <si>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</si>
  <si>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</si>
  <si>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</si>
  <si>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</si>
  <si>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</si>
  <si>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</si>
  <si>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</si>
  <si>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</si>
  <si>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</si>
  <si>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</si>
  <si>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</si>
  <si>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</si>
  <si>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</si>
  <si>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</si>
  <si>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</si>
  <si>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</si>
  <si>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</si>
  <si>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</si>
  <si>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</si>
  <si>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</si>
  <si>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</si>
  <si>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</si>
  <si>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</si>
  <si>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</si>
  <si>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</si>
  <si>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</si>
  <si>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</si>
  <si>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</si>
  <si>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</si>
  <si>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</si>
  <si>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</si>
  <si>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</si>
  <si>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</si>
  <si>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</si>
  <si>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</si>
  <si>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</si>
  <si>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</si>
  <si>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</si>
  <si>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</si>
  <si>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</si>
  <si>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</si>
  <si>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</si>
  <si>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</si>
  <si>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</si>
  <si>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</si>
  <si>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</si>
  <si>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</si>
  <si>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</si>
  <si>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</si>
  <si>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</si>
  <si>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</si>
  <si>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</si>
  <si>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</si>
  <si>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</si>
  <si>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</si>
  <si>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</si>
  <si>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</si>
  <si>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</si>
  <si>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</si>
  <si>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2021-13-10000227</t>
  </si>
  <si>
    <t>Alcaldia Mayor De Cartagena De Indias</t>
  </si>
  <si>
    <t>35-3802-3842</t>
  </si>
  <si>
    <t>13-26-2002-196</t>
  </si>
  <si>
    <t>13-26-2002-979</t>
  </si>
  <si>
    <t>Suministro, preparaciòn y distribuciòn de alimentos en la modalidad desayunos y almuerzos por raciòn servida a los niños y niñas matriculados en las instituciones oficiales y de matrocula contratada del distrito de Cartagena.</t>
  </si>
  <si>
    <t>Hogares Comunitarios de Bienestar</t>
  </si>
  <si>
    <t>Asistencia nutricional y adolescente en la modalidad Refrigerio Reforzado.</t>
  </si>
  <si>
    <t>13-26-2004-432</t>
  </si>
  <si>
    <t>13-26-2004-955</t>
  </si>
  <si>
    <t xml:space="preserve">Brindar un complemento alimenticio en la modalidad RN a 50 menores en estado de desnutrición. </t>
  </si>
  <si>
    <t>Asistencia Nutricional al escolar y adolescente en el codigo almuerzo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</si>
</sst>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9" zoomScale="85" zoomScaleNormal="85" zoomScaleSheetLayoutView="40" zoomScalePageLayoutView="40" workbookViewId="0">
      <selection activeCell="H48" sqref="H48:O5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2683</v>
      </c>
      <c r="D15" s="35"/>
      <c r="E15" s="35"/>
      <c r="F15" s="5"/>
      <c r="G15" s="32" t="s">
        <v>1168</v>
      </c>
      <c r="H15" s="103" t="s">
        <v>208</v>
      </c>
      <c r="I15" s="32" t="s">
        <v>2624</v>
      </c>
      <c r="J15" s="108" t="s">
        <v>2626</v>
      </c>
      <c r="L15" s="228" t="s">
        <v>8</v>
      </c>
      <c r="M15" s="228"/>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247"/>
      <c r="I20" s="147" t="s">
        <v>208</v>
      </c>
      <c r="J20" s="148" t="s">
        <v>210</v>
      </c>
      <c r="K20" s="149">
        <v>2311798489</v>
      </c>
      <c r="L20" s="150"/>
      <c r="M20" s="150">
        <v>44561</v>
      </c>
      <c r="N20" s="133">
        <f>+(M20-L20)/30</f>
        <v>1485.3666666666666</v>
      </c>
      <c r="O20" s="136"/>
      <c r="U20" s="132"/>
      <c r="V20" s="105">
        <f ca="1">NOW()</f>
        <v>44192.42421921296</v>
      </c>
      <c r="W20" s="105">
        <f ca="1">NOW()</f>
        <v>44192.42421921296</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7"/>
      <c r="I37" s="128"/>
      <c r="J37" s="128"/>
      <c r="K37" s="128"/>
      <c r="L37" s="128"/>
      <c r="M37" s="128"/>
      <c r="N37" s="128"/>
      <c r="O37" s="129"/>
    </row>
    <row r="38" spans="1:16" ht="21" customHeight="1" x14ac:dyDescent="0.3">
      <c r="A38" s="9"/>
      <c r="B38" s="242" t="str">
        <f>VLOOKUP(B20,EAS!A2:B1439,2,0)</f>
        <v>FUNDACIÓN POR UNA COLOMBIA DIGNA</v>
      </c>
      <c r="C38" s="242"/>
      <c r="D38" s="242"/>
      <c r="E38" s="242"/>
      <c r="F38" s="242"/>
      <c r="G38" s="5"/>
      <c r="H38" s="130"/>
      <c r="I38" s="251" t="s">
        <v>7</v>
      </c>
      <c r="J38" s="251"/>
      <c r="K38" s="251"/>
      <c r="L38" s="251"/>
      <c r="M38" s="251"/>
      <c r="N38" s="251"/>
      <c r="O38" s="131"/>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2684</v>
      </c>
      <c r="C48" s="122" t="s">
        <v>31</v>
      </c>
      <c r="D48" s="119" t="s">
        <v>2685</v>
      </c>
      <c r="E48" s="175">
        <v>40368</v>
      </c>
      <c r="F48" s="175">
        <v>40532</v>
      </c>
      <c r="G48" s="158">
        <f>IF(AND(E48&lt;&gt;"",F48&lt;&gt;""),((F48-E48)/30),"")</f>
        <v>5.4666666666666668</v>
      </c>
      <c r="H48" s="177" t="s">
        <v>2688</v>
      </c>
      <c r="I48" s="119" t="s">
        <v>208</v>
      </c>
      <c r="J48" s="119" t="s">
        <v>210</v>
      </c>
      <c r="K48" s="121">
        <v>3688717434</v>
      </c>
      <c r="L48" s="122"/>
      <c r="M48" s="117"/>
      <c r="N48" s="122" t="s">
        <v>2634</v>
      </c>
      <c r="O48" s="122" t="s">
        <v>1148</v>
      </c>
      <c r="P48" s="78"/>
    </row>
    <row r="49" spans="1:16" s="6" customFormat="1" ht="24.75" customHeight="1" x14ac:dyDescent="0.3">
      <c r="A49" s="141">
        <v>2</v>
      </c>
      <c r="B49" s="120" t="s">
        <v>2677</v>
      </c>
      <c r="C49" s="122" t="s">
        <v>31</v>
      </c>
      <c r="D49" s="119" t="s">
        <v>2686</v>
      </c>
      <c r="E49" s="175">
        <v>37258</v>
      </c>
      <c r="F49" s="175">
        <v>37623</v>
      </c>
      <c r="G49" s="158">
        <f t="shared" ref="G49:G50" si="2">IF(AND(E49&lt;&gt;"",F49&lt;&gt;""),((F49-E49)/30),"")</f>
        <v>12.166666666666666</v>
      </c>
      <c r="H49" s="120" t="s">
        <v>2689</v>
      </c>
      <c r="I49" s="119" t="s">
        <v>208</v>
      </c>
      <c r="J49" s="119" t="s">
        <v>210</v>
      </c>
      <c r="K49" s="121">
        <v>55911975</v>
      </c>
      <c r="L49" s="122"/>
      <c r="M49" s="117"/>
      <c r="N49" s="122" t="s">
        <v>27</v>
      </c>
      <c r="O49" s="122" t="s">
        <v>1148</v>
      </c>
      <c r="P49" s="78"/>
    </row>
    <row r="50" spans="1:16" s="6" customFormat="1" ht="24.75" customHeight="1" x14ac:dyDescent="0.3">
      <c r="A50" s="141">
        <v>3</v>
      </c>
      <c r="B50" s="120" t="s">
        <v>2677</v>
      </c>
      <c r="C50" s="122" t="s">
        <v>31</v>
      </c>
      <c r="D50" s="119" t="s">
        <v>2687</v>
      </c>
      <c r="E50" s="175">
        <v>37361</v>
      </c>
      <c r="F50" s="175">
        <v>37483</v>
      </c>
      <c r="G50" s="158">
        <f t="shared" si="2"/>
        <v>4.0666666666666664</v>
      </c>
      <c r="H50" s="177" t="s">
        <v>2690</v>
      </c>
      <c r="I50" s="119" t="s">
        <v>208</v>
      </c>
      <c r="J50" s="119" t="s">
        <v>210</v>
      </c>
      <c r="K50" s="121">
        <v>59354190</v>
      </c>
      <c r="L50" s="122"/>
      <c r="M50" s="117"/>
      <c r="N50" s="122" t="s">
        <v>27</v>
      </c>
      <c r="O50" s="122" t="s">
        <v>1148</v>
      </c>
      <c r="P50" s="78"/>
    </row>
    <row r="51" spans="1:16" s="6" customFormat="1" ht="24.75" customHeight="1" outlineLevel="1" x14ac:dyDescent="0.3">
      <c r="A51" s="141">
        <v>4</v>
      </c>
      <c r="B51" s="120" t="s">
        <v>2677</v>
      </c>
      <c r="C51" s="122" t="s">
        <v>31</v>
      </c>
      <c r="D51" s="119" t="s">
        <v>2691</v>
      </c>
      <c r="E51" s="175">
        <v>38018</v>
      </c>
      <c r="F51" s="175">
        <v>38321</v>
      </c>
      <c r="G51" s="158">
        <f t="shared" ref="G51:G107" si="3">IF(AND(E51&lt;&gt;"",F51&lt;&gt;""),((F51-E51)/30),"")</f>
        <v>10.1</v>
      </c>
      <c r="H51" s="177" t="s">
        <v>2693</v>
      </c>
      <c r="I51" s="119" t="s">
        <v>208</v>
      </c>
      <c r="J51" s="119" t="s">
        <v>210</v>
      </c>
      <c r="K51" s="121">
        <v>8502600</v>
      </c>
      <c r="L51" s="122"/>
      <c r="M51" s="117"/>
      <c r="N51" s="122" t="s">
        <v>27</v>
      </c>
      <c r="O51" s="122" t="s">
        <v>1148</v>
      </c>
      <c r="P51" s="78"/>
    </row>
    <row r="52" spans="1:16" s="7" customFormat="1" ht="24.75" customHeight="1" outlineLevel="1" x14ac:dyDescent="0.3">
      <c r="A52" s="142">
        <v>5</v>
      </c>
      <c r="B52" s="120" t="s">
        <v>2677</v>
      </c>
      <c r="C52" s="122" t="s">
        <v>31</v>
      </c>
      <c r="D52" s="119" t="s">
        <v>2692</v>
      </c>
      <c r="E52" s="175">
        <v>38018</v>
      </c>
      <c r="F52" s="175">
        <v>38321</v>
      </c>
      <c r="G52" s="158">
        <f t="shared" si="3"/>
        <v>10.1</v>
      </c>
      <c r="H52" s="176" t="s">
        <v>2694</v>
      </c>
      <c r="I52" s="119" t="s">
        <v>208</v>
      </c>
      <c r="J52" s="119" t="s">
        <v>210</v>
      </c>
      <c r="K52" s="121">
        <v>157290000</v>
      </c>
      <c r="L52" s="122"/>
      <c r="M52" s="117"/>
      <c r="N52" s="122" t="s">
        <v>27</v>
      </c>
      <c r="O52" s="122" t="s">
        <v>1148</v>
      </c>
      <c r="P52" s="79"/>
    </row>
    <row r="53" spans="1:16" s="7" customFormat="1" ht="24.75" customHeight="1" outlineLevel="1" x14ac:dyDescent="0.3">
      <c r="A53" s="142">
        <v>6</v>
      </c>
      <c r="B53" s="120"/>
      <c r="C53" s="122"/>
      <c r="D53" s="110"/>
      <c r="E53" s="175"/>
      <c r="F53" s="175"/>
      <c r="G53" s="158" t="str">
        <f t="shared" si="3"/>
        <v/>
      </c>
      <c r="H53" s="177"/>
      <c r="I53" s="119"/>
      <c r="J53" s="113"/>
      <c r="K53" s="116"/>
      <c r="L53" s="115"/>
      <c r="M53" s="117"/>
      <c r="N53" s="115"/>
      <c r="O53" s="115"/>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2678</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4" x14ac:dyDescent="0.3">
      <c r="A179" s="9"/>
      <c r="B179" s="195" t="s">
        <v>2669</v>
      </c>
      <c r="C179" s="195"/>
      <c r="D179" s="195"/>
      <c r="E179" s="169">
        <v>0.02</v>
      </c>
      <c r="F179" s="168">
        <v>0</v>
      </c>
      <c r="G179" s="163" t="str">
        <f>IF(F179&gt;0,SUM(E179+F179),"")</f>
        <v/>
      </c>
      <c r="H179" s="5"/>
      <c r="I179" s="195" t="s">
        <v>2671</v>
      </c>
      <c r="J179" s="195"/>
      <c r="K179" s="195"/>
      <c r="L179" s="195"/>
      <c r="M179" s="170"/>
      <c r="O179" s="8"/>
      <c r="Q179" s="19"/>
      <c r="R179" s="157" t="str">
        <f>IF(M179&gt;0,SUM(L179+M179),"")</f>
        <v/>
      </c>
      <c r="T179" s="19"/>
      <c r="U179" s="241" t="s">
        <v>1166</v>
      </c>
      <c r="V179" s="241"/>
      <c r="W179" s="241"/>
      <c r="X179" s="24">
        <v>0.02</v>
      </c>
      <c r="Y179" s="162"/>
      <c r="Z179" s="163" t="str">
        <f>IF(Y179&gt;0,SUM(E181+Y179),"")</f>
        <v/>
      </c>
      <c r="AA179" s="19"/>
      <c r="AB179" s="19"/>
    </row>
    <row r="180" spans="1:28" ht="23.4" hidden="1" x14ac:dyDescent="0.3">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4" hidden="1" x14ac:dyDescent="0.3">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4" hidden="1" x14ac:dyDescent="0.3">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40" t="s">
        <v>2628</v>
      </c>
      <c r="L185" s="240"/>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9" t="s">
        <v>2636</v>
      </c>
      <c r="C192" s="199"/>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2679</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2680</v>
      </c>
      <c r="J211" s="27" t="s">
        <v>2622</v>
      </c>
      <c r="K211" s="146" t="s">
        <v>2680</v>
      </c>
      <c r="L211" s="21"/>
      <c r="M211" s="21"/>
      <c r="N211" s="21"/>
      <c r="O211" s="8"/>
    </row>
    <row r="212" spans="1:15" x14ac:dyDescent="0.3">
      <c r="A212" s="9"/>
      <c r="B212" s="27" t="s">
        <v>2619</v>
      </c>
      <c r="C212" s="145" t="s">
        <v>2679</v>
      </c>
      <c r="D212" s="21"/>
      <c r="G212" s="27" t="s">
        <v>2621</v>
      </c>
      <c r="H212" s="146" t="s">
        <v>2681</v>
      </c>
      <c r="J212" s="27" t="s">
        <v>2623</v>
      </c>
      <c r="K212" s="145"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2020-12-27T15:10:57Z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