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ROYECTOS TIEMPO FELIZ\propuestas 2021 Atlantico\BOLIVAR\BOLIVAR 25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<sst xmlns="http://schemas.openxmlformats.org/spreadsheetml/2006/main" count="3157" uniqueCount="2703">
  <si>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</si>
  <si>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</si>
  <si>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</si>
  <si>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</si>
  <si>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</si>
  <si>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</si>
  <si>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</si>
  <si>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</si>
  <si>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</si>
  <si>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</si>
  <si>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</si>
  <si>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</si>
  <si>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</si>
  <si>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</si>
  <si>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</si>
  <si>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</si>
  <si>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</si>
  <si>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</si>
  <si>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</si>
  <si>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</si>
  <si>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</si>
  <si>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</si>
  <si>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</si>
  <si>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</si>
  <si>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</si>
  <si>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</si>
  <si>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</si>
  <si>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</si>
  <si>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</si>
  <si>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</si>
  <si>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</si>
  <si>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</si>
  <si>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</si>
  <si>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</si>
  <si>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</si>
  <si>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</si>
  <si>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</si>
  <si>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</si>
  <si>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</si>
  <si>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</si>
  <si>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</si>
  <si>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</si>
  <si>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</si>
  <si>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</si>
  <si>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</si>
  <si>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</si>
  <si>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</si>
  <si>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</si>
  <si>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</si>
  <si>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</si>
  <si>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</si>
  <si>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</si>
  <si>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</si>
  <si>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</si>
  <si>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</si>
  <si>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</si>
  <si>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</si>
  <si>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</si>
  <si>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</si>
  <si>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</si>
  <si>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</si>
  <si>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</si>
  <si>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</si>
  <si>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</si>
  <si>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</si>
  <si>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</si>
  <si>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</si>
  <si>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</si>
  <si>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</si>
  <si>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</si>
  <si>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</si>
  <si>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</si>
  <si>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</si>
  <si>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</si>
  <si>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</si>
  <si>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</si>
  <si>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</si>
  <si>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</si>
  <si>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</si>
  <si>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</si>
  <si>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</si>
  <si>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</si>
  <si>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</si>
  <si>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</si>
  <si>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</si>
  <si>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</si>
  <si>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</si>
  <si>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</si>
  <si>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</si>
  <si>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</si>
  <si>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</si>
  <si>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</si>
  <si>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</si>
  <si>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</si>
  <si>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</si>
  <si>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</si>
  <si>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</si>
  <si>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</si>
  <si>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</si>
  <si>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</si>
  <si>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</si>
  <si>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</si>
  <si>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</si>
  <si>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</si>
  <si>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</si>
  <si>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</si>
  <si>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</si>
  <si>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</si>
  <si>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</si>
  <si>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</si>
  <si>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</si>
  <si>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</si>
  <si>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</si>
  <si>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</si>
  <si>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</si>
  <si>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</si>
  <si>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</si>
  <si>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</si>
  <si>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</si>
  <si>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</si>
  <si>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</si>
  <si>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</si>
  <si>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</si>
  <si>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</si>
  <si>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</si>
  <si>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</si>
  <si>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</si>
  <si>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</si>
  <si>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</si>
  <si>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</si>
  <si>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</si>
  <si>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</si>
  <si>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</si>
  <si>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</si>
  <si>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</si>
  <si>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</si>
  <si>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</si>
  <si>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</si>
  <si>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</si>
  <si>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</si>
  <si>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</si>
  <si>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</si>
  <si>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</si>
  <si>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</si>
  <si>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</si>
  <si>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</si>
  <si>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</si>
  <si>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</si>
  <si>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</si>
  <si>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</si>
  <si>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</si>
  <si>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</si>
  <si>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</si>
  <si>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</si>
  <si>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</si>
  <si>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</si>
  <si>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</si>
  <si>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</si>
  <si>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</si>
  <si>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</si>
  <si>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</si>
  <si>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</si>
  <si>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</si>
  <si>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</si>
  <si>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</si>
  <si>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</si>
  <si>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</si>
  <si>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</si>
  <si>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</si>
  <si>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</si>
  <si>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</si>
  <si>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</si>
  <si>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</si>
  <si>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</si>
  <si>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</si>
  <si>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</si>
  <si>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</si>
  <si>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</si>
  <si>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</si>
  <si>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</si>
  <si>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</si>
  <si>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</si>
  <si>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</si>
  <si>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</si>
  <si>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</si>
  <si>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</si>
  <si>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</si>
  <si>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</si>
  <si>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</si>
  <si>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</si>
  <si>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</si>
  <si>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</si>
  <si>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</si>
  <si>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</si>
  <si>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</si>
  <si>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</si>
  <si>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</si>
  <si>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</si>
  <si>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</si>
  <si>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</si>
  <si>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</si>
  <si>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</si>
  <si>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</si>
  <si>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</si>
  <si>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</si>
  <si>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</si>
  <si>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</si>
  <si>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</si>
  <si>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</si>
  <si>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</si>
  <si>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</si>
  <si>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</si>
  <si>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</si>
  <si>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</si>
  <si>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</si>
  <si>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</si>
  <si>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</si>
  <si>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</si>
  <si>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</si>
  <si>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</si>
  <si>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</si>
  <si>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</si>
  <si>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</si>
  <si>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</si>
  <si>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</si>
  <si>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</si>
  <si>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</si>
  <si>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</si>
  <si>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</si>
  <si>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</si>
  <si>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</si>
  <si>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</si>
  <si>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</si>
  <si>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</si>
  <si>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</si>
  <si>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</si>
  <si>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</si>
  <si>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</si>
  <si>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</si>
  <si>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</si>
  <si>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</si>
  <si>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</si>
  <si>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</si>
  <si>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</si>
  <si>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</si>
  <si>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</si>
  <si>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</si>
  <si>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</si>
  <si>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</si>
  <si>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</si>
  <si>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</si>
  <si>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</si>
  <si>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</si>
  <si>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</si>
  <si>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</si>
  <si>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</si>
  <si>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</si>
  <si>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</si>
  <si>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</si>
  <si>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</si>
  <si>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</si>
  <si>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</si>
  <si>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</si>
  <si>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</si>
  <si>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</si>
  <si>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</si>
  <si>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</si>
  <si>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</si>
  <si>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</si>
  <si>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</si>
  <si>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</si>
  <si>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</si>
  <si>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</si>
  <si>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</si>
  <si>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</si>
  <si>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</si>
  <si>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</si>
  <si>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</si>
  <si>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</si>
  <si>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</si>
  <si>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</si>
  <si>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</si>
  <si>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</si>
  <si>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</si>
  <si>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</si>
  <si>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</si>
  <si>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</si>
  <si>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</si>
  <si>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</si>
  <si>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</si>
  <si>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</si>
  <si>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</si>
  <si>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</si>
  <si>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</si>
  <si>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</si>
  <si>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</si>
  <si>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</si>
  <si>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</si>
  <si>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</si>
  <si>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</si>
  <si>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</si>
  <si>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</si>
  <si>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</si>
  <si>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</si>
  <si>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</si>
  <si>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</si>
  <si>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</si>
  <si>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</si>
  <si>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</si>
  <si>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</si>
  <si>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</si>
  <si>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</si>
  <si>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</si>
  <si>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</si>
  <si>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</si>
  <si>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</si>
  <si>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</si>
  <si>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</si>
  <si>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</si>
  <si>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</si>
  <si>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</si>
  <si>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</si>
  <si>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</si>
  <si>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</si>
  <si>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</si>
  <si>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</si>
  <si>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</si>
  <si>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</si>
  <si>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</si>
  <si>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</si>
  <si>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</si>
  <si>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</si>
  <si>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</si>
  <si>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</si>
  <si>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</si>
  <si>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</si>
  <si>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</si>
  <si>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</si>
  <si>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</si>
  <si>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</si>
  <si>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</si>
  <si>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</si>
  <si>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</si>
  <si>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</si>
  <si>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</si>
  <si>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</si>
  <si>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</si>
  <si>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</si>
  <si>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</si>
  <si>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</si>
  <si>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</si>
  <si>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</si>
  <si>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</si>
  <si>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</si>
  <si>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</si>
  <si>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</si>
  <si>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</si>
  <si>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</si>
  <si>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</si>
  <si>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</si>
  <si>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</si>
  <si>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</si>
  <si>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</si>
  <si>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</si>
  <si>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</si>
  <si>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</si>
  <si>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</si>
  <si>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</si>
  <si>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</si>
  <si>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</si>
  <si>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</si>
  <si>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</si>
  <si>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</si>
  <si>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</si>
  <si>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</si>
  <si>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</si>
  <si>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</si>
  <si>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</si>
  <si>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</si>
  <si>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</si>
  <si>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</si>
  <si>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</si>
  <si>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</si>
  <si>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</si>
  <si>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</si>
  <si>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</si>
  <si>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</si>
  <si>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</si>
  <si>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</si>
  <si>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</si>
  <si>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</si>
  <si>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</si>
  <si>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</si>
  <si>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</si>
  <si>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</si>
  <si>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</si>
  <si>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</si>
  <si>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</si>
  <si>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</si>
  <si>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</si>
  <si>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</si>
  <si>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</si>
  <si>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</si>
  <si>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</si>
  <si>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</si>
  <si>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</si>
  <si>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</si>
  <si>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</si>
  <si>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</si>
  <si>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</si>
  <si>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</si>
  <si>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</si>
  <si>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</si>
  <si>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</si>
  <si>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</si>
  <si>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</si>
  <si>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</si>
  <si>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</si>
  <si>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</si>
  <si>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</si>
  <si>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</si>
  <si>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</si>
  <si>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</si>
  <si>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</si>
  <si>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</si>
  <si>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</si>
  <si>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</si>
  <si>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</si>
  <si>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</si>
  <si>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</si>
  <si>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</si>
  <si>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</si>
  <si>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</si>
  <si>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</si>
  <si>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</si>
  <si>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</si>
  <si>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</si>
  <si>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</si>
  <si>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</si>
  <si>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</si>
  <si>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</si>
  <si>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</si>
  <si>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</si>
  <si>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</si>
  <si>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</si>
  <si>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</si>
  <si>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</si>
  <si>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</si>
  <si>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</si>
  <si>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</si>
  <si>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</si>
  <si>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</si>
  <si>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</si>
  <si>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</si>
  <si>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</si>
  <si>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</si>
  <si>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</si>
  <si>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</si>
  <si>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</si>
  <si>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</si>
  <si>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</si>
  <si>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</si>
  <si>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</si>
  <si>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</si>
  <si>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</si>
  <si>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</si>
  <si>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</si>
  <si>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</si>
  <si>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</si>
  <si>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</si>
  <si>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</si>
  <si>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</si>
  <si>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</si>
  <si>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</si>
  <si>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</si>
  <si>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</si>
  <si>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</si>
  <si>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</si>
  <si>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</si>
  <si>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</si>
  <si>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</si>
  <si>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</si>
  <si>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</si>
  <si>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</si>
  <si>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</si>
  <si>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</si>
  <si>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</si>
  <si>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</si>
  <si>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</si>
  <si>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</si>
  <si>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</si>
  <si>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</si>
  <si>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</si>
  <si>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</si>
  <si>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</si>
  <si>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</si>
  <si>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</si>
  <si>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</si>
  <si>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</si>
  <si>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</si>
  <si>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</si>
  <si>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</si>
  <si>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</si>
  <si>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</si>
  <si>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</si>
  <si>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</si>
  <si>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</si>
  <si>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</si>
  <si>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</si>
  <si>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</si>
  <si>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</si>
  <si>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</si>
  <si>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</si>
  <si>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</si>
  <si>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</si>
  <si>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</si>
  <si>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</si>
  <si>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</si>
  <si>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</si>
  <si>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</si>
  <si>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</si>
  <si>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</si>
  <si>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</si>
  <si>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</si>
  <si>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</si>
  <si>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</si>
  <si>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</si>
  <si>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</si>
  <si>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</si>
  <si>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</si>
  <si>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</si>
  <si>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</si>
  <si>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</si>
  <si>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</si>
  <si>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</si>
  <si>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</si>
  <si>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</si>
  <si>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</si>
  <si>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</si>
  <si>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</si>
  <si>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</si>
  <si>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</si>
  <si>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</si>
  <si>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</si>
  <si>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</si>
  <si>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</si>
  <si>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</si>
  <si>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</si>
  <si>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</si>
  <si>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</si>
  <si>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</si>
  <si>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</si>
  <si>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</si>
  <si>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</si>
  <si>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</si>
  <si>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</si>
  <si>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</si>
  <si>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</si>
  <si>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</si>
  <si>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</si>
  <si>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</si>
  <si>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</si>
  <si>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</si>
  <si>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</si>
  <si>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</si>
  <si>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</si>
  <si>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</si>
  <si>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</si>
  <si>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</si>
  <si>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</si>
  <si>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</si>
  <si>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</si>
  <si>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</si>
  <si>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</si>
  <si>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</si>
  <si>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</si>
  <si>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</si>
  <si>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</si>
  <si>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</si>
  <si>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</si>
  <si>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</si>
  <si>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</si>
  <si>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</si>
  <si>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</si>
  <si>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</si>
  <si>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</si>
  <si>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</si>
  <si>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</si>
  <si>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</si>
  <si>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</si>
  <si>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</si>
  <si>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</si>
  <si>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</si>
  <si>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</si>
  <si>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</si>
  <si>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</si>
  <si>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</si>
  <si>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</si>
  <si>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</si>
  <si>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</si>
  <si>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</si>
  <si>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</si>
  <si>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</si>
  <si>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</si>
  <si>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</si>
  <si>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</si>
  <si>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</si>
  <si>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</si>
  <si>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</si>
  <si>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</si>
  <si>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</si>
  <si>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</si>
  <si>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</si>
  <si>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</si>
  <si>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</si>
  <si>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</si>
  <si>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</si>
  <si>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</si>
  <si>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</si>
  <si>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</si>
  <si>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</si>
  <si>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</si>
  <si>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</si>
  <si>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</si>
  <si>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</si>
  <si>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</si>
  <si>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</si>
  <si>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</si>
  <si>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</si>
  <si>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</si>
  <si>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</si>
  <si>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</si>
  <si>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</si>
  <si>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</si>
  <si>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</si>
  <si>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</si>
  <si>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</si>
  <si>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</si>
  <si>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</si>
  <si>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</si>
  <si>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</si>
  <si>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</si>
  <si>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</si>
  <si>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</si>
  <si>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</si>
  <si>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</si>
  <si>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</si>
  <si>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</si>
  <si>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</si>
  <si>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</si>
  <si>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</si>
  <si>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</si>
  <si>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</si>
  <si>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</si>
  <si>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</si>
  <si>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</si>
  <si>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</si>
  <si>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</si>
  <si>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</si>
  <si>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</si>
  <si>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</si>
  <si>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</si>
  <si>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</si>
  <si>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</si>
  <si>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</si>
  <si>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</si>
  <si>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</si>
  <si>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</si>
  <si>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</si>
  <si>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</si>
  <si>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</si>
  <si>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</si>
  <si>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</si>
  <si>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</si>
  <si>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</si>
  <si>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</si>
  <si>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</si>
  <si>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</si>
  <si>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</si>
  <si>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</si>
  <si>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</si>
  <si>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</si>
  <si>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</si>
  <si>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</si>
  <si>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</si>
  <si>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</si>
  <si>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</si>
  <si>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</si>
  <si>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</si>
  <si>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</si>
  <si>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</si>
  <si>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</si>
  <si>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</si>
  <si>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</si>
  <si>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</si>
  <si>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</si>
  <si>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</si>
  <si>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</si>
  <si>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</si>
  <si>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</si>
  <si>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</si>
  <si>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</si>
  <si>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</si>
  <si>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</si>
  <si>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</si>
  <si>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</si>
  <si>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</si>
  <si>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</si>
  <si>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</si>
  <si>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</si>
  <si>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</si>
  <si>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</si>
  <si>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</si>
  <si>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</si>
  <si>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</si>
  <si>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</si>
  <si>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</si>
  <si>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</si>
  <si>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</si>
  <si>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</si>
  <si>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</si>
  <si>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</si>
  <si>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</si>
  <si>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</si>
  <si>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</si>
  <si>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</si>
  <si>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</si>
  <si>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</si>
  <si>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</si>
  <si>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</si>
  <si>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</si>
  <si>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</si>
  <si>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</si>
  <si>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</si>
  <si>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</si>
  <si>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</si>
  <si>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</si>
  <si>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</si>
  <si>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</si>
  <si>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</si>
  <si>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</si>
  <si>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</si>
  <si>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</si>
  <si>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</si>
  <si>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</si>
  <si>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</si>
  <si>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</si>
  <si>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</si>
  <si>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</si>
  <si>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</si>
  <si>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</si>
  <si>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</si>
  <si>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</si>
  <si>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</si>
  <si>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</si>
  <si>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</si>
  <si>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</si>
  <si>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</si>
  <si>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</si>
  <si>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</si>
  <si>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</si>
  <si>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</si>
  <si>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</si>
  <si>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</si>
  <si>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</si>
  <si>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</si>
  <si>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</si>
  <si>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</si>
  <si>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</si>
  <si>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</si>
  <si>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</si>
  <si>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</si>
  <si>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</si>
  <si>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</si>
  <si>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</si>
  <si>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</si>
  <si>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</si>
  <si>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</si>
  <si>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</si>
  <si>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</si>
  <si>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</si>
  <si>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</si>
  <si>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</si>
  <si>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</si>
  <si>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</si>
  <si>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</si>
  <si>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</si>
  <si>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</si>
  <si>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</si>
  <si>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</si>
  <si>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</si>
  <si>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</si>
  <si>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</si>
  <si>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</si>
  <si>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</si>
  <si>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</si>
  <si>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</si>
  <si>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</si>
  <si>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</si>
  <si>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</si>
  <si>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</si>
  <si>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</si>
  <si>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</si>
  <si>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</si>
  <si>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</si>
  <si>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</si>
  <si>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</si>
  <si>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</si>
  <si>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</si>
  <si>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</si>
  <si>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</si>
  <si>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</si>
  <si>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</si>
  <si>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</si>
  <si>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</si>
  <si>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</si>
  <si>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</si>
  <si>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</si>
  <si>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</si>
  <si>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</si>
  <si>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</si>
  <si>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</si>
  <si>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</si>
  <si>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</si>
  <si>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</si>
  <si>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</si>
  <si>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</si>
  <si>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</si>
  <si>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</si>
  <si>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</si>
  <si>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</si>
  <si>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</si>
  <si>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</si>
  <si>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</si>
  <si>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</si>
  <si>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</si>
  <si>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</si>
  <si>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</si>
  <si>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</si>
  <si>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</si>
  <si>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</si>
  <si>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</si>
  <si>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</si>
  <si>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</si>
  <si>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</si>
  <si>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</si>
  <si>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</si>
  <si>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</si>
  <si>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</si>
  <si>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</si>
  <si>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</si>
  <si>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</si>
  <si>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</si>
  <si>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</si>
  <si>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</si>
  <si>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</si>
  <si>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</si>
  <si>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</si>
  <si>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</si>
  <si>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</si>
  <si>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</si>
  <si>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</si>
  <si>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</si>
  <si>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</si>
  <si>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</si>
  <si>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</si>
  <si>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</si>
  <si>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</si>
  <si>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</si>
  <si>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</si>
  <si>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</si>
  <si>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</si>
  <si>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</si>
  <si>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</si>
  <si>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</si>
  <si>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</si>
  <si>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</si>
  <si>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</si>
  <si>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</si>
  <si>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</si>
  <si>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</si>
  <si>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</si>
  <si>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</si>
  <si>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</si>
  <si>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</si>
  <si>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</si>
  <si>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</si>
  <si>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</si>
  <si>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</si>
  <si>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</si>
  <si>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</si>
  <si>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</si>
  <si>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</si>
  <si>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</si>
  <si>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</si>
  <si>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</si>
  <si>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</si>
  <si>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</si>
  <si>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</si>
  <si>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</si>
  <si>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</si>
  <si>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</si>
  <si>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</si>
  <si>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</si>
  <si>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</si>
  <si>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</si>
  <si>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</si>
  <si>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</si>
  <si>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</si>
  <si>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</si>
  <si>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</si>
  <si>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</si>
  <si>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</si>
  <si>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</si>
  <si>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</si>
  <si>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</si>
  <si>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</si>
  <si>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</si>
  <si>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</si>
  <si>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</si>
  <si>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</si>
  <si>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</si>
  <si>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</si>
  <si>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</si>
  <si>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</si>
  <si>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</si>
  <si>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</si>
  <si>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</si>
  <si>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</si>
  <si>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</si>
  <si>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</si>
  <si>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</si>
  <si>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</si>
  <si>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</si>
  <si>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</si>
  <si>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</si>
  <si>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</si>
  <si>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</si>
  <si>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</si>
  <si>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</si>
  <si>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</si>
  <si>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</si>
  <si>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</si>
  <si>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</si>
  <si>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</si>
  <si>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</si>
  <si>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</si>
  <si>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</si>
  <si>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</si>
  <si>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</si>
  <si>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</si>
  <si>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</si>
  <si>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</si>
  <si>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</si>
  <si>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</si>
  <si>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</si>
  <si>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</si>
  <si>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</si>
  <si>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</si>
  <si>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</si>
  <si>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</si>
  <si>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</si>
  <si>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</si>
  <si>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</si>
  <si>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</si>
  <si>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</si>
  <si>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</si>
  <si>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</si>
  <si>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</si>
  <si>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</si>
  <si>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</si>
  <si>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</si>
  <si>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</si>
  <si>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</si>
  <si>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</si>
  <si>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</si>
  <si>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</si>
  <si>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</si>
  <si>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</si>
  <si>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</si>
  <si>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</si>
  <si>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</si>
  <si>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</si>
  <si>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</si>
  <si>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</si>
  <si>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</si>
  <si>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</si>
  <si>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</si>
  <si>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</si>
  <si>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</si>
  <si>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</si>
  <si>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</si>
  <si>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</si>
  <si>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</si>
  <si>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</si>
  <si>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</si>
  <si>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</si>
  <si>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</si>
  <si>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</si>
  <si>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</si>
  <si>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</si>
  <si>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</si>
  <si>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</si>
  <si>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</si>
  <si>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</si>
  <si>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</si>
  <si>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</si>
  <si>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</si>
  <si>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</si>
  <si>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</si>
  <si>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</si>
  <si>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</si>
  <si>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</si>
  <si>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</si>
  <si>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</si>
  <si>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</si>
  <si>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</si>
  <si>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</si>
  <si>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</si>
  <si>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</si>
  <si>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</si>
  <si>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</si>
  <si>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</si>
  <si>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</si>
  <si>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</si>
  <si>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</si>
  <si>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</si>
  <si>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</si>
  <si>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</si>
  <si>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</si>
  <si>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</si>
  <si>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</si>
  <si>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</si>
  <si>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</si>
  <si>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</si>
  <si>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</si>
  <si>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</si>
  <si>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</si>
  <si>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</si>
  <si>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</si>
  <si>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</si>
  <si>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</si>
  <si>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</si>
  <si>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</si>
  <si>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</si>
  <si>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</si>
  <si>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</si>
  <si>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</si>
  <si>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</si>
  <si>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</si>
  <si>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</si>
  <si>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</si>
  <si>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</si>
  <si>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</si>
  <si>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</si>
  <si>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</si>
  <si>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</si>
  <si>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</si>
  <si>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</si>
  <si>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</si>
  <si>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</si>
  <si>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</si>
  <si>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</si>
  <si>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</si>
  <si>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</si>
  <si>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</si>
  <si>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</si>
  <si>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</si>
  <si>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</si>
  <si>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</si>
  <si>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</si>
  <si>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</si>
  <si>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</si>
  <si>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</si>
  <si>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</si>
  <si>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</si>
  <si>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</si>
  <si>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</si>
  <si>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</si>
  <si>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</si>
  <si>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</si>
  <si>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</si>
  <si>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</si>
  <si>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</si>
  <si>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</si>
  <si>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</si>
  <si>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</si>
  <si>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</si>
  <si>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</si>
  <si>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</si>
  <si>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</si>
  <si>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</si>
  <si>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</si>
  <si>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</si>
  <si>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</si>
  <si>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</si>
  <si>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</si>
  <si>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</si>
  <si>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</si>
  <si>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</si>
  <si>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</si>
  <si>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</si>
  <si>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</si>
  <si>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</si>
  <si>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</si>
  <si>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</si>
  <si>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</si>
  <si>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</si>
  <si>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</si>
  <si>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</si>
  <si>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</si>
  <si>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</si>
  <si>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</si>
  <si>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</si>
  <si>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</si>
  <si>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</si>
  <si>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</si>
  <si>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</si>
  <si>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</si>
  <si>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</si>
  <si>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</si>
  <si>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</si>
  <si>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</si>
  <si>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</si>
  <si>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</si>
  <si>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</si>
  <si>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</si>
  <si>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</si>
  <si>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</si>
  <si>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</si>
  <si>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</si>
  <si>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</si>
  <si>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</si>
  <si>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</si>
  <si>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</si>
  <si>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</si>
  <si>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</si>
  <si>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</si>
  <si>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</si>
  <si>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</si>
  <si>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</si>
  <si>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</si>
  <si>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</si>
  <si>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</si>
  <si>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</si>
  <si>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</si>
  <si>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</si>
  <si>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</si>
  <si>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</si>
  <si>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</si>
  <si>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</si>
  <si>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</si>
  <si>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</si>
  <si>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</si>
  <si>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</si>
  <si>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</si>
  <si>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</si>
  <si>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</si>
  <si>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</si>
  <si>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</si>
  <si>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</si>
  <si>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</si>
  <si>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</si>
  <si>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</si>
  <si>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</si>
  <si>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</si>
  <si>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</si>
  <si>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</si>
  <si>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</si>
  <si>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</si>
  <si>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</si>
  <si>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</si>
  <si>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</si>
  <si>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</si>
  <si>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</si>
  <si>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</si>
  <si>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</si>
  <si>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</si>
  <si>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</si>
  <si>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</si>
  <si>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</si>
  <si>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</si>
  <si>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</si>
  <si>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</si>
  <si>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</si>
  <si>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</si>
  <si>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</si>
  <si>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</si>
  <si>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</si>
  <si>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</si>
  <si>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</si>
  <si>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</si>
  <si>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</si>
  <si>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</si>
  <si>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</si>
  <si>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</si>
  <si>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</si>
  <si>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</si>
  <si>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</si>
  <si>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</si>
  <si>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</si>
  <si>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</si>
  <si>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</si>
  <si>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</si>
  <si>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</si>
  <si>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</si>
  <si>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</si>
  <si>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</si>
  <si>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</si>
  <si>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</si>
  <si>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</si>
  <si>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</si>
  <si>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</si>
  <si>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</si>
  <si>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</si>
  <si>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</si>
  <si>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</si>
  <si>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</si>
  <si>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</si>
  <si>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</si>
  <si>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</si>
  <si>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</si>
  <si>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</si>
  <si>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</si>
  <si>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</si>
  <si>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</si>
  <si>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</si>
  <si>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</si>
  <si>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</si>
  <si>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</si>
  <si>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</si>
  <si>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</si>
  <si>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</si>
  <si>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</si>
  <si>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</si>
  <si>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</si>
  <si>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</si>
  <si>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</si>
  <si>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</si>
  <si>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</si>
  <si>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</si>
  <si>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</si>
  <si>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</si>
  <si>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</si>
  <si>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</si>
  <si>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</si>
  <si>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</si>
  <si>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</si>
  <si>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</si>
  <si>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</si>
  <si>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</si>
  <si>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</si>
  <si>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</si>
  <si>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</si>
  <si>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</si>
  <si>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</si>
  <si>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</si>
  <si>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</si>
  <si>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</si>
  <si>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</si>
  <si>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</si>
  <si>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</si>
  <si>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</si>
  <si>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</si>
  <si>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</si>
  <si>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</si>
  <si>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</si>
  <si>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</si>
  <si>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</si>
  <si>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</si>
  <si>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</si>
  <si>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</si>
  <si>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</si>
  <si>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</si>
  <si>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</si>
  <si>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</si>
  <si>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</si>
  <si>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</si>
  <si>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</si>
  <si>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</si>
  <si>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</si>
  <si>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</si>
  <si>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</si>
  <si>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</si>
  <si>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</si>
  <si>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</si>
  <si>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</si>
  <si>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</si>
  <si>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</si>
  <si>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</si>
  <si>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</si>
  <si>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</si>
  <si>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</si>
  <si>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</si>
  <si>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</si>
  <si>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</si>
  <si>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</si>
  <si>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</si>
  <si>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</si>
  <si>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</si>
  <si>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</si>
  <si>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</si>
  <si>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</si>
  <si>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</si>
  <si>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</si>
  <si>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</si>
  <si>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</si>
  <si>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</si>
  <si>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</si>
  <si>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</si>
  <si>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</si>
  <si>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</si>
  <si>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</si>
  <si>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</si>
  <si>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</si>
  <si>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</si>
  <si>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</si>
  <si>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</si>
  <si>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</si>
  <si>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</si>
  <si>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</si>
  <si>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</si>
  <si>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</si>
  <si>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</si>
  <si>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</si>
  <si>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</si>
  <si>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</si>
  <si>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</si>
  <si>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</si>
  <si>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</si>
  <si>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</si>
  <si>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</si>
  <si>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</si>
  <si>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</si>
  <si>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</si>
  <si>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</si>
  <si>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</si>
  <si>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</si>
  <si>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</si>
  <si>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</si>
  <si>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</si>
  <si>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</si>
  <si>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</si>
  <si>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</si>
  <si>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</si>
  <si>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</si>
  <si>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</si>
  <si>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</si>
  <si>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</si>
  <si>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</si>
  <si>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</si>
  <si>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</si>
  <si>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</si>
  <si>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</si>
  <si>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</si>
  <si>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</si>
  <si>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</si>
  <si>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</si>
  <si>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</si>
  <si>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</si>
  <si>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</si>
  <si>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</si>
  <si>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</si>
  <si>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</si>
  <si>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</si>
  <si>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</si>
  <si>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</si>
  <si>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</si>
  <si>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</si>
  <si>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</si>
  <si>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</si>
  <si>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</si>
  <si>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</si>
  <si>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</si>
  <si>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</si>
  <si>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</si>
  <si>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</si>
  <si>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</si>
  <si>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</si>
  <si>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</si>
  <si>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</si>
  <si>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</si>
  <si>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</si>
  <si>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</si>
  <si>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</si>
  <si>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</si>
  <si>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</si>
  <si>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</si>
  <si>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</si>
  <si>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</si>
  <si>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</si>
  <si>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</si>
  <si>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</si>
  <si>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</si>
  <si>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</si>
  <si>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</si>
  <si>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</si>
  <si>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</si>
  <si>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</si>
  <si>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</si>
  <si>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</si>
  <si>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</si>
  <si>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</si>
  <si>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</si>
  <si>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</si>
  <si>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</si>
  <si>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</si>
  <si>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</si>
  <si>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</si>
  <si>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</si>
  <si>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</si>
  <si>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</si>
  <si>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</si>
  <si>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</si>
  <si>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</si>
  <si>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</si>
  <si>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</si>
  <si>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</si>
  <si>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</si>
  <si>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</si>
  <si>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</si>
  <si>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</si>
  <si>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</si>
  <si>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</si>
  <si>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</si>
  <si>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</si>
  <si>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</si>
  <si>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</si>
  <si>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</si>
  <si>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</si>
  <si>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</si>
  <si>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</si>
  <si>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</si>
  <si>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</si>
  <si>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</si>
  <si>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</si>
  <si>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</si>
  <si>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</si>
  <si>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</si>
  <si>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</si>
  <si>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</si>
  <si>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</si>
  <si>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</si>
  <si>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</si>
  <si>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</si>
  <si>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</si>
  <si>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</si>
  <si>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</si>
  <si>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</si>
  <si>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</si>
  <si>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</si>
  <si>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</si>
  <si>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</si>
  <si>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</si>
  <si>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</si>
  <si>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</si>
  <si>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</si>
  <si>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</si>
  <si>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</si>
  <si>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</si>
  <si>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</si>
  <si>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</si>
  <si>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</si>
  <si>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</si>
  <si>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</si>
  <si>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</si>
  <si>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</si>
  <si>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</si>
  <si>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</si>
  <si>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</si>
  <si>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</si>
  <si>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</si>
  <si>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</si>
  <si>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</si>
  <si>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</si>
  <si>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</si>
  <si>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</si>
  <si>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</si>
  <si>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</si>
  <si>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</si>
  <si>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</si>
  <si>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</si>
  <si>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</si>
  <si>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</si>
  <si>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</si>
  <si>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</si>
  <si>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</si>
  <si>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</si>
  <si>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</si>
  <si>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</si>
  <si>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</si>
  <si>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</si>
  <si>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</si>
  <si>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</si>
  <si>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</si>
  <si>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</si>
  <si>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</si>
  <si>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</si>
  <si>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</si>
  <si>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</si>
  <si>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</si>
  <si>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</si>
  <si>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</si>
  <si>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</si>
  <si>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</si>
  <si>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</si>
  <si>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</si>
  <si>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</si>
  <si>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</si>
  <si>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</si>
  <si>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</si>
  <si>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</si>
  <si>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</si>
  <si>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</si>
  <si>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</si>
  <si>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</si>
  <si>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</si>
  <si>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</si>
  <si>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</si>
  <si>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</si>
  <si>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</si>
  <si>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</si>
  <si>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</si>
  <si>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</si>
  <si>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</si>
  <si>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</si>
  <si>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</si>
  <si>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</si>
  <si>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</si>
  <si>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</si>
  <si>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</si>
  <si>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</si>
  <si>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</si>
  <si>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</si>
  <si>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</si>
  <si>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</si>
  <si>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</si>
  <si>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</si>
  <si>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</si>
  <si>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</si>
  <si>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</si>
  <si>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</si>
  <si>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</si>
  <si>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</si>
  <si>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</si>
  <si>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</si>
  <si>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</si>
  <si>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</si>
  <si>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</si>
  <si>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</si>
  <si>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</si>
  <si>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</si>
  <si>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</si>
  <si>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</si>
  <si>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</si>
  <si>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</si>
  <si>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</si>
  <si>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</si>
  <si>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</si>
  <si>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</si>
  <si>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</si>
  <si>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</si>
  <si>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</si>
  <si>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</si>
  <si>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</si>
  <si>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</si>
  <si>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</si>
  <si>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</si>
  <si>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</si>
  <si>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</si>
  <si>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</si>
  <si>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</si>
  <si>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</si>
  <si>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</si>
  <si>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</si>
  <si>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</si>
  <si>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</si>
  <si>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</si>
  <si>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</si>
  <si>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</si>
  <si>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</si>
  <si>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</si>
  <si>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</si>
  <si>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</si>
  <si>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</si>
  <si>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</si>
  <si>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</si>
  <si>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</si>
  <si>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</si>
  <si>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</si>
  <si>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</si>
  <si>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</si>
  <si>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</si>
  <si>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</si>
  <si>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</si>
  <si>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</si>
  <si>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</si>
  <si>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</si>
  <si>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</si>
  <si>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</si>
  <si>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</si>
  <si>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</si>
  <si>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</si>
  <si>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</si>
  <si>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</si>
  <si>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</si>
  <si>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</si>
  <si>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</si>
  <si>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</si>
  <si>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</si>
  <si>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</si>
  <si>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</si>
  <si>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</si>
  <si>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</si>
  <si>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</si>
  <si>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</si>
  <si>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</si>
  <si>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</si>
  <si>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</si>
  <si>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</si>
  <si>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</si>
  <si>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</si>
  <si>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</si>
  <si>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</si>
  <si>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</si>
  <si>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</si>
  <si>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</si>
  <si>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</si>
  <si>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</si>
  <si>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</si>
  <si>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</si>
  <si>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</si>
  <si>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</si>
  <si>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</si>
  <si>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</si>
  <si>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</si>
  <si>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</si>
  <si>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</si>
  <si>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</si>
  <si>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</si>
  <si>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</si>
  <si>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</si>
  <si>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</si>
  <si>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</si>
  <si>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</si>
  <si>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</si>
  <si>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</si>
  <si>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</si>
  <si>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</si>
  <si>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</si>
  <si>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</si>
  <si>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</si>
  <si>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</si>
  <si>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</si>
  <si>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</si>
  <si>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</si>
  <si>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</si>
  <si>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</si>
  <si>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</si>
  <si>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</si>
  <si>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</si>
  <si>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</si>
  <si>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</si>
  <si>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</si>
  <si>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</si>
  <si>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</si>
  <si>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</si>
  <si>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</si>
  <si>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</si>
  <si>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</si>
  <si>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</si>
  <si>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</si>
  <si>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</si>
  <si>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</si>
  <si>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</si>
  <si>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</si>
  <si>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</si>
  <si>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</si>
  <si>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</si>
  <si>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</si>
  <si>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</si>
  <si>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</si>
  <si>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</si>
  <si>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</si>
  <si>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</si>
  <si>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</si>
  <si>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</si>
  <si>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</si>
  <si>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</si>
  <si>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</si>
  <si>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</si>
  <si>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</si>
  <si>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</si>
  <si>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</si>
  <si>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</si>
  <si>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</si>
  <si>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</si>
  <si>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</si>
  <si>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</si>
  <si>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</si>
  <si>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</si>
  <si>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</si>
  <si>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</si>
  <si>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</si>
  <si>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</si>
  <si>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</si>
  <si>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</si>
  <si>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</si>
  <si>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</si>
  <si>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</si>
  <si>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</si>
  <si>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</si>
  <si>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</si>
  <si>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</si>
  <si>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</si>
  <si>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</si>
  <si>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</si>
  <si>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</si>
  <si>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</si>
  <si>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</si>
  <si>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</si>
  <si>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</si>
  <si>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</si>
  <si>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</si>
  <si>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</si>
  <si>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</si>
  <si>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</si>
  <si>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</si>
  <si>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</si>
  <si>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</si>
  <si>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</si>
  <si>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</si>
  <si>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</si>
  <si>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</si>
  <si>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</si>
  <si>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</si>
  <si>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</si>
  <si>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</si>
  <si>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</si>
  <si>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</si>
  <si>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</si>
  <si>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</si>
  <si>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</si>
  <si>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</si>
  <si>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</si>
  <si>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</si>
  <si>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</si>
  <si>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</si>
  <si>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</si>
  <si>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</si>
  <si>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</si>
  <si>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</si>
  <si>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</si>
  <si>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</si>
  <si>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</si>
  <si>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</si>
  <si>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</si>
  <si>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</si>
  <si>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</si>
  <si>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</si>
  <si>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</si>
  <si>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</si>
  <si>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</si>
  <si>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</si>
  <si>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</si>
  <si>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</si>
  <si>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</si>
  <si>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</si>
  <si>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</si>
  <si>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</si>
  <si>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</si>
  <si>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</si>
  <si>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</si>
  <si>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</si>
  <si>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</si>
  <si>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</si>
  <si>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</si>
  <si>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</si>
  <si>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</si>
  <si>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</si>
  <si>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</si>
  <si>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</si>
  <si>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</si>
  <si>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</si>
  <si>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</si>
  <si>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</si>
  <si>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</si>
  <si>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</si>
  <si>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</si>
  <si>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</si>
  <si>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</si>
  <si>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</si>
  <si>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</si>
  <si>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</si>
  <si>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</si>
  <si>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</si>
  <si>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</si>
  <si>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</si>
  <si>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</si>
  <si>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</si>
  <si>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</si>
  <si>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</si>
  <si>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</si>
  <si>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</si>
  <si>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</si>
  <si>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</si>
  <si>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</si>
  <si>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</si>
  <si>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</si>
  <si>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</si>
  <si>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</si>
  <si>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</si>
  <si>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</si>
  <si>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</si>
  <si>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</si>
  <si>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</si>
  <si>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</si>
  <si>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</si>
  <si>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</si>
  <si>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</si>
  <si>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</si>
  <si>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</si>
  <si>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</si>
  <si>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</si>
  <si>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</si>
  <si>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</si>
  <si>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</si>
  <si>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</si>
  <si>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</si>
  <si>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</si>
  <si>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</si>
  <si>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</si>
  <si>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</si>
  <si>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</si>
  <si>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</si>
  <si>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</si>
  <si>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</si>
  <si>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</si>
  <si>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</si>
  <si>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</si>
  <si>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</si>
  <si>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</si>
  <si>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</si>
  <si>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</si>
  <si>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</si>
  <si>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</si>
  <si>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</si>
  <si>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</si>
  <si>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</si>
  <si>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</si>
  <si>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</si>
  <si>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</si>
  <si>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</si>
  <si>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</si>
  <si>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</si>
  <si>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</si>
  <si>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</si>
  <si>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</si>
  <si>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</si>
  <si>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</si>
  <si>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</si>
  <si>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</si>
  <si>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</si>
  <si>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</si>
  <si>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</si>
  <si>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</si>
  <si>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</si>
  <si>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</si>
  <si>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</si>
  <si>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</si>
  <si>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</si>
  <si>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</si>
  <si>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</si>
  <si>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</si>
  <si>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</si>
  <si>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</si>
  <si>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</si>
  <si>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</si>
  <si>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</si>
  <si>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</si>
  <si>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</si>
  <si>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</si>
  <si>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</si>
  <si>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</si>
  <si>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</si>
  <si>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</si>
  <si>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</si>
  <si>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</si>
  <si>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</si>
  <si>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</si>
  <si>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</si>
  <si>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</si>
  <si>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</si>
  <si>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</si>
  <si>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</si>
  <si>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</si>
  <si>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</si>
  <si>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</si>
  <si>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</si>
  <si>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</si>
  <si>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</si>
  <si>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</si>
  <si>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</si>
  <si>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</si>
  <si>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</si>
  <si>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</si>
  <si>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</si>
  <si>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</si>
  <si>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</si>
  <si>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</si>
  <si>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</si>
  <si>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</si>
  <si>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</si>
  <si>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</si>
  <si>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</si>
  <si>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</si>
  <si>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</si>
  <si>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</si>
  <si>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</si>
  <si>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</si>
  <si>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</si>
  <si>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</si>
  <si>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</si>
  <si>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</si>
  <si>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</si>
  <si>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</si>
  <si>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</si>
  <si>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</si>
  <si>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</si>
  <si>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</si>
  <si>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</si>
  <si>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</si>
  <si>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</si>
  <si>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</si>
  <si>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</si>
  <si>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</si>
  <si>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</si>
  <si>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</si>
  <si>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</si>
  <si>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</si>
  <si>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</si>
  <si>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</si>
  <si>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</si>
  <si>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</si>
  <si>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</si>
  <si>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</si>
  <si>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</si>
  <si>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</si>
  <si>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</si>
  <si>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</si>
  <si>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</si>
  <si>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</si>
  <si>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</si>
  <si>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</si>
  <si>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</si>
  <si>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</si>
  <si>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</si>
  <si>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</si>
  <si>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</si>
  <si>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</si>
  <si>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</si>
  <si>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</si>
  <si>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</si>
  <si>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</si>
  <si>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</si>
  <si>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</si>
  <si>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</si>
  <si>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</si>
  <si>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</si>
  <si>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</si>
  <si>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</si>
  <si>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</si>
  <si>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</si>
  <si>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</si>
  <si>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</si>
  <si>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</si>
  <si>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</si>
  <si>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</si>
  <si>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</si>
  <si>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</si>
  <si>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</si>
  <si>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</si>
  <si>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</si>
  <si>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</si>
  <si>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</si>
  <si>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</si>
  <si>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</si>
  <si>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</si>
  <si>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</si>
  <si>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</si>
  <si>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</si>
  <si>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</si>
  <si>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</si>
  <si>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</si>
  <si>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</si>
  <si>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</si>
  <si>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</si>
  <si>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</si>
  <si>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</si>
  <si>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</si>
  <si>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</si>
  <si>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</si>
  <si>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</si>
  <si>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</si>
  <si>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</si>
  <si>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</si>
  <si>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</si>
  <si>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</si>
  <si>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</si>
  <si>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</si>
  <si>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</si>
  <si>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</si>
  <si>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</si>
  <si>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</si>
  <si>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</si>
  <si>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</si>
  <si>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</si>
  <si>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</si>
  <si>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</si>
  <si>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</si>
  <si>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</si>
  <si>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</si>
  <si>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</si>
  <si>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</si>
  <si>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</si>
  <si>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</si>
  <si>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</si>
  <si>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</si>
  <si>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</si>
  <si>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</si>
  <si>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</si>
  <si>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</si>
  <si>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</si>
  <si>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</si>
  <si>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</si>
  <si>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</si>
  <si>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</si>
  <si>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</si>
  <si>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</si>
  <si>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</si>
  <si>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</si>
  <si>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</si>
  <si>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</si>
  <si>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</si>
  <si>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</si>
  <si>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</si>
  <si>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</si>
  <si>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</si>
  <si>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</si>
  <si>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</si>
  <si>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</si>
  <si>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</si>
  <si>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</si>
  <si>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</si>
  <si>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</si>
  <si>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</si>
  <si>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</si>
  <si>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</si>
  <si>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</si>
  <si>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</si>
  <si>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</si>
  <si>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</si>
  <si>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</si>
  <si>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</si>
  <si>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</si>
  <si>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</si>
  <si>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</si>
  <si>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</si>
  <si>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</si>
  <si>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</si>
  <si>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</si>
  <si>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</si>
  <si>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</si>
  <si>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</si>
  <si>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</si>
  <si>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</si>
  <si>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</si>
  <si>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</si>
  <si>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</si>
  <si>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</si>
  <si>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</si>
  <si>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</si>
  <si>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</si>
  <si>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</si>
  <si>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</si>
  <si>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</si>
  <si>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</si>
  <si>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</si>
  <si>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</si>
  <si>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</si>
  <si>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</si>
  <si>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</si>
  <si>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</si>
  <si>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</si>
  <si>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</si>
  <si>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</si>
  <si>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</si>
  <si>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</si>
  <si>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</si>
  <si>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</si>
  <si>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</si>
  <si>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</si>
  <si>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</si>
  <si>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</si>
  <si>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</si>
  <si>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</si>
  <si>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</si>
  <si>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</si>
  <si>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</si>
  <si>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</si>
  <si>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</si>
  <si>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</si>
  <si>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</si>
  <si>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</si>
  <si>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</si>
  <si>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</si>
  <si>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</si>
  <si>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</si>
  <si>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</si>
  <si>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</si>
  <si>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</si>
  <si>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</si>
  <si>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</si>
  <si>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</si>
  <si>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</si>
  <si>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</si>
  <si>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</si>
  <si>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</si>
  <si>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</si>
  <si>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</si>
  <si>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</si>
  <si>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</si>
  <si>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</si>
  <si>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</si>
  <si>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</si>
  <si>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</si>
  <si>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</si>
  <si>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</si>
  <si>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</si>
  <si>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</si>
  <si>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</si>
  <si>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</si>
  <si>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</si>
  <si>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</si>
  <si>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</si>
  <si>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</si>
  <si>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</si>
  <si>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</si>
  <si>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</si>
  <si>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</si>
  <si>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</si>
  <si>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</si>
  <si>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</si>
  <si>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</si>
  <si>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</si>
  <si>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</si>
  <si>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</si>
  <si>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</si>
  <si>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</si>
  <si>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</si>
  <si>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</si>
  <si>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</si>
  <si>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</si>
  <si>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</si>
  <si>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</si>
  <si>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</si>
  <si>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</si>
  <si>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</si>
  <si>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</si>
  <si>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</si>
  <si>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</si>
  <si>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</si>
  <si>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</si>
  <si>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</si>
  <si>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</si>
  <si>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</si>
  <si>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</si>
  <si>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</si>
  <si>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</si>
  <si>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</si>
  <si>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</si>
  <si>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</si>
  <si>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</si>
  <si>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</si>
  <si>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</si>
  <si>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</si>
  <si>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</si>
  <si>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</si>
  <si>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</si>
  <si>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</si>
  <si>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</si>
  <si>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</si>
  <si>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</si>
  <si>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</si>
  <si>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</si>
  <si>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</si>
  <si>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</si>
  <si>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</si>
  <si>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</si>
  <si>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</si>
  <si>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</si>
  <si>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</si>
  <si>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</si>
  <si>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</si>
  <si>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</si>
  <si>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</si>
  <si>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</si>
  <si>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</si>
  <si>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</si>
  <si>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</si>
  <si>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</si>
  <si>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</si>
  <si>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</si>
  <si>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</si>
  <si>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</si>
  <si>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</si>
  <si>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</si>
  <si>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</si>
  <si>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</si>
  <si>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</si>
  <si>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</si>
  <si>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</si>
  <si>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</si>
  <si>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</si>
  <si>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</si>
  <si>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</si>
  <si>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</si>
  <si>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</si>
  <si>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</si>
  <si>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</si>
  <si>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</si>
  <si>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</si>
  <si>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</si>
  <si>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</si>
  <si>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</si>
  <si>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</si>
  <si>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</si>
  <si>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</si>
  <si>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</si>
  <si>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</si>
  <si>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</si>
  <si>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</si>
  <si>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</si>
  <si>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</si>
  <si>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</si>
  <si>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</si>
  <si>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</si>
  <si>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</si>
  <si>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</si>
  <si>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</si>
  <si>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</si>
  <si>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</si>
  <si>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</si>
  <si>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</si>
  <si>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</si>
  <si>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</si>
  <si>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</si>
  <si>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</si>
  <si>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</si>
  <si>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</si>
  <si>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</si>
  <si>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</si>
  <si>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</si>
  <si>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</si>
  <si>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</si>
  <si>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</si>
  <si>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</si>
  <si>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</si>
  <si>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</si>
  <si>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</si>
  <si>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</si>
  <si>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</si>
  <si>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</si>
  <si>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</si>
  <si>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</si>
  <si>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</si>
  <si>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</si>
  <si>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</si>
  <si>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</si>
  <si>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</si>
  <si>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</si>
  <si>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</si>
  <si>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</si>
  <si>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</si>
  <si>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</si>
  <si>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</si>
  <si>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</si>
  <si>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</si>
  <si>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</si>
  <si>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</si>
  <si>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</si>
  <si>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</si>
  <si>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</si>
  <si>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</si>
  <si>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</si>
  <si>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</si>
  <si>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</si>
  <si>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</si>
  <si>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</si>
  <si>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</si>
  <si>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</si>
  <si>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</si>
  <si>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</si>
  <si>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</si>
  <si>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</si>
  <si>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</si>
  <si>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</si>
  <si>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</si>
  <si>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</si>
  <si>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</si>
  <si>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</si>
  <si>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</si>
  <si>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</si>
  <si>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</si>
  <si>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</si>
  <si>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</si>
  <si>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</si>
  <si>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</si>
  <si>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</si>
  <si>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</si>
  <si>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</si>
  <si>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</si>
  <si>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</si>
  <si>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</si>
  <si>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</si>
  <si>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</si>
  <si>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</si>
  <si>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</si>
  <si>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</si>
  <si>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</si>
  <si>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</si>
  <si>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</si>
  <si>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</si>
  <si>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</si>
  <si>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</si>
  <si>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</si>
  <si>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</si>
  <si>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</si>
  <si>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</si>
  <si>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</si>
  <si>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</si>
  <si>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</si>
  <si>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</si>
  <si>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</si>
  <si>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</si>
  <si>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</si>
  <si>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</si>
  <si>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</si>
  <si>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</si>
  <si>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</si>
  <si>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</si>
  <si>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</si>
  <si>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</si>
  <si>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</si>
  <si>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</si>
  <si>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</si>
  <si>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</si>
  <si>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</si>
  <si>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</si>
  <si>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</si>
  <si>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</si>
  <si>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</si>
  <si>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</si>
  <si>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</si>
  <si>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</si>
  <si>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</si>
  <si>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</si>
  <si>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</si>
  <si>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</si>
  <si>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</si>
  <si>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</si>
  <si>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</si>
  <si>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</si>
  <si>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</si>
  <si>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</si>
  <si>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</si>
  <si>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</si>
  <si>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</si>
  <si>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</si>
  <si>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</si>
  <si>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</si>
  <si>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</si>
  <si>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</si>
  <si>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</si>
  <si>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</si>
  <si>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</si>
  <si>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</si>
  <si>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</si>
  <si>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</si>
  <si>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</si>
  <si>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</si>
  <si>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</si>
  <si>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</si>
  <si>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</si>
  <si>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</si>
  <si>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</si>
  <si>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</si>
  <si>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</si>
  <si>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</si>
  <si>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</si>
  <si>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</si>
  <si>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</si>
  <si>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</si>
  <si>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</si>
  <si>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</si>
  <si>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</si>
  <si>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</si>
  <si>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</si>
  <si>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</si>
  <si>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</si>
  <si>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</si>
  <si>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</si>
  <si>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</si>
  <si>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</si>
  <si>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</si>
  <si>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</si>
  <si>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</si>
  <si>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</si>
  <si>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</si>
  <si>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</si>
  <si>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</si>
  <si>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</si>
  <si>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</si>
  <si>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</si>
  <si>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</si>
  <si>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</si>
  <si>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</si>
  <si>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</si>
  <si>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</si>
  <si>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</si>
  <si>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</si>
  <si>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</si>
  <si>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</si>
  <si>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</si>
  <si>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</si>
  <si>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</si>
  <si>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</si>
  <si>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</si>
  <si>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</si>
  <si>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</si>
  <si>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</si>
  <si>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</si>
  <si>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</si>
  <si>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</si>
  <si>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</si>
  <si>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</si>
  <si>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</si>
  <si>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</si>
  <si>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</si>
  <si>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</si>
  <si>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</si>
  <si>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</si>
  <si>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</si>
  <si>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</si>
  <si>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</si>
  <si>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</si>
  <si>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</si>
  <si>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</si>
  <si>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</si>
  <si>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</si>
  <si>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</si>
  <si>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</si>
  <si>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</si>
  <si>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</si>
  <si>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</si>
  <si>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</si>
  <si>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</si>
  <si>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</si>
  <si>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</si>
  <si>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</si>
  <si>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</si>
  <si>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</si>
  <si>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</si>
  <si>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</si>
  <si>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</si>
  <si>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</si>
  <si>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</si>
  <si>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</si>
  <si>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</si>
  <si>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</si>
  <si>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</si>
  <si>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</si>
  <si>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</si>
  <si>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</si>
  <si>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</si>
  <si>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</si>
  <si>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</si>
  <si>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</si>
  <si>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</si>
  <si>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</si>
  <si>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</si>
  <si>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</si>
  <si>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</si>
  <si>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</si>
  <si>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</si>
  <si>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</si>
  <si>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</si>
  <si>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</si>
  <si>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</si>
  <si>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</si>
  <si>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</si>
  <si>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</si>
  <si>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</si>
  <si>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</si>
  <si>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</si>
  <si>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</si>
  <si>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</si>
  <si>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</si>
  <si>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</si>
  <si>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</si>
  <si>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</si>
  <si>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</si>
  <si>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</si>
  <si>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</si>
  <si>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</si>
  <si>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</si>
  <si>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</si>
  <si>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</si>
  <si>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</si>
  <si>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</si>
  <si>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</si>
  <si>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</si>
  <si>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</si>
  <si>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</si>
  <si>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</si>
  <si>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</si>
  <si>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</si>
  <si>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</si>
  <si>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</si>
  <si>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</si>
  <si>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</si>
  <si>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</si>
  <si>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</si>
  <si>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</si>
  <si>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</si>
  <si>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</si>
  <si>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</si>
  <si>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</si>
  <si>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</si>
  <si>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</si>
  <si>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</si>
  <si>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</si>
  <si>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</si>
  <si>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</si>
  <si>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</si>
  <si>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</si>
  <si>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</si>
  <si>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</si>
  <si>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</si>
  <si>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</si>
  <si>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</si>
  <si>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</si>
  <si>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</si>
  <si>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</si>
  <si>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</si>
  <si>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</si>
  <si>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</si>
  <si>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</si>
  <si>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</si>
  <si>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</si>
  <si>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</si>
  <si>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</si>
  <si>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</si>
  <si>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</si>
  <si>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</si>
  <si>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</si>
  <si>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</si>
  <si>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</si>
  <si>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</si>
  <si>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</si>
  <si>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</si>
  <si>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</si>
  <si>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</si>
  <si>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</si>
  <si>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</si>
  <si>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</si>
  <si>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</si>
  <si>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</si>
  <si>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</si>
  <si>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</si>
  <si>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</si>
  <si>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</si>
  <si>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</si>
  <si>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</si>
  <si>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</si>
  <si>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</si>
  <si>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</si>
  <si>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</si>
  <si>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</si>
  <si>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</si>
  <si>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</si>
  <si>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</si>
  <si>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</si>
  <si>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</si>
  <si>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</si>
  <si>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</si>
  <si>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</si>
  <si>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</si>
  <si>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</si>
  <si>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</si>
  <si>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</si>
  <si>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</si>
  <si>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</si>
  <si>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</si>
  <si>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</si>
  <si>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</si>
  <si>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</si>
  <si>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</si>
  <si>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</si>
  <si>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</si>
  <si>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</si>
  <si>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</si>
  <si>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</si>
  <si>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</si>
  <si>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</si>
  <si>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</si>
  <si>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</si>
  <si>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</si>
  <si>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</si>
  <si>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</si>
  <si>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</si>
  <si>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</si>
  <si>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</si>
  <si>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</si>
  <si>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</si>
  <si>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</si>
  <si>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</si>
  <si>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</si>
  <si>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</si>
  <si>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</si>
  <si>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</si>
  <si>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</si>
  <si>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</si>
  <si>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</si>
  <si>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</si>
  <si>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</si>
  <si>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</si>
  <si>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</si>
  <si>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</si>
  <si>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</si>
  <si>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</si>
  <si>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</si>
  <si>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</si>
  <si>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</si>
  <si>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</si>
  <si>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</si>
  <si>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</si>
  <si>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</si>
  <si>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</si>
  <si>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</si>
  <si>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</si>
  <si>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</si>
  <si>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</si>
  <si>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</si>
  <si>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</si>
  <si>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</si>
  <si>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</si>
  <si>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</si>
  <si>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</si>
  <si>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</si>
  <si>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</si>
  <si>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</si>
  <si>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</si>
  <si>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</si>
  <si>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</si>
  <si>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</si>
  <si>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</si>
  <si>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</si>
  <si>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</si>
  <si>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</si>
  <si>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</si>
  <si>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</si>
  <si>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</si>
  <si>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</si>
  <si>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</si>
  <si>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</si>
  <si>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</si>
  <si>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REGIONAL BOLIVAR</t>
  </si>
  <si>
    <t>730</t>
  </si>
  <si>
    <t>Prestar el servicio de educación inicial y cuidado a niños y niñas menores de 5 años o hasta su ingreso al grado de transición con el fin de promover el desarrollo integral de la primera infancia con calidad, en conformidad con los lineamientos manual operativo, las directrices, parámetros y estándares establecidos por el ICBF, en el marco de la estrategia de atención integral de “Cero a siempre”</t>
  </si>
  <si>
    <t>845</t>
  </si>
  <si>
    <t>Prestar el servicio de atención a niños y niñas menor de 5 años o hasta su ingreso al grado de transición, con el fin de promover el desarrollo integral de la primera infancia, con calidad, de conformidad con los lineamientos, el manual operativo y las directrices establecidas por el ICBF en el marco de la política de estado para e desarrollo integral de la primera infancia de “cero a siempre” en los servicios de desarrollo infantil</t>
  </si>
  <si>
    <t>846</t>
  </si>
  <si>
    <t>Prestar el servicio de atención a niños y niñas menor de 5 años o hasta su ingreso al grado de transición, con el fin de promover el desarrollo integral de la primera infancia, con calidad, de conformidad con los lineamientos, el manual operativo y las directrices establecidas por el ICBF en el marco de la política de estado para el desarrollo integral de la primera infancia de “cero a siempre” en los servicios de desarrollo infantil  en medio familiar y centros de desarrollo infantil</t>
  </si>
  <si>
    <t xml:space="preserve">0729  </t>
  </si>
  <si>
    <t xml:space="preserve">Prestar el servicio de atención educación inicial y cuidados a niños y niñas menores de 5 años o hasta su ingreso al grado de transición en conformidad con manuales operativos de las modalidades y las directrices establecidas del ICBF, en armonía con la política de estado para el desarrollo integral de la primera infancia de 0 a siempre, en el servicio desarrollo infantil en medio familiar y centro de desarrollo infantil </t>
  </si>
  <si>
    <t>172</t>
  </si>
  <si>
    <t>Prestar los servicios de educación inicial en el marco de la atención integral en centros de desarrollo infantil-CDI  y desarrollo infantil en medio familiar –DIMF de conformidad con el manual operativo de la modalidad institucional , el lineamiento técnico para la atención a la primera infancia y las directrices establecidas por el ICBF, en armonía con la política de estado para el desarrollo integral de la primera infancia de “cero a siempre</t>
  </si>
  <si>
    <t>0299</t>
  </si>
  <si>
    <t>Cualificar el esquema operativo de los hogares comunitarios de bienestar-HCB de la regional Bolívar, focalizados por el ICB, en conformidad con lo establecido en el manual operativo de la modalidad comunitaria-hogares comunitarios integrales</t>
  </si>
  <si>
    <t>Cualificar el esquema operativo de los hogares comunitarios de bienestar-HCB de la regional Bolívar, focalizados por el ICB, en conformidad con lo establecido en el manual operativo de la modalidad comunitaria-hogares comunitarios integrales.</t>
  </si>
  <si>
    <t xml:space="preserve">0112-2018  </t>
  </si>
  <si>
    <t>165</t>
  </si>
  <si>
    <t>Prestar los servicios de educación inicial en el marco de la atención integral en centros de desarrollo infantil-CDI de conformidad con el manual operativo de la modalidad institucional , el lineamiento técnico para la atención a la primera infancia y las directrices establecidas por el ICBF, en armonía con la política de estado para el desarrollo integral de la primera infancia de “cero a siempre”</t>
  </si>
  <si>
    <t>JOSE ANTONIO BELTRAN BERNATE</t>
  </si>
  <si>
    <t>carrera 43 #64-08 piso 2</t>
  </si>
  <si>
    <t>2021-13-10000251</t>
  </si>
  <si>
    <t>CALLE 85 #64-80</t>
  </si>
  <si>
    <t xml:space="preserve">3003331588 - 3007290805 </t>
  </si>
  <si>
    <t>jabeltranbernate@gmail.com - vbayuelom@fundaciontiempofeliz.org</t>
  </si>
  <si>
    <t>03042018</t>
  </si>
  <si>
    <t>CUALIFICAR EL ESQUEMA OPERATIVO DE LOS HOGARES COMUNITARIOS DE BIENESTAR  HCB DE LA REGIONAL BOLIVAR, FOCALIZADOS POR EL ICBF, DE CONFORMIDAD CON LO ESTABLECIDO EN EL MANUAL OPERATIVO DE LA MODALIDAD COMUNITARIA, HCB CUALIFICADOS O INTEGRALES</t>
  </si>
  <si>
    <t>4882018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</si>
</sst>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74" zoomScale="85" zoomScaleNormal="85" zoomScaleSheetLayoutView="40" zoomScalePageLayoutView="40" workbookViewId="0">
      <selection activeCell="G149" sqref="G1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2696</v>
      </c>
      <c r="D15" s="35"/>
      <c r="E15" s="35"/>
      <c r="F15" s="5"/>
      <c r="G15" s="32" t="s">
        <v>1168</v>
      </c>
      <c r="H15" s="103" t="s">
        <v>208</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900631920</v>
      </c>
      <c r="C20" s="5"/>
      <c r="D20" s="73"/>
      <c r="E20" s="5"/>
      <c r="F20" s="5"/>
      <c r="G20" s="5"/>
      <c r="H20" s="184"/>
      <c r="I20" s="147" t="s">
        <v>208</v>
      </c>
      <c r="J20" s="148" t="s">
        <v>214</v>
      </c>
      <c r="K20" s="149">
        <v>762564600</v>
      </c>
      <c r="L20" s="150"/>
      <c r="M20" s="150">
        <v>44561</v>
      </c>
      <c r="N20" s="133">
        <f>+(M20-L20)/30</f>
        <v>1485.3666666666666</v>
      </c>
      <c r="O20" s="136"/>
      <c r="U20" s="132"/>
      <c r="V20" s="105">
        <f ca="1">NOW()</f>
        <v>44194.693610532406</v>
      </c>
      <c r="W20" s="105">
        <f ca="1">NOW()</f>
        <v>44194.693610532406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TIEMPO FELIZ</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31</v>
      </c>
      <c r="D48" s="110" t="s">
        <v>2678</v>
      </c>
      <c r="E48" s="143">
        <v>42670</v>
      </c>
      <c r="F48" s="143">
        <v>43084</v>
      </c>
      <c r="G48" s="158">
        <f>IF(AND(E48&lt;&gt;"",F48&lt;&gt;""),((F48-E48)/30),"")</f>
        <v>13.8</v>
      </c>
      <c r="H48" s="114" t="s">
        <v>2679</v>
      </c>
      <c r="I48" s="113" t="s">
        <v>208</v>
      </c>
      <c r="J48" s="113" t="s">
        <v>214</v>
      </c>
      <c r="K48" s="116">
        <v>193951688</v>
      </c>
      <c r="L48" s="115" t="s">
        <v>1148</v>
      </c>
      <c r="M48" s="117">
        <v>1</v>
      </c>
      <c r="N48" s="115" t="s">
        <v>2634</v>
      </c>
      <c r="O48" s="115" t="s">
        <v>1148</v>
      </c>
      <c r="P48" s="78"/>
    </row>
    <row r="49" spans="1:16" s="6" customFormat="1" ht="24.75" customHeight="1" x14ac:dyDescent="0.25">
      <c r="A49" s="141">
        <v>2</v>
      </c>
      <c r="B49" s="121" t="s">
        <v>2677</v>
      </c>
      <c r="C49" s="112" t="s">
        <v>31</v>
      </c>
      <c r="D49" s="120" t="s">
        <v>2678</v>
      </c>
      <c r="E49" s="143">
        <v>42670</v>
      </c>
      <c r="F49" s="143">
        <v>43084</v>
      </c>
      <c r="G49" s="158">
        <f t="shared" ref="G49:G50" si="2">IF(AND(E49&lt;&gt;"",F49&lt;&gt;""),((F49-E49)/30),"")</f>
        <v>13.8</v>
      </c>
      <c r="H49" s="114" t="s">
        <v>2681</v>
      </c>
      <c r="I49" s="113" t="s">
        <v>208</v>
      </c>
      <c r="J49" s="113" t="s">
        <v>251</v>
      </c>
      <c r="K49" s="122">
        <v>193951688</v>
      </c>
      <c r="L49" s="115" t="s">
        <v>1148</v>
      </c>
      <c r="M49" s="117">
        <v>1</v>
      </c>
      <c r="N49" s="115" t="s">
        <v>2634</v>
      </c>
      <c r="O49" s="115" t="s">
        <v>1148</v>
      </c>
      <c r="P49" s="78"/>
    </row>
    <row r="50" spans="1:16" s="6" customFormat="1" ht="24.75" customHeight="1" x14ac:dyDescent="0.25">
      <c r="A50" s="141">
        <v>3</v>
      </c>
      <c r="B50" s="121" t="s">
        <v>2677</v>
      </c>
      <c r="C50" s="112" t="s">
        <v>31</v>
      </c>
      <c r="D50" s="110" t="s">
        <v>2680</v>
      </c>
      <c r="E50" s="143">
        <v>42720</v>
      </c>
      <c r="F50" s="143">
        <v>43084</v>
      </c>
      <c r="G50" s="158">
        <f t="shared" si="2"/>
        <v>12.133333333333333</v>
      </c>
      <c r="H50" s="119" t="s">
        <v>2683</v>
      </c>
      <c r="I50" s="113" t="s">
        <v>208</v>
      </c>
      <c r="J50" s="113" t="s">
        <v>251</v>
      </c>
      <c r="K50" s="116">
        <v>2785219060</v>
      </c>
      <c r="L50" s="115" t="s">
        <v>1148</v>
      </c>
      <c r="M50" s="117">
        <v>1</v>
      </c>
      <c r="N50" s="115" t="s">
        <v>2634</v>
      </c>
      <c r="O50" s="115" t="s">
        <v>1148</v>
      </c>
      <c r="P50" s="78"/>
    </row>
    <row r="51" spans="1:16" s="6" customFormat="1" ht="24.75" customHeight="1" outlineLevel="1" x14ac:dyDescent="0.25">
      <c r="A51" s="141">
        <v>4</v>
      </c>
      <c r="B51" s="121" t="s">
        <v>2677</v>
      </c>
      <c r="C51" s="112" t="s">
        <v>31</v>
      </c>
      <c r="D51" s="110" t="s">
        <v>2680</v>
      </c>
      <c r="E51" s="143">
        <v>42720</v>
      </c>
      <c r="F51" s="143">
        <v>43084</v>
      </c>
      <c r="G51" s="158">
        <f t="shared" ref="G51:G107" si="3">IF(AND(E51&lt;&gt;"",F51&lt;&gt;""),((F51-E51)/30),"")</f>
        <v>12.133333333333333</v>
      </c>
      <c r="H51" s="119" t="s">
        <v>2683</v>
      </c>
      <c r="I51" s="113" t="s">
        <v>208</v>
      </c>
      <c r="J51" s="113" t="s">
        <v>214</v>
      </c>
      <c r="K51" s="116">
        <v>2785219060</v>
      </c>
      <c r="L51" s="115" t="s">
        <v>1148</v>
      </c>
      <c r="M51" s="117">
        <v>1</v>
      </c>
      <c r="N51" s="115" t="s">
        <v>2634</v>
      </c>
      <c r="O51" s="115" t="s">
        <v>1148</v>
      </c>
      <c r="P51" s="78"/>
    </row>
    <row r="52" spans="1:16" s="7" customFormat="1" ht="24.75" customHeight="1" outlineLevel="1" x14ac:dyDescent="0.25">
      <c r="A52" s="142">
        <v>5</v>
      </c>
      <c r="B52" s="121" t="s">
        <v>2677</v>
      </c>
      <c r="C52" s="112" t="s">
        <v>31</v>
      </c>
      <c r="D52" s="110" t="s">
        <v>2682</v>
      </c>
      <c r="E52" s="143">
        <v>42720</v>
      </c>
      <c r="F52" s="143">
        <v>43084</v>
      </c>
      <c r="G52" s="158">
        <f t="shared" si="3"/>
        <v>12.133333333333333</v>
      </c>
      <c r="H52" s="119" t="s">
        <v>2683</v>
      </c>
      <c r="I52" s="113" t="s">
        <v>208</v>
      </c>
      <c r="J52" s="113" t="s">
        <v>251</v>
      </c>
      <c r="K52" s="116">
        <v>1555085326</v>
      </c>
      <c r="L52" s="115" t="s">
        <v>1148</v>
      </c>
      <c r="M52" s="117">
        <v>1</v>
      </c>
      <c r="N52" s="115" t="s">
        <v>2634</v>
      </c>
      <c r="O52" s="115" t="s">
        <v>1148</v>
      </c>
      <c r="P52" s="79"/>
    </row>
    <row r="53" spans="1:16" s="7" customFormat="1" ht="24.75" customHeight="1" outlineLevel="1" x14ac:dyDescent="0.25">
      <c r="A53" s="142">
        <v>6</v>
      </c>
      <c r="B53" s="121" t="s">
        <v>2677</v>
      </c>
      <c r="C53" s="112" t="s">
        <v>31</v>
      </c>
      <c r="D53" s="110" t="s">
        <v>2682</v>
      </c>
      <c r="E53" s="143">
        <v>42720</v>
      </c>
      <c r="F53" s="143">
        <v>43084</v>
      </c>
      <c r="G53" s="158">
        <f t="shared" si="3"/>
        <v>12.133333333333333</v>
      </c>
      <c r="H53" s="119" t="s">
        <v>2683</v>
      </c>
      <c r="I53" s="113" t="s">
        <v>208</v>
      </c>
      <c r="J53" s="113" t="s">
        <v>214</v>
      </c>
      <c r="K53" s="116">
        <v>1555085326</v>
      </c>
      <c r="L53" s="115" t="s">
        <v>1148</v>
      </c>
      <c r="M53" s="117">
        <v>1</v>
      </c>
      <c r="N53" s="115" t="s">
        <v>2634</v>
      </c>
      <c r="O53" s="115" t="s">
        <v>1148</v>
      </c>
      <c r="P53" s="79"/>
    </row>
    <row r="54" spans="1:16" s="7" customFormat="1" ht="24.75" customHeight="1" outlineLevel="1" x14ac:dyDescent="0.25">
      <c r="A54" s="142">
        <v>7</v>
      </c>
      <c r="B54" s="121" t="s">
        <v>2677</v>
      </c>
      <c r="C54" s="112" t="s">
        <v>31</v>
      </c>
      <c r="D54" s="110" t="s">
        <v>2684</v>
      </c>
      <c r="E54" s="143">
        <v>43087</v>
      </c>
      <c r="F54" s="143">
        <v>43404</v>
      </c>
      <c r="G54" s="158">
        <f t="shared" si="3"/>
        <v>10.566666666666666</v>
      </c>
      <c r="H54" s="114" t="s">
        <v>2685</v>
      </c>
      <c r="I54" s="113" t="s">
        <v>208</v>
      </c>
      <c r="J54" s="113" t="s">
        <v>214</v>
      </c>
      <c r="K54" s="118">
        <v>3825824541</v>
      </c>
      <c r="L54" s="115" t="s">
        <v>1148</v>
      </c>
      <c r="M54" s="117">
        <v>1</v>
      </c>
      <c r="N54" s="115" t="s">
        <v>2634</v>
      </c>
      <c r="O54" s="115" t="s">
        <v>1148</v>
      </c>
      <c r="P54" s="79"/>
    </row>
    <row r="55" spans="1:16" s="7" customFormat="1" ht="24.75" customHeight="1" outlineLevel="1" x14ac:dyDescent="0.25">
      <c r="A55" s="142">
        <v>8</v>
      </c>
      <c r="B55" s="121" t="s">
        <v>2677</v>
      </c>
      <c r="C55" s="112" t="s">
        <v>31</v>
      </c>
      <c r="D55" s="110" t="s">
        <v>2684</v>
      </c>
      <c r="E55" s="143">
        <v>43087</v>
      </c>
      <c r="F55" s="143">
        <v>43404</v>
      </c>
      <c r="G55" s="158">
        <f t="shared" si="3"/>
        <v>10.566666666666666</v>
      </c>
      <c r="H55" s="114" t="s">
        <v>2685</v>
      </c>
      <c r="I55" s="113" t="s">
        <v>208</v>
      </c>
      <c r="J55" s="113" t="s">
        <v>251</v>
      </c>
      <c r="K55" s="118">
        <v>3825824541</v>
      </c>
      <c r="L55" s="115" t="s">
        <v>1148</v>
      </c>
      <c r="M55" s="117">
        <v>1</v>
      </c>
      <c r="N55" s="115" t="s">
        <v>2634</v>
      </c>
      <c r="O55" s="115" t="s">
        <v>1148</v>
      </c>
      <c r="P55" s="79"/>
    </row>
    <row r="56" spans="1:16" s="7" customFormat="1" ht="24.75" customHeight="1" outlineLevel="1" x14ac:dyDescent="0.25">
      <c r="A56" s="142">
        <v>9</v>
      </c>
      <c r="B56" s="121" t="s">
        <v>2677</v>
      </c>
      <c r="C56" s="112" t="s">
        <v>31</v>
      </c>
      <c r="D56" s="110" t="s">
        <v>2686</v>
      </c>
      <c r="E56" s="143">
        <v>43885</v>
      </c>
      <c r="F56" s="143">
        <v>44196</v>
      </c>
      <c r="G56" s="158">
        <f t="shared" si="3"/>
        <v>10.366666666666667</v>
      </c>
      <c r="H56" s="114" t="s">
        <v>2687</v>
      </c>
      <c r="I56" s="113" t="s">
        <v>208</v>
      </c>
      <c r="J56" s="113" t="s">
        <v>214</v>
      </c>
      <c r="K56" s="118">
        <v>3004479413</v>
      </c>
      <c r="L56" s="115" t="s">
        <v>1148</v>
      </c>
      <c r="M56" s="117">
        <v>1</v>
      </c>
      <c r="N56" s="115" t="s">
        <v>2634</v>
      </c>
      <c r="O56" s="115" t="s">
        <v>1148</v>
      </c>
      <c r="P56" s="79"/>
    </row>
    <row r="57" spans="1:16" s="7" customFormat="1" ht="24.75" customHeight="1" outlineLevel="1" x14ac:dyDescent="0.25">
      <c r="A57" s="142">
        <v>10</v>
      </c>
      <c r="B57" s="121" t="s">
        <v>2677</v>
      </c>
      <c r="C57" s="65" t="s">
        <v>31</v>
      </c>
      <c r="D57" s="63" t="s">
        <v>2686</v>
      </c>
      <c r="E57" s="143">
        <v>43885</v>
      </c>
      <c r="F57" s="143">
        <v>44196</v>
      </c>
      <c r="G57" s="158">
        <f t="shared" si="3"/>
        <v>10.366666666666667</v>
      </c>
      <c r="H57" s="64" t="s">
        <v>2687</v>
      </c>
      <c r="I57" s="63" t="s">
        <v>208</v>
      </c>
      <c r="J57" s="63" t="s">
        <v>251</v>
      </c>
      <c r="K57" s="66">
        <v>3004479413</v>
      </c>
      <c r="L57" s="65" t="s">
        <v>1148</v>
      </c>
      <c r="M57" s="117">
        <v>1</v>
      </c>
      <c r="N57" s="65" t="s">
        <v>2634</v>
      </c>
      <c r="O57" s="65" t="s">
        <v>1148</v>
      </c>
      <c r="P57" s="79"/>
    </row>
    <row r="58" spans="1:16" s="7" customFormat="1" ht="24.75" customHeight="1" outlineLevel="1" x14ac:dyDescent="0.25">
      <c r="A58" s="142">
        <v>11</v>
      </c>
      <c r="B58" s="121" t="s">
        <v>2677</v>
      </c>
      <c r="C58" s="65" t="s">
        <v>31</v>
      </c>
      <c r="D58" s="63" t="s">
        <v>2688</v>
      </c>
      <c r="E58" s="143">
        <v>43019</v>
      </c>
      <c r="F58" s="143">
        <v>43084</v>
      </c>
      <c r="G58" s="158">
        <f t="shared" si="3"/>
        <v>2.1666666666666665</v>
      </c>
      <c r="H58" s="64" t="s">
        <v>2689</v>
      </c>
      <c r="I58" s="63" t="s">
        <v>208</v>
      </c>
      <c r="J58" s="63" t="s">
        <v>210</v>
      </c>
      <c r="K58" s="66">
        <v>438549010</v>
      </c>
      <c r="L58" s="65" t="s">
        <v>1148</v>
      </c>
      <c r="M58" s="117">
        <v>1</v>
      </c>
      <c r="N58" s="65" t="s">
        <v>2634</v>
      </c>
      <c r="O58" s="65" t="s">
        <v>1148</v>
      </c>
      <c r="P58" s="79"/>
    </row>
    <row r="59" spans="1:16" s="7" customFormat="1" ht="24.75" customHeight="1" outlineLevel="1" x14ac:dyDescent="0.25">
      <c r="A59" s="142">
        <v>12</v>
      </c>
      <c r="B59" s="121" t="s">
        <v>2677</v>
      </c>
      <c r="C59" s="65" t="s">
        <v>31</v>
      </c>
      <c r="D59" s="63" t="s">
        <v>2691</v>
      </c>
      <c r="E59" s="143">
        <v>43125</v>
      </c>
      <c r="F59" s="143">
        <v>43312</v>
      </c>
      <c r="G59" s="158">
        <f t="shared" si="3"/>
        <v>6.2333333333333334</v>
      </c>
      <c r="H59" s="64" t="s">
        <v>2690</v>
      </c>
      <c r="I59" s="63" t="s">
        <v>208</v>
      </c>
      <c r="J59" s="63" t="s">
        <v>210</v>
      </c>
      <c r="K59" s="66">
        <v>627896703</v>
      </c>
      <c r="L59" s="65" t="s">
        <v>1148</v>
      </c>
      <c r="M59" s="117">
        <v>1</v>
      </c>
      <c r="N59" s="65" t="s">
        <v>2634</v>
      </c>
      <c r="O59" s="65" t="s">
        <v>1148</v>
      </c>
      <c r="P59" s="79"/>
    </row>
    <row r="60" spans="1:16" s="7" customFormat="1" ht="24.75" customHeight="1" outlineLevel="1" x14ac:dyDescent="0.25">
      <c r="A60" s="142">
        <v>13</v>
      </c>
      <c r="B60" s="121" t="s">
        <v>2677</v>
      </c>
      <c r="C60" s="65" t="s">
        <v>31</v>
      </c>
      <c r="D60" s="120" t="s">
        <v>2700</v>
      </c>
      <c r="E60" s="143">
        <v>43313</v>
      </c>
      <c r="F60" s="143">
        <v>43404</v>
      </c>
      <c r="G60" s="158">
        <f t="shared" si="3"/>
        <v>3.0333333333333332</v>
      </c>
      <c r="H60" s="64" t="s">
        <v>2701</v>
      </c>
      <c r="I60" s="63" t="s">
        <v>208</v>
      </c>
      <c r="J60" s="63" t="s">
        <v>210</v>
      </c>
      <c r="K60" s="122">
        <v>325074311</v>
      </c>
      <c r="L60" s="65" t="s">
        <v>1148</v>
      </c>
      <c r="M60" s="67">
        <v>1</v>
      </c>
      <c r="N60" s="65" t="s">
        <v>2634</v>
      </c>
      <c r="O60" s="65" t="s">
        <v>1148</v>
      </c>
      <c r="P60" s="79"/>
    </row>
    <row r="61" spans="1:16" s="7" customFormat="1" ht="24.75" customHeight="1" outlineLevel="1" x14ac:dyDescent="0.25">
      <c r="A61" s="142">
        <v>14</v>
      </c>
      <c r="B61" s="121" t="s">
        <v>2677</v>
      </c>
      <c r="C61" s="65" t="s">
        <v>31</v>
      </c>
      <c r="D61" s="120" t="s">
        <v>2702</v>
      </c>
      <c r="E61" s="143">
        <v>43418</v>
      </c>
      <c r="F61" s="143">
        <v>43434</v>
      </c>
      <c r="G61" s="158">
        <f t="shared" si="3"/>
        <v>0.53333333333333333</v>
      </c>
      <c r="H61" s="121" t="s">
        <v>2701</v>
      </c>
      <c r="I61" s="63" t="s">
        <v>208</v>
      </c>
      <c r="J61" s="63" t="s">
        <v>210</v>
      </c>
      <c r="K61" s="122">
        <v>108358104</v>
      </c>
      <c r="L61" s="65" t="s">
        <v>1148</v>
      </c>
      <c r="M61" s="67">
        <v>1</v>
      </c>
      <c r="N61" s="65" t="s">
        <v>2634</v>
      </c>
      <c r="O61" s="65" t="s">
        <v>1148</v>
      </c>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2692</v>
      </c>
      <c r="E114" s="143">
        <v>43832</v>
      </c>
      <c r="F114" s="143">
        <v>44196</v>
      </c>
      <c r="G114" s="158">
        <f>IF(AND(E114&lt;&gt;"",F114&lt;&gt;""),((F114-E114)/30),"")</f>
        <v>12.133333333333333</v>
      </c>
      <c r="H114" s="121" t="s">
        <v>2693</v>
      </c>
      <c r="I114" s="120" t="s">
        <v>163</v>
      </c>
      <c r="J114" s="120" t="s">
        <v>123</v>
      </c>
      <c r="K114" s="122">
        <v>1988792004</v>
      </c>
      <c r="L114" s="100">
        <f>+IF(AND(K114&gt;0,O114="Ejecución"),(K114/877802)*Tabla28[[#This Row],[% participación]],IF(AND(K114&gt;0,O114&lt;&gt;"Ejecución"),"-",""))</f>
        <v>2265.6498891549577</v>
      </c>
      <c r="M114" s="123" t="s">
        <v>1148</v>
      </c>
      <c r="N114" s="171">
        <v>1</v>
      </c>
      <c r="O114" s="160" t="s">
        <v>1150</v>
      </c>
      <c r="P114" s="78"/>
    </row>
    <row r="115" spans="1:16" s="6" customFormat="1" ht="24.75" customHeight="1" x14ac:dyDescent="0.25">
      <c r="A115" s="141">
        <v>2</v>
      </c>
      <c r="B115" s="159" t="s">
        <v>2664</v>
      </c>
      <c r="C115" s="161" t="s">
        <v>31</v>
      </c>
      <c r="D115" s="120" t="s">
        <v>2686</v>
      </c>
      <c r="E115" s="143">
        <v>43885</v>
      </c>
      <c r="F115" s="143">
        <v>44196</v>
      </c>
      <c r="G115" s="158">
        <f t="shared" ref="G115:G116" si="4">IF(AND(E115&lt;&gt;"",F115&lt;&gt;""),((F115-E115)/30),"")</f>
        <v>10.366666666666667</v>
      </c>
      <c r="H115" s="121" t="s">
        <v>2693</v>
      </c>
      <c r="I115" s="63" t="s">
        <v>208</v>
      </c>
      <c r="J115" s="63" t="s">
        <v>214</v>
      </c>
      <c r="K115" s="68">
        <v>3004479413</v>
      </c>
      <c r="L115" s="100">
        <f>+IF(AND(K115&gt;0,O115="Ejecución"),(K115/877802)*Tabla28[[#This Row],[% participación]],IF(AND(K115&gt;0,O115&lt;&gt;"Ejecución"),"-",""))</f>
        <v>3422.7301976983422</v>
      </c>
      <c r="M115" s="65" t="s">
        <v>1148</v>
      </c>
      <c r="N115" s="171">
        <v>1</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0.01</v>
      </c>
      <c r="G179" s="163">
        <f>IF(F179&gt;0,SUM(E179+F179),"")</f>
        <v>0.03</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22876938</v>
      </c>
      <c r="F185" s="92"/>
      <c r="G185" s="93"/>
      <c r="H185" s="88"/>
      <c r="I185" s="90" t="s">
        <v>2627</v>
      </c>
      <c r="J185" s="164">
        <f>+SUM(M179:M183)</f>
        <v>0.02</v>
      </c>
      <c r="K185" s="200" t="s">
        <v>2628</v>
      </c>
      <c r="L185" s="200"/>
      <c r="M185" s="94">
        <f>+J185*(SUM(K20:K35))</f>
        <v>15251292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42264</v>
      </c>
      <c r="D193" s="5"/>
      <c r="E193" s="124">
        <v>1456</v>
      </c>
      <c r="F193" s="5"/>
      <c r="G193" s="5"/>
      <c r="H193" s="145" t="s">
        <v>2694</v>
      </c>
      <c r="J193" s="5"/>
      <c r="K193" s="125">
        <v>42293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2697</v>
      </c>
      <c r="L211" s="21"/>
      <c r="M211" s="21"/>
      <c r="N211" s="21"/>
      <c r="O211" s="8"/>
    </row>
    <row r="212" spans="1:15" x14ac:dyDescent="0.25">
      <c r="A212" s="9"/>
      <c r="B212" s="27" t="s">
        <v>2619</v>
      </c>
      <c r="C212" s="145" t="s">
        <v>2694</v>
      </c>
      <c r="D212" s="21"/>
      <c r="G212" s="27" t="s">
        <v>2621</v>
      </c>
      <c r="H212" s="146" t="s">
        <v>2698</v>
      </c>
      <c r="J212" s="27" t="s">
        <v>2623</v>
      </c>
      <c r="K212" s="14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a65d333d-5b59-4810-bc94-b80d9325abbc"/>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Celeron</cp:lastModifiedBy>
  <cp:lastPrinted>2020-12-29T21:39:32Z</cp:lastPrinted>
  <dcterms:created xsi:type="dcterms:W3CDTF">2020-10-14T21:57:42Z</dcterms:created>
  <dcterms:modified xsi:type="dcterms:W3CDTF">2020-12-29T21:40:54Z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