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OLIVAR\SAN JACINTO\"/>
    </mc:Choice>
  </mc:AlternateContent>
  <xr:revisionPtr revIDLastSave="0" documentId="13_ncr:1_{83EA85B8-E3D8-4BC0-8F6B-64A624DD47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<sst xmlns="http://schemas.openxmlformats.org/spreadsheetml/2006/main" count="3105" uniqueCount="2703">
  <si>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</si>
  <si>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</si>
  <si>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</si>
  <si>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</si>
  <si>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</si>
  <si>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</si>
  <si>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</si>
  <si>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</si>
  <si>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</si>
  <si>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</si>
  <si>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</si>
  <si>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</si>
  <si>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</si>
  <si>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</si>
  <si>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</si>
  <si>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</si>
  <si>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</si>
  <si>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</si>
  <si>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</si>
  <si>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</si>
  <si>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</si>
  <si>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</si>
  <si>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</si>
  <si>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</si>
  <si>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</si>
  <si>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</si>
  <si>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</si>
  <si>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</si>
  <si>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</si>
  <si>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</si>
  <si>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</si>
  <si>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</si>
  <si>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</si>
  <si>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</si>
  <si>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</si>
  <si>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</si>
  <si>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</si>
  <si>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</si>
  <si>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</si>
  <si>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</si>
  <si>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</si>
  <si>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</si>
  <si>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</si>
  <si>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</si>
  <si>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</si>
  <si>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</si>
  <si>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</si>
  <si>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</si>
  <si>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</si>
  <si>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</si>
  <si>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</si>
  <si>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</si>
  <si>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</si>
  <si>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</si>
  <si>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</si>
  <si>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</si>
  <si>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</si>
  <si>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</si>
  <si>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</si>
  <si>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</si>
  <si>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</si>
  <si>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</si>
  <si>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</si>
  <si>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</si>
  <si>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</si>
  <si>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</si>
  <si>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</si>
  <si>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</si>
  <si>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</si>
  <si>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</si>
  <si>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</si>
  <si>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</si>
  <si>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</si>
  <si>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</si>
  <si>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</si>
  <si>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</si>
  <si>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</si>
  <si>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</si>
  <si>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</si>
  <si>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</si>
  <si>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</si>
  <si>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</si>
  <si>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</si>
  <si>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</si>
  <si>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</si>
  <si>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</si>
  <si>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</si>
  <si>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</si>
  <si>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</si>
  <si>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</si>
  <si>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</si>
  <si>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</si>
  <si>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</si>
  <si>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</si>
  <si>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</si>
  <si>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</si>
  <si>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</si>
  <si>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</si>
  <si>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</si>
  <si>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</si>
  <si>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</si>
  <si>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</si>
  <si>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</si>
  <si>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</si>
  <si>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</si>
  <si>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</si>
  <si>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</si>
  <si>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</si>
  <si>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</si>
  <si>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</si>
  <si>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</si>
  <si>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</si>
  <si>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</si>
  <si>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</si>
  <si>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</si>
  <si>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</si>
  <si>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</si>
  <si>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</si>
  <si>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</si>
  <si>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</si>
  <si>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</si>
  <si>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</si>
  <si>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</si>
  <si>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</si>
  <si>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</si>
  <si>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</si>
  <si>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</si>
  <si>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</si>
  <si>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</si>
  <si>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</si>
  <si>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</si>
  <si>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</si>
  <si>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</si>
  <si>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</si>
  <si>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</si>
  <si>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</si>
  <si>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</si>
  <si>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</si>
  <si>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</si>
  <si>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</si>
  <si>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</si>
  <si>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</si>
  <si>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</si>
  <si>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</si>
  <si>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</si>
  <si>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</si>
  <si>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</si>
  <si>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</si>
  <si>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</si>
  <si>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</si>
  <si>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</si>
  <si>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</si>
  <si>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</si>
  <si>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</si>
  <si>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</si>
  <si>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</si>
  <si>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</si>
  <si>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</si>
  <si>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</si>
  <si>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</si>
  <si>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</si>
  <si>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</si>
  <si>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</si>
  <si>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</si>
  <si>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</si>
  <si>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</si>
  <si>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</si>
  <si>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</si>
  <si>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</si>
  <si>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</si>
  <si>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</si>
  <si>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</si>
  <si>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</si>
  <si>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</si>
  <si>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</si>
  <si>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</si>
  <si>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</si>
  <si>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</si>
  <si>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</si>
  <si>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</si>
  <si>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</si>
  <si>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</si>
  <si>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</si>
  <si>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</si>
  <si>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</si>
  <si>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</si>
  <si>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</si>
  <si>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</si>
  <si>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</si>
  <si>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</si>
  <si>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</si>
  <si>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</si>
  <si>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</si>
  <si>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</si>
  <si>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</si>
  <si>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</si>
  <si>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</si>
  <si>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</si>
  <si>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</si>
  <si>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</si>
  <si>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</si>
  <si>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</si>
  <si>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</si>
  <si>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</si>
  <si>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</si>
  <si>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</si>
  <si>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</si>
  <si>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</si>
  <si>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</si>
  <si>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</si>
  <si>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</si>
  <si>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</si>
  <si>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</si>
  <si>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</si>
  <si>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</si>
  <si>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</si>
  <si>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</si>
  <si>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</si>
  <si>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</si>
  <si>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</si>
  <si>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</si>
  <si>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</si>
  <si>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</si>
  <si>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</si>
  <si>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</si>
  <si>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</si>
  <si>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</si>
  <si>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</si>
  <si>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</si>
  <si>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</si>
  <si>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</si>
  <si>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</si>
  <si>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</si>
  <si>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</si>
  <si>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</si>
  <si>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</si>
  <si>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</si>
  <si>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</si>
  <si>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</si>
  <si>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</si>
  <si>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</si>
  <si>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</si>
  <si>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</si>
  <si>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</si>
  <si>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</si>
  <si>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</si>
  <si>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</si>
  <si>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</si>
  <si>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</si>
  <si>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</si>
  <si>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</si>
  <si>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</si>
  <si>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</si>
  <si>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</si>
  <si>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</si>
  <si>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</si>
  <si>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</si>
  <si>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</si>
  <si>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</si>
  <si>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</si>
  <si>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</si>
  <si>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</si>
  <si>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</si>
  <si>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</si>
  <si>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</si>
  <si>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</si>
  <si>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</si>
  <si>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</si>
  <si>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</si>
  <si>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</si>
  <si>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</si>
  <si>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</si>
  <si>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</si>
  <si>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</si>
  <si>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</si>
  <si>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</si>
  <si>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</si>
  <si>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</si>
  <si>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</si>
  <si>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</si>
  <si>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</si>
  <si>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</si>
  <si>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</si>
  <si>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</si>
  <si>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</si>
  <si>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</si>
  <si>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</si>
  <si>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</si>
  <si>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</si>
  <si>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</si>
  <si>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</si>
  <si>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</si>
  <si>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</si>
  <si>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</si>
  <si>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</si>
  <si>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</si>
  <si>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</si>
  <si>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</si>
  <si>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</si>
  <si>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</si>
  <si>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</si>
  <si>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</si>
  <si>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</si>
  <si>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</si>
  <si>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</si>
  <si>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</si>
  <si>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</si>
  <si>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</si>
  <si>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</si>
  <si>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</si>
  <si>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</si>
  <si>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</si>
  <si>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</si>
  <si>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</si>
  <si>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</si>
  <si>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</si>
  <si>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</si>
  <si>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</si>
  <si>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</si>
  <si>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</si>
  <si>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</si>
  <si>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</si>
  <si>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</si>
  <si>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</si>
  <si>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</si>
  <si>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</si>
  <si>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</si>
  <si>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</si>
  <si>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</si>
  <si>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</si>
  <si>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</si>
  <si>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</si>
  <si>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</si>
  <si>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</si>
  <si>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</si>
  <si>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</si>
  <si>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</si>
  <si>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</si>
  <si>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</si>
  <si>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</si>
  <si>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</si>
  <si>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</si>
  <si>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</si>
  <si>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</si>
  <si>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</si>
  <si>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</si>
  <si>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</si>
  <si>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</si>
  <si>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</si>
  <si>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</si>
  <si>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</si>
  <si>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</si>
  <si>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</si>
  <si>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</si>
  <si>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</si>
  <si>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</si>
  <si>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</si>
  <si>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</si>
  <si>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</si>
  <si>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</si>
  <si>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</si>
  <si>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</si>
  <si>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</si>
  <si>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</si>
  <si>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</si>
  <si>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</si>
  <si>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</si>
  <si>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</si>
  <si>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</si>
  <si>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</si>
  <si>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</si>
  <si>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</si>
  <si>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</si>
  <si>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</si>
  <si>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</si>
  <si>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</si>
  <si>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</si>
  <si>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</si>
  <si>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</si>
  <si>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</si>
  <si>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</si>
  <si>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</si>
  <si>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</si>
  <si>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</si>
  <si>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</si>
  <si>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</si>
  <si>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</si>
  <si>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</si>
  <si>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</si>
  <si>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</si>
  <si>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</si>
  <si>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</si>
  <si>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</si>
  <si>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</si>
  <si>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</si>
  <si>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</si>
  <si>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</si>
  <si>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</si>
  <si>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</si>
  <si>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</si>
  <si>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</si>
  <si>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</si>
  <si>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</si>
  <si>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</si>
  <si>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</si>
  <si>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</si>
  <si>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</si>
  <si>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</si>
  <si>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</si>
  <si>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</si>
  <si>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</si>
  <si>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</si>
  <si>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</si>
  <si>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</si>
  <si>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</si>
  <si>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</si>
  <si>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</si>
  <si>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</si>
  <si>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</si>
  <si>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</si>
  <si>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</si>
  <si>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</si>
  <si>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</si>
  <si>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</si>
  <si>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</si>
  <si>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</si>
  <si>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</si>
  <si>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</si>
  <si>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</si>
  <si>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</si>
  <si>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</si>
  <si>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</si>
  <si>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</si>
  <si>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</si>
  <si>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</si>
  <si>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</si>
  <si>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</si>
  <si>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</si>
  <si>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</si>
  <si>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</si>
  <si>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</si>
  <si>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</si>
  <si>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</si>
  <si>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</si>
  <si>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</si>
  <si>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</si>
  <si>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</si>
  <si>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</si>
  <si>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</si>
  <si>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</si>
  <si>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</si>
  <si>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</si>
  <si>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</si>
  <si>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</si>
  <si>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</si>
  <si>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</si>
  <si>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</si>
  <si>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</si>
  <si>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</si>
  <si>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</si>
  <si>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</si>
  <si>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</si>
  <si>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</si>
  <si>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</si>
  <si>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</si>
  <si>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</si>
  <si>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</si>
  <si>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</si>
  <si>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</si>
  <si>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</si>
  <si>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</si>
  <si>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</si>
  <si>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</si>
  <si>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</si>
  <si>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</si>
  <si>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</si>
  <si>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</si>
  <si>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</si>
  <si>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</si>
  <si>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</si>
  <si>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</si>
  <si>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</si>
  <si>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</si>
  <si>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</si>
  <si>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</si>
  <si>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</si>
  <si>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</si>
  <si>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</si>
  <si>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</si>
  <si>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</si>
  <si>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</si>
  <si>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</si>
  <si>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</si>
  <si>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</si>
  <si>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</si>
  <si>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</si>
  <si>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</si>
  <si>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</si>
  <si>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</si>
  <si>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</si>
  <si>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</si>
  <si>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</si>
  <si>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</si>
  <si>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</si>
  <si>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</si>
  <si>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</si>
  <si>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</si>
  <si>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</si>
  <si>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</si>
  <si>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</si>
  <si>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</si>
  <si>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</si>
  <si>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</si>
  <si>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</si>
  <si>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</si>
  <si>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</si>
  <si>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</si>
  <si>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</si>
  <si>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</si>
  <si>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</si>
  <si>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</si>
  <si>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</si>
  <si>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</si>
  <si>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</si>
  <si>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</si>
  <si>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</si>
  <si>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</si>
  <si>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</si>
  <si>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</si>
  <si>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</si>
  <si>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</si>
  <si>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</si>
  <si>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</si>
  <si>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</si>
  <si>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</si>
  <si>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</si>
  <si>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</si>
  <si>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</si>
  <si>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</si>
  <si>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</si>
  <si>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</si>
  <si>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</si>
  <si>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</si>
  <si>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</si>
  <si>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</si>
  <si>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</si>
  <si>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</si>
  <si>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</si>
  <si>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</si>
  <si>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</si>
  <si>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</si>
  <si>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</si>
  <si>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</si>
  <si>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</si>
  <si>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</si>
  <si>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</si>
  <si>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</si>
  <si>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</si>
  <si>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</si>
  <si>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</si>
  <si>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</si>
  <si>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</si>
  <si>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</si>
  <si>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</si>
  <si>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</si>
  <si>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</si>
  <si>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</si>
  <si>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</si>
  <si>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</si>
  <si>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</si>
  <si>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</si>
  <si>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</si>
  <si>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</si>
  <si>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</si>
  <si>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</si>
  <si>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</si>
  <si>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</si>
  <si>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</si>
  <si>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</si>
  <si>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</si>
  <si>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</si>
  <si>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</si>
  <si>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</si>
  <si>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</si>
  <si>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</si>
  <si>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</si>
  <si>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</si>
  <si>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</si>
  <si>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</si>
  <si>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</si>
  <si>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</si>
  <si>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</si>
  <si>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</si>
  <si>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</si>
  <si>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</si>
  <si>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</si>
  <si>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</si>
  <si>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</si>
  <si>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</si>
  <si>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</si>
  <si>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</si>
  <si>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</si>
  <si>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</si>
  <si>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</si>
  <si>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</si>
  <si>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</si>
  <si>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</si>
  <si>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</si>
  <si>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</si>
  <si>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</si>
  <si>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</si>
  <si>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</si>
  <si>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</si>
  <si>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</si>
  <si>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</si>
  <si>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</si>
  <si>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</si>
  <si>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</si>
  <si>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</si>
  <si>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</si>
  <si>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</si>
  <si>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</si>
  <si>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</si>
  <si>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</si>
  <si>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</si>
  <si>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</si>
  <si>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</si>
  <si>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</si>
  <si>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</si>
  <si>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</si>
  <si>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</si>
  <si>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</si>
  <si>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</si>
  <si>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</si>
  <si>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</si>
  <si>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</si>
  <si>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</si>
  <si>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</si>
  <si>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</si>
  <si>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</si>
  <si>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</si>
  <si>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</si>
  <si>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</si>
  <si>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</si>
  <si>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</si>
  <si>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</si>
  <si>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</si>
  <si>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</si>
  <si>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</si>
  <si>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</si>
  <si>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</si>
  <si>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</si>
  <si>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</si>
  <si>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</si>
  <si>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</si>
  <si>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</si>
  <si>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</si>
  <si>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</si>
  <si>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</si>
  <si>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</si>
  <si>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</si>
  <si>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</si>
  <si>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</si>
  <si>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</si>
  <si>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</si>
  <si>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</si>
  <si>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</si>
  <si>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</si>
  <si>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</si>
  <si>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</si>
  <si>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</si>
  <si>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</si>
  <si>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</si>
  <si>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</si>
  <si>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</si>
  <si>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</si>
  <si>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</si>
  <si>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</si>
  <si>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</si>
  <si>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</si>
  <si>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</si>
  <si>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</si>
  <si>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</si>
  <si>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</si>
  <si>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</si>
  <si>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</si>
  <si>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</si>
  <si>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</si>
  <si>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</si>
  <si>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</si>
  <si>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</si>
  <si>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</si>
  <si>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</si>
  <si>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</si>
  <si>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</si>
  <si>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</si>
  <si>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</si>
  <si>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</si>
  <si>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</si>
  <si>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</si>
  <si>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</si>
  <si>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</si>
  <si>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</si>
  <si>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</si>
  <si>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</si>
  <si>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</si>
  <si>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</si>
  <si>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</si>
  <si>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</si>
  <si>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</si>
  <si>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</si>
  <si>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</si>
  <si>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</si>
  <si>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</si>
  <si>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</si>
  <si>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</si>
  <si>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</si>
  <si>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</si>
  <si>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</si>
  <si>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</si>
  <si>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</si>
  <si>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</si>
  <si>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</si>
  <si>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</si>
  <si>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</si>
  <si>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</si>
  <si>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</si>
  <si>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</si>
  <si>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</si>
  <si>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</si>
  <si>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</si>
  <si>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</si>
  <si>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</si>
  <si>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</si>
  <si>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</si>
  <si>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</si>
  <si>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</si>
  <si>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</si>
  <si>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</si>
  <si>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</si>
  <si>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</si>
  <si>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</si>
  <si>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</si>
  <si>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</si>
  <si>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</si>
  <si>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</si>
  <si>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</si>
  <si>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</si>
  <si>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</si>
  <si>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</si>
  <si>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</si>
  <si>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</si>
  <si>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</si>
  <si>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</si>
  <si>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</si>
  <si>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</si>
  <si>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</si>
  <si>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</si>
  <si>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</si>
  <si>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</si>
  <si>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</si>
  <si>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</si>
  <si>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</si>
  <si>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</si>
  <si>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</si>
  <si>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</si>
  <si>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</si>
  <si>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</si>
  <si>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</si>
  <si>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</si>
  <si>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</si>
  <si>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</si>
  <si>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</si>
  <si>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</si>
  <si>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</si>
  <si>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</si>
  <si>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</si>
  <si>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</si>
  <si>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</si>
  <si>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</si>
  <si>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</si>
  <si>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</si>
  <si>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</si>
  <si>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</si>
  <si>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</si>
  <si>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</si>
  <si>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</si>
  <si>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</si>
  <si>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</si>
  <si>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</si>
  <si>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</si>
  <si>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</si>
  <si>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</si>
  <si>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</si>
  <si>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</si>
  <si>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</si>
  <si>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</si>
  <si>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</si>
  <si>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</si>
  <si>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</si>
  <si>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</si>
  <si>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</si>
  <si>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</si>
  <si>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</si>
  <si>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</si>
  <si>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</si>
  <si>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</si>
  <si>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</si>
  <si>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</si>
  <si>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</si>
  <si>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</si>
  <si>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</si>
  <si>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</si>
  <si>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</si>
  <si>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</si>
  <si>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</si>
  <si>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</si>
  <si>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</si>
  <si>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</si>
  <si>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</si>
  <si>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</si>
  <si>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</si>
  <si>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</si>
  <si>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</si>
  <si>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</si>
  <si>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</si>
  <si>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</si>
  <si>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</si>
  <si>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</si>
  <si>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</si>
  <si>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</si>
  <si>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</si>
  <si>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</si>
  <si>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</si>
  <si>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</si>
  <si>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</si>
  <si>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</si>
  <si>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</si>
  <si>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</si>
  <si>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</si>
  <si>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</si>
  <si>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</si>
  <si>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</si>
  <si>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</si>
  <si>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</si>
  <si>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</si>
  <si>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</si>
  <si>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</si>
  <si>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</si>
  <si>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</si>
  <si>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</si>
  <si>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</si>
  <si>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</si>
  <si>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</si>
  <si>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</si>
  <si>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</si>
  <si>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</si>
  <si>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</si>
  <si>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</si>
  <si>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</si>
  <si>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</si>
  <si>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</si>
  <si>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</si>
  <si>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</si>
  <si>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</si>
  <si>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</si>
  <si>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</si>
  <si>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</si>
  <si>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</si>
  <si>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</si>
  <si>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</si>
  <si>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</si>
  <si>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</si>
  <si>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</si>
  <si>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</si>
  <si>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</si>
  <si>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</si>
  <si>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</si>
  <si>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</si>
  <si>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</si>
  <si>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</si>
  <si>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</si>
  <si>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</si>
  <si>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</si>
  <si>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</si>
  <si>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</si>
  <si>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</si>
  <si>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</si>
  <si>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</si>
  <si>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</si>
  <si>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</si>
  <si>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</si>
  <si>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</si>
  <si>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</si>
  <si>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</si>
  <si>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</si>
  <si>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</si>
  <si>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</si>
  <si>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</si>
  <si>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</si>
  <si>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</si>
  <si>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</si>
  <si>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</si>
  <si>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</si>
  <si>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</si>
  <si>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</si>
  <si>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</si>
  <si>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</si>
  <si>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</si>
  <si>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</si>
  <si>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</si>
  <si>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</si>
  <si>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</si>
  <si>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</si>
  <si>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</si>
  <si>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</si>
  <si>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</si>
  <si>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</si>
  <si>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</si>
  <si>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</si>
  <si>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</si>
  <si>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</si>
  <si>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</si>
  <si>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</si>
  <si>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</si>
  <si>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</si>
  <si>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</si>
  <si>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</si>
  <si>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</si>
  <si>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</si>
  <si>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</si>
  <si>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</si>
  <si>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</si>
  <si>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</si>
  <si>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</si>
  <si>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</si>
  <si>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</si>
  <si>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</si>
  <si>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</si>
  <si>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</si>
  <si>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</si>
  <si>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</si>
  <si>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</si>
  <si>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</si>
  <si>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</si>
  <si>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</si>
  <si>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</si>
  <si>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</si>
  <si>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</si>
  <si>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</si>
  <si>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</si>
  <si>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</si>
  <si>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</si>
  <si>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</si>
  <si>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</si>
  <si>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</si>
  <si>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</si>
  <si>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</si>
  <si>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</si>
  <si>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</si>
  <si>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</si>
  <si>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</si>
  <si>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</si>
  <si>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</si>
  <si>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</si>
  <si>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</si>
  <si>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</si>
  <si>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</si>
  <si>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</si>
  <si>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</si>
  <si>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</si>
  <si>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</si>
  <si>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</si>
  <si>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</si>
  <si>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</si>
  <si>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</si>
  <si>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</si>
  <si>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</si>
  <si>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</si>
  <si>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</si>
  <si>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</si>
  <si>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</si>
  <si>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</si>
  <si>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</si>
  <si>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</si>
  <si>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</si>
  <si>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</si>
  <si>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</si>
  <si>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</si>
  <si>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</si>
  <si>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</si>
  <si>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</si>
  <si>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</si>
  <si>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</si>
  <si>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</si>
  <si>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</si>
  <si>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</si>
  <si>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</si>
  <si>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</si>
  <si>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</si>
  <si>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</si>
  <si>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</si>
  <si>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</si>
  <si>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</si>
  <si>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</si>
  <si>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</si>
  <si>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</si>
  <si>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</si>
  <si>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</si>
  <si>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</si>
  <si>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</si>
  <si>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</si>
  <si>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</si>
  <si>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</si>
  <si>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</si>
  <si>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</si>
  <si>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</si>
  <si>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</si>
  <si>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</si>
  <si>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</si>
  <si>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</si>
  <si>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</si>
  <si>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</si>
  <si>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</si>
  <si>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</si>
  <si>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</si>
  <si>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</si>
  <si>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</si>
  <si>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</si>
  <si>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</si>
  <si>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</si>
  <si>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</si>
  <si>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</si>
  <si>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</si>
  <si>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</si>
  <si>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</si>
  <si>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</si>
  <si>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</si>
  <si>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</si>
  <si>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</si>
  <si>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</si>
  <si>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</si>
  <si>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</si>
  <si>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</si>
  <si>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</si>
  <si>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</si>
  <si>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</si>
  <si>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</si>
  <si>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</si>
  <si>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</si>
  <si>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</si>
  <si>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</si>
  <si>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</si>
  <si>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</si>
  <si>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</si>
  <si>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</si>
  <si>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</si>
  <si>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</si>
  <si>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</si>
  <si>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</si>
  <si>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</si>
  <si>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</si>
  <si>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</si>
  <si>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</si>
  <si>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</si>
  <si>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</si>
  <si>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</si>
  <si>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</si>
  <si>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</si>
  <si>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</si>
  <si>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</si>
  <si>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</si>
  <si>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</si>
  <si>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</si>
  <si>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</si>
  <si>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</si>
  <si>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</si>
  <si>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</si>
  <si>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</si>
  <si>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</si>
  <si>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</si>
  <si>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</si>
  <si>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</si>
  <si>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</si>
  <si>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</si>
  <si>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</si>
  <si>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</si>
  <si>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</si>
  <si>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</si>
  <si>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</si>
  <si>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</si>
  <si>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</si>
  <si>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</si>
  <si>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</si>
  <si>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</si>
  <si>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</si>
  <si>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</si>
  <si>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</si>
  <si>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</si>
  <si>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</si>
  <si>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</si>
  <si>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</si>
  <si>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</si>
  <si>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</si>
  <si>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</si>
  <si>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</si>
  <si>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</si>
  <si>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</si>
  <si>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</si>
  <si>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</si>
  <si>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</si>
  <si>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</si>
  <si>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</si>
  <si>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</si>
  <si>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</si>
  <si>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</si>
  <si>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</si>
  <si>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</si>
  <si>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</si>
  <si>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</si>
  <si>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</si>
  <si>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</si>
  <si>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</si>
  <si>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</si>
  <si>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</si>
  <si>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</si>
  <si>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</si>
  <si>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</si>
  <si>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</si>
  <si>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</si>
  <si>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</si>
  <si>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</si>
  <si>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</si>
  <si>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</si>
  <si>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</si>
  <si>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</si>
  <si>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</si>
  <si>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</si>
  <si>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</si>
  <si>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</si>
  <si>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</si>
  <si>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</si>
  <si>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</si>
  <si>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</si>
  <si>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</si>
  <si>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</si>
  <si>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</si>
  <si>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</si>
  <si>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</si>
  <si>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</si>
  <si>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</si>
  <si>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</si>
  <si>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</si>
  <si>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</si>
  <si>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</si>
  <si>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</si>
  <si>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</si>
  <si>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</si>
  <si>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</si>
  <si>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</si>
  <si>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</si>
  <si>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</si>
  <si>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</si>
  <si>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</si>
  <si>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</si>
  <si>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</si>
  <si>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</si>
  <si>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</si>
  <si>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</si>
  <si>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</si>
  <si>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</si>
  <si>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</si>
  <si>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</si>
  <si>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</si>
  <si>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</si>
  <si>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</si>
  <si>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</si>
  <si>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</si>
  <si>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</si>
  <si>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</si>
  <si>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</si>
  <si>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</si>
  <si>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</si>
  <si>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</si>
  <si>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</si>
  <si>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</si>
  <si>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</si>
  <si>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</si>
  <si>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</si>
  <si>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</si>
  <si>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</si>
  <si>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</si>
  <si>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</si>
  <si>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</si>
  <si>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</si>
  <si>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</si>
  <si>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</si>
  <si>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</si>
  <si>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</si>
  <si>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</si>
  <si>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</si>
  <si>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</si>
  <si>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</si>
  <si>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</si>
  <si>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</si>
  <si>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</si>
  <si>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</si>
  <si>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</si>
  <si>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</si>
  <si>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</si>
  <si>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</si>
  <si>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</si>
  <si>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</si>
  <si>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</si>
  <si>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</si>
  <si>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</si>
  <si>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</si>
  <si>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</si>
  <si>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</si>
  <si>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</si>
  <si>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</si>
  <si>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</si>
  <si>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</si>
  <si>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</si>
  <si>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</si>
  <si>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</si>
  <si>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</si>
  <si>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</si>
  <si>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</si>
  <si>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</si>
  <si>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</si>
  <si>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</si>
  <si>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</si>
  <si>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</si>
  <si>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</si>
  <si>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</si>
  <si>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</si>
  <si>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</si>
  <si>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</si>
  <si>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</si>
  <si>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</si>
  <si>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</si>
  <si>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</si>
  <si>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</si>
  <si>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</si>
  <si>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</si>
  <si>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</si>
  <si>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</si>
  <si>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</si>
  <si>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</si>
  <si>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</si>
  <si>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</si>
  <si>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</si>
  <si>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</si>
  <si>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</si>
  <si>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</si>
  <si>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</si>
  <si>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</si>
  <si>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</si>
  <si>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</si>
  <si>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</si>
  <si>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</si>
  <si>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</si>
  <si>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</si>
  <si>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</si>
  <si>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</si>
  <si>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</si>
  <si>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</si>
  <si>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</si>
  <si>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</si>
  <si>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</si>
  <si>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</si>
  <si>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</si>
  <si>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</si>
  <si>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</si>
  <si>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</si>
  <si>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</si>
  <si>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</si>
  <si>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</si>
  <si>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</si>
  <si>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</si>
  <si>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</si>
  <si>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</si>
  <si>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</si>
  <si>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</si>
  <si>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</si>
  <si>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</si>
  <si>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</si>
  <si>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</si>
  <si>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</si>
  <si>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</si>
  <si>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</si>
  <si>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</si>
  <si>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</si>
  <si>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</si>
  <si>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</si>
  <si>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</si>
  <si>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</si>
  <si>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</si>
  <si>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</si>
  <si>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</si>
  <si>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</si>
  <si>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</si>
  <si>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</si>
  <si>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</si>
  <si>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</si>
  <si>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</si>
  <si>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</si>
  <si>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</si>
  <si>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</si>
  <si>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</si>
  <si>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</si>
  <si>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</si>
  <si>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</si>
  <si>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</si>
  <si>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</si>
  <si>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</si>
  <si>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</si>
  <si>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</si>
  <si>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</si>
  <si>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</si>
  <si>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</si>
  <si>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</si>
  <si>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</si>
  <si>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</si>
  <si>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</si>
  <si>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</si>
  <si>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</si>
  <si>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</si>
  <si>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</si>
  <si>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</si>
  <si>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</si>
  <si>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</si>
  <si>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</si>
  <si>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</si>
  <si>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</si>
  <si>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</si>
  <si>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</si>
  <si>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</si>
  <si>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</si>
  <si>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</si>
  <si>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</si>
  <si>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</si>
  <si>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</si>
  <si>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</si>
  <si>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</si>
  <si>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</si>
  <si>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</si>
  <si>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</si>
  <si>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</si>
  <si>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</si>
  <si>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</si>
  <si>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</si>
  <si>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</si>
  <si>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</si>
  <si>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</si>
  <si>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</si>
  <si>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</si>
  <si>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</si>
  <si>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</si>
  <si>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</si>
  <si>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</si>
  <si>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</si>
  <si>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</si>
  <si>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</si>
  <si>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</si>
  <si>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</si>
  <si>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</si>
  <si>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</si>
  <si>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</si>
  <si>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</si>
  <si>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</si>
  <si>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</si>
  <si>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</si>
  <si>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</si>
  <si>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</si>
  <si>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</si>
  <si>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</si>
  <si>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</si>
  <si>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</si>
  <si>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</si>
  <si>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</si>
  <si>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</si>
  <si>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</si>
  <si>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</si>
  <si>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</si>
  <si>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</si>
  <si>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</si>
  <si>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</si>
  <si>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</si>
  <si>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</si>
  <si>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</si>
  <si>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</si>
  <si>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</si>
  <si>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</si>
  <si>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</si>
  <si>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</si>
  <si>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</si>
  <si>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</si>
  <si>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</si>
  <si>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</si>
  <si>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</si>
  <si>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</si>
  <si>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</si>
  <si>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</si>
  <si>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</si>
  <si>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</si>
  <si>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</si>
  <si>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</si>
  <si>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</si>
  <si>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</si>
  <si>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</si>
  <si>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</si>
  <si>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</si>
  <si>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</si>
  <si>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</si>
  <si>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</si>
  <si>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</si>
  <si>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</si>
  <si>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</si>
  <si>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</si>
  <si>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</si>
  <si>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</si>
  <si>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</si>
  <si>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</si>
  <si>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</si>
  <si>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</si>
  <si>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</si>
  <si>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</si>
  <si>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</si>
  <si>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</si>
  <si>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</si>
  <si>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</si>
  <si>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</si>
  <si>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</si>
  <si>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</si>
  <si>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</si>
  <si>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</si>
  <si>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</si>
  <si>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</si>
  <si>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</si>
  <si>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</si>
  <si>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</si>
  <si>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</si>
  <si>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</si>
  <si>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</si>
  <si>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</si>
  <si>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</si>
  <si>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</si>
  <si>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</si>
  <si>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</si>
  <si>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</si>
  <si>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</si>
  <si>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</si>
  <si>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</si>
  <si>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</si>
  <si>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</si>
  <si>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</si>
  <si>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</si>
  <si>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</si>
  <si>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</si>
  <si>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</si>
  <si>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</si>
  <si>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</si>
  <si>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</si>
  <si>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</si>
  <si>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</si>
  <si>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</si>
  <si>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</si>
  <si>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</si>
  <si>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</si>
  <si>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</si>
  <si>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</si>
  <si>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</si>
  <si>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</si>
  <si>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</si>
  <si>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</si>
  <si>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</si>
  <si>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</si>
  <si>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</si>
  <si>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</si>
  <si>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</si>
  <si>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</si>
  <si>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</si>
  <si>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</si>
  <si>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</si>
  <si>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</si>
  <si>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</si>
  <si>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</si>
  <si>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</si>
  <si>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</si>
  <si>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</si>
  <si>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</si>
  <si>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</si>
  <si>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</si>
  <si>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</si>
  <si>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</si>
  <si>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</si>
  <si>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</si>
  <si>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</si>
  <si>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</si>
  <si>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</si>
  <si>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</si>
  <si>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</si>
  <si>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</si>
  <si>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</si>
  <si>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</si>
  <si>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</si>
  <si>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</si>
  <si>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</si>
  <si>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</si>
  <si>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</si>
  <si>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</si>
  <si>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</si>
  <si>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</si>
  <si>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</si>
  <si>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</si>
  <si>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</si>
  <si>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</si>
  <si>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</si>
  <si>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</si>
  <si>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</si>
  <si>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</si>
  <si>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</si>
  <si>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</si>
  <si>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</si>
  <si>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</si>
  <si>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</si>
  <si>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</si>
  <si>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</si>
  <si>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</si>
  <si>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</si>
  <si>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</si>
  <si>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</si>
  <si>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</si>
  <si>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</si>
  <si>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</si>
  <si>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</si>
  <si>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</si>
  <si>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</si>
  <si>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</si>
  <si>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</si>
  <si>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</si>
  <si>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</si>
  <si>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</si>
  <si>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</si>
  <si>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</si>
  <si>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</si>
  <si>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</si>
  <si>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</si>
  <si>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</si>
  <si>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</si>
  <si>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</si>
  <si>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</si>
  <si>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</si>
  <si>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</si>
  <si>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</si>
  <si>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</si>
  <si>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</si>
  <si>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</si>
  <si>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</si>
  <si>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</si>
  <si>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</si>
  <si>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</si>
  <si>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</si>
  <si>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</si>
  <si>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</si>
  <si>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</si>
  <si>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</si>
  <si>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</si>
  <si>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</si>
  <si>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</si>
  <si>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</si>
  <si>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</si>
  <si>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</si>
  <si>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</si>
  <si>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</si>
  <si>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</si>
  <si>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</si>
  <si>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</si>
  <si>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</si>
  <si>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</si>
  <si>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</si>
  <si>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</si>
  <si>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</si>
  <si>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</si>
  <si>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</si>
  <si>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</si>
  <si>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</si>
  <si>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</si>
  <si>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</si>
  <si>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</si>
  <si>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</si>
  <si>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</si>
  <si>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</si>
  <si>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</si>
  <si>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</si>
  <si>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</si>
  <si>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</si>
  <si>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</si>
  <si>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</si>
  <si>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</si>
  <si>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</si>
  <si>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</si>
  <si>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</si>
  <si>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</si>
  <si>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</si>
  <si>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</si>
  <si>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</si>
  <si>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</si>
  <si>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</si>
  <si>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</si>
  <si>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</si>
  <si>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</si>
  <si>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</si>
  <si>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</si>
  <si>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</si>
  <si>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</si>
  <si>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</si>
  <si>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</si>
  <si>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</si>
  <si>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</si>
  <si>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</si>
  <si>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</si>
  <si>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</si>
  <si>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</si>
  <si>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</si>
  <si>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</si>
  <si>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</si>
  <si>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</si>
  <si>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</si>
  <si>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</si>
  <si>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</si>
  <si>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</si>
  <si>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</si>
  <si>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</si>
  <si>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</si>
  <si>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</si>
  <si>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</si>
  <si>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</si>
  <si>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</si>
  <si>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</si>
  <si>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</si>
  <si>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</si>
  <si>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</si>
  <si>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</si>
  <si>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</si>
  <si>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</si>
  <si>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</si>
  <si>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</si>
  <si>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</si>
  <si>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</si>
  <si>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</si>
  <si>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</si>
  <si>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</si>
  <si>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</si>
  <si>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</si>
  <si>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</si>
  <si>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</si>
  <si>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</si>
  <si>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</si>
  <si>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</si>
  <si>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</si>
  <si>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</si>
  <si>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</si>
  <si>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</si>
  <si>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</si>
  <si>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</si>
  <si>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</si>
  <si>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</si>
  <si>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</si>
  <si>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</si>
  <si>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</si>
  <si>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</si>
  <si>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</si>
  <si>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</si>
  <si>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</si>
  <si>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</si>
  <si>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</si>
  <si>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</si>
  <si>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</si>
  <si>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</si>
  <si>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</si>
  <si>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</si>
  <si>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</si>
  <si>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</si>
  <si>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</si>
  <si>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</si>
  <si>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</si>
  <si>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</si>
  <si>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</si>
  <si>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</si>
  <si>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</si>
  <si>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</si>
  <si>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</si>
  <si>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</si>
  <si>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</si>
  <si>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</si>
  <si>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</si>
  <si>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</si>
  <si>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</si>
  <si>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</si>
  <si>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</si>
  <si>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</si>
  <si>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</si>
  <si>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</si>
  <si>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</si>
  <si>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</si>
  <si>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</si>
  <si>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</si>
  <si>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</si>
  <si>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</si>
  <si>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</si>
  <si>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</si>
  <si>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</si>
  <si>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</si>
  <si>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</si>
  <si>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</si>
  <si>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</si>
  <si>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</si>
  <si>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</si>
  <si>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</si>
  <si>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</si>
  <si>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</si>
  <si>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</si>
  <si>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</si>
  <si>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</si>
  <si>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</si>
  <si>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</si>
  <si>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</si>
  <si>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</si>
  <si>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</si>
  <si>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</si>
  <si>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</si>
  <si>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</si>
  <si>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</si>
  <si>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</si>
  <si>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</si>
  <si>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</si>
  <si>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</si>
  <si>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</si>
  <si>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</si>
  <si>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</si>
  <si>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</si>
  <si>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</si>
  <si>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</si>
  <si>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</si>
  <si>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</si>
  <si>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</si>
  <si>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</si>
  <si>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</si>
  <si>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</si>
  <si>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</si>
  <si>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</si>
  <si>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</si>
  <si>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</si>
  <si>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</si>
  <si>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</si>
  <si>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</si>
  <si>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</si>
  <si>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</si>
  <si>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</si>
  <si>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</si>
  <si>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</si>
  <si>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</si>
  <si>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</si>
  <si>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</si>
  <si>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</si>
  <si>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</si>
  <si>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</si>
  <si>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</si>
  <si>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</si>
  <si>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</si>
  <si>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</si>
  <si>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</si>
  <si>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</si>
  <si>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</si>
  <si>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</si>
  <si>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</si>
  <si>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</si>
  <si>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</si>
  <si>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</si>
  <si>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</si>
  <si>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</si>
  <si>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</si>
  <si>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</si>
  <si>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</si>
  <si>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</si>
  <si>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</si>
  <si>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</si>
  <si>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</si>
  <si>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</si>
  <si>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</si>
  <si>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</si>
  <si>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</si>
  <si>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</si>
  <si>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</si>
  <si>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</si>
  <si>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</si>
  <si>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</si>
  <si>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</si>
  <si>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</si>
  <si>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</si>
  <si>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</si>
  <si>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</si>
  <si>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</si>
  <si>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</si>
  <si>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</si>
  <si>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</si>
  <si>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</si>
  <si>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</si>
  <si>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</si>
  <si>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</si>
  <si>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</si>
  <si>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</si>
  <si>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</si>
  <si>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</si>
  <si>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</si>
  <si>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</si>
  <si>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</si>
  <si>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</si>
  <si>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</si>
  <si>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</si>
  <si>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</si>
  <si>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</si>
  <si>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</si>
  <si>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</si>
  <si>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</si>
  <si>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</si>
  <si>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</si>
  <si>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</si>
  <si>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</si>
  <si>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</si>
  <si>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</si>
  <si>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</si>
  <si>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</si>
  <si>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</si>
  <si>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</si>
  <si>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</si>
  <si>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</si>
  <si>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</si>
  <si>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</si>
  <si>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</si>
  <si>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</si>
  <si>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</si>
  <si>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</si>
  <si>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</si>
  <si>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</si>
  <si>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</si>
  <si>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</si>
  <si>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</si>
  <si>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</si>
  <si>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</si>
  <si>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</si>
  <si>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</si>
  <si>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</si>
  <si>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</si>
  <si>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</si>
  <si>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</si>
  <si>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</si>
  <si>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</si>
  <si>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</si>
  <si>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</si>
  <si>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</si>
  <si>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</si>
  <si>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</si>
  <si>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</si>
  <si>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</si>
  <si>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</si>
  <si>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</si>
  <si>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</si>
  <si>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</si>
  <si>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</si>
  <si>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</si>
  <si>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</si>
  <si>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</si>
  <si>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</si>
  <si>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</si>
  <si>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</si>
  <si>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</si>
  <si>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</si>
  <si>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</si>
  <si>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</si>
  <si>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</si>
  <si>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</si>
  <si>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</si>
  <si>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</si>
  <si>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</si>
  <si>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</si>
  <si>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</si>
  <si>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</si>
  <si>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</si>
  <si>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</si>
  <si>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</si>
  <si>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</si>
  <si>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</si>
  <si>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</si>
  <si>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</si>
  <si>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</si>
  <si>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</si>
  <si>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</si>
  <si>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</si>
  <si>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</si>
  <si>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</si>
  <si>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</si>
  <si>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</si>
  <si>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</si>
  <si>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</si>
  <si>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</si>
  <si>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</si>
  <si>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</si>
  <si>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</si>
  <si>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</si>
  <si>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</si>
  <si>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</si>
  <si>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</si>
  <si>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</si>
  <si>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</si>
  <si>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</si>
  <si>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</si>
  <si>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</si>
  <si>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</si>
  <si>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</si>
  <si>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</si>
  <si>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</si>
  <si>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</si>
  <si>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</si>
  <si>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</si>
  <si>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</si>
  <si>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</si>
  <si>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</si>
  <si>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</si>
  <si>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</si>
  <si>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</si>
  <si>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</si>
  <si>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</si>
  <si>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</si>
  <si>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</si>
  <si>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</si>
  <si>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</si>
  <si>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</si>
  <si>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</si>
  <si>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</si>
  <si>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</si>
  <si>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</si>
  <si>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</si>
  <si>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</si>
  <si>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</si>
  <si>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</si>
  <si>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</si>
  <si>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</si>
  <si>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</si>
  <si>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</si>
  <si>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</si>
  <si>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</si>
  <si>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</si>
  <si>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</si>
  <si>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</si>
  <si>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</si>
  <si>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</si>
  <si>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</si>
  <si>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</si>
  <si>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</si>
  <si>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</si>
  <si>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</si>
  <si>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</si>
  <si>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</si>
  <si>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</si>
  <si>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</si>
  <si>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</si>
  <si>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</si>
  <si>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</si>
  <si>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</si>
  <si>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</si>
  <si>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</si>
  <si>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</si>
  <si>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</si>
  <si>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</si>
  <si>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</si>
  <si>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</si>
  <si>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</si>
  <si>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</si>
  <si>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</si>
  <si>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</si>
  <si>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</si>
  <si>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</si>
  <si>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</si>
  <si>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</si>
  <si>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</si>
  <si>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</si>
  <si>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</si>
  <si>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</si>
  <si>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</si>
  <si>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</si>
  <si>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</si>
  <si>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</si>
  <si>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</si>
  <si>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</si>
  <si>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</si>
  <si>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</si>
  <si>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</si>
  <si>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</si>
  <si>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</si>
  <si>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</si>
  <si>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</si>
  <si>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</si>
  <si>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</si>
  <si>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</si>
  <si>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</si>
  <si>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</si>
  <si>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</si>
  <si>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</si>
  <si>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</si>
  <si>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</si>
  <si>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</si>
  <si>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</si>
  <si>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</si>
  <si>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</si>
  <si>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</si>
  <si>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</si>
  <si>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</si>
  <si>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</si>
  <si>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</si>
  <si>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</si>
  <si>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</si>
  <si>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</si>
  <si>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</si>
  <si>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</si>
  <si>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</si>
  <si>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</si>
  <si>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</si>
  <si>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</si>
  <si>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</si>
  <si>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</si>
  <si>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</si>
  <si>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</si>
  <si>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</si>
  <si>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</si>
  <si>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</si>
  <si>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</si>
  <si>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</si>
  <si>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</si>
  <si>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</si>
  <si>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</si>
  <si>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</si>
  <si>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</si>
  <si>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</si>
  <si>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</si>
  <si>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</si>
  <si>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</si>
  <si>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</si>
  <si>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</si>
  <si>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</si>
  <si>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</si>
  <si>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</si>
  <si>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</si>
  <si>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</si>
  <si>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</si>
  <si>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</si>
  <si>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</si>
  <si>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</si>
  <si>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</si>
  <si>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</si>
  <si>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</si>
  <si>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</si>
  <si>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</si>
  <si>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</si>
  <si>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</si>
  <si>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</si>
  <si>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</si>
  <si>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</si>
  <si>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</si>
  <si>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</si>
  <si>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</si>
  <si>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</si>
  <si>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</si>
  <si>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</si>
  <si>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</si>
  <si>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</si>
  <si>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</si>
  <si>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</si>
  <si>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</si>
  <si>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</si>
  <si>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</si>
  <si>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</si>
  <si>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</si>
  <si>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</si>
  <si>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</si>
  <si>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</si>
  <si>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</si>
  <si>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</si>
  <si>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</si>
  <si>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</si>
  <si>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</si>
  <si>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</si>
  <si>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</si>
  <si>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</si>
  <si>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</si>
  <si>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</si>
  <si>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</si>
  <si>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</si>
  <si>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</si>
  <si>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</si>
  <si>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</si>
  <si>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</si>
  <si>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</si>
  <si>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</si>
  <si>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</si>
  <si>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</si>
  <si>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</si>
  <si>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</si>
  <si>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</si>
  <si>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</si>
  <si>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</si>
  <si>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</si>
  <si>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</si>
  <si>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</si>
  <si>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</si>
  <si>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</si>
  <si>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</si>
  <si>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</si>
  <si>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</si>
  <si>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</si>
  <si>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</si>
  <si>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</si>
  <si>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</si>
  <si>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</si>
  <si>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</si>
  <si>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</si>
  <si>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</si>
  <si>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</si>
  <si>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</si>
  <si>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</si>
  <si>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</si>
  <si>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</si>
  <si>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</si>
  <si>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</si>
  <si>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</si>
  <si>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</si>
  <si>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</si>
  <si>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</si>
  <si>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</si>
  <si>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</si>
  <si>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</si>
  <si>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</si>
  <si>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</si>
  <si>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</si>
  <si>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</si>
  <si>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</si>
  <si>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</si>
  <si>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</si>
  <si>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</si>
  <si>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</si>
  <si>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</si>
  <si>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</si>
  <si>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</si>
  <si>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</si>
  <si>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</si>
  <si>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</si>
  <si>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</si>
  <si>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</si>
  <si>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</si>
  <si>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</si>
  <si>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</si>
  <si>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</si>
  <si>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</si>
  <si>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</si>
  <si>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</si>
  <si>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</si>
  <si>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</si>
  <si>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</si>
  <si>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</si>
  <si>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</si>
  <si>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</si>
  <si>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</si>
  <si>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</si>
  <si>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</si>
  <si>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</si>
  <si>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</si>
  <si>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</si>
  <si>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</si>
  <si>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</si>
  <si>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</si>
  <si>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</si>
  <si>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</si>
  <si>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</si>
  <si>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</si>
  <si>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</si>
  <si>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</si>
  <si>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</si>
  <si>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</si>
  <si>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</si>
  <si>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</si>
  <si>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</si>
  <si>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</si>
  <si>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</si>
  <si>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</si>
  <si>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</si>
  <si>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</si>
  <si>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</si>
  <si>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</si>
  <si>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</si>
  <si>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</si>
  <si>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</si>
  <si>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</si>
  <si>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</si>
  <si>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</si>
  <si>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</si>
  <si>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</si>
  <si>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</si>
  <si>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</si>
  <si>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</si>
  <si>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</si>
  <si>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</si>
  <si>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</si>
  <si>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</si>
  <si>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</si>
  <si>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</si>
  <si>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</si>
  <si>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</si>
  <si>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</si>
  <si>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</si>
  <si>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</si>
  <si>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</si>
  <si>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</si>
  <si>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</si>
  <si>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</si>
  <si>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</si>
  <si>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</si>
  <si>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</si>
  <si>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</si>
  <si>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</si>
  <si>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</si>
  <si>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</si>
  <si>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</si>
  <si>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</si>
  <si>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</si>
  <si>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</si>
  <si>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</si>
  <si>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</si>
  <si>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</si>
  <si>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</si>
  <si>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</si>
  <si>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</si>
  <si>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</si>
  <si>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</si>
  <si>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</si>
  <si>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</si>
  <si>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</si>
  <si>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</si>
  <si>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</si>
  <si>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</si>
  <si>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</si>
  <si>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</si>
  <si>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</si>
  <si>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</si>
  <si>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</si>
  <si>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</si>
  <si>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</si>
  <si>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</si>
  <si>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</si>
  <si>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</si>
  <si>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</si>
  <si>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</si>
  <si>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</si>
  <si>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</si>
  <si>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</si>
  <si>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</si>
  <si>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</si>
  <si>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</si>
  <si>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</si>
  <si>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</si>
  <si>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</si>
  <si>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</si>
  <si>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</si>
  <si>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</si>
  <si>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</si>
  <si>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</si>
  <si>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</si>
  <si>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</si>
  <si>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</si>
  <si>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</si>
  <si>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</si>
  <si>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</si>
  <si>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</si>
  <si>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</si>
  <si>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</si>
  <si>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</si>
  <si>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</si>
  <si>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</si>
  <si>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</si>
  <si>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</si>
  <si>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</si>
  <si>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</si>
  <si>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</si>
  <si>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</si>
  <si>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</si>
  <si>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</si>
  <si>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</si>
  <si>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</si>
  <si>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</si>
  <si>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</si>
  <si>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</si>
  <si>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</si>
  <si>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</si>
  <si>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</si>
  <si>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</si>
  <si>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</si>
  <si>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</si>
  <si>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</si>
  <si>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</si>
  <si>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</si>
  <si>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</si>
  <si>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</si>
  <si>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</si>
  <si>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</si>
  <si>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</si>
  <si>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</si>
  <si>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</si>
  <si>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</si>
  <si>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</si>
  <si>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</si>
  <si>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</si>
  <si>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</si>
  <si>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</si>
  <si>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</si>
  <si>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</si>
  <si>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</si>
  <si>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</si>
  <si>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</si>
  <si>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</si>
  <si>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</si>
  <si>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</si>
  <si>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</si>
  <si>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</si>
  <si>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</si>
  <si>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</si>
  <si>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</si>
  <si>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</si>
  <si>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</si>
  <si>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</si>
  <si>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</si>
  <si>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</si>
  <si>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</si>
  <si>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</si>
  <si>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</si>
  <si>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</si>
  <si>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</si>
  <si>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</si>
  <si>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</si>
  <si>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</si>
  <si>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</si>
  <si>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</si>
  <si>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</si>
  <si>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</si>
  <si>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</si>
  <si>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</si>
  <si>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</si>
  <si>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</si>
  <si>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</si>
  <si>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</si>
  <si>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</si>
  <si>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</si>
  <si>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</si>
  <si>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</si>
  <si>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</si>
  <si>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</si>
  <si>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</si>
  <si>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</si>
  <si>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</si>
  <si>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</si>
  <si>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</si>
  <si>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</si>
  <si>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</si>
  <si>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</si>
  <si>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</si>
  <si>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</si>
  <si>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</si>
  <si>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</si>
  <si>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</si>
  <si>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</si>
  <si>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</si>
  <si>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</si>
  <si>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</si>
  <si>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</si>
  <si>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</si>
  <si>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</si>
  <si>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</si>
  <si>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</si>
  <si>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</si>
  <si>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</si>
  <si>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</si>
  <si>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</si>
  <si>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</si>
  <si>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</si>
  <si>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</si>
  <si>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</si>
  <si>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</si>
  <si>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</si>
  <si>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</si>
  <si>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</si>
  <si>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</si>
  <si>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</si>
  <si>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</si>
  <si>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</si>
  <si>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</si>
  <si>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</si>
  <si>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</si>
  <si>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</si>
  <si>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</si>
  <si>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</si>
  <si>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</si>
  <si>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</si>
  <si>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</si>
  <si>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</si>
  <si>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</si>
  <si>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</si>
  <si>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</si>
  <si>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</si>
  <si>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</si>
  <si>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</si>
  <si>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</si>
  <si>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</si>
  <si>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</si>
  <si>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</si>
  <si>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</si>
  <si>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</si>
  <si>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</si>
  <si>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</si>
  <si>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</si>
  <si>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</si>
  <si>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</si>
  <si>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</si>
  <si>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</si>
  <si>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</si>
  <si>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</si>
  <si>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</si>
  <si>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</si>
  <si>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</si>
  <si>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</si>
  <si>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</si>
  <si>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</si>
  <si>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</si>
  <si>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</si>
  <si>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</si>
  <si>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</si>
  <si>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</si>
  <si>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</si>
  <si>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</si>
  <si>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</si>
  <si>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</si>
  <si>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</si>
  <si>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</si>
  <si>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</si>
  <si>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</si>
  <si>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</si>
  <si>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</si>
  <si>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</si>
  <si>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</si>
  <si>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</si>
  <si>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</si>
  <si>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</si>
  <si>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</si>
  <si>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</si>
  <si>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</si>
  <si>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</si>
  <si>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</si>
  <si>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</si>
  <si>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</si>
  <si>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</si>
  <si>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</si>
  <si>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</si>
  <si>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</si>
  <si>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</si>
  <si>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</si>
  <si>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</si>
  <si>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</si>
  <si>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</si>
  <si>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</si>
  <si>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</si>
  <si>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</si>
  <si>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</si>
  <si>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</si>
  <si>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</si>
  <si>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</si>
  <si>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</si>
  <si>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</si>
  <si>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</si>
  <si>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</si>
  <si>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</si>
  <si>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</si>
  <si>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</si>
  <si>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</si>
  <si>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</si>
  <si>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</si>
  <si>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</si>
  <si>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</si>
  <si>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</si>
  <si>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</si>
  <si>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</si>
  <si>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</si>
  <si>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</si>
  <si>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</si>
  <si>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</si>
  <si>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</si>
  <si>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</si>
  <si>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</si>
  <si>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</si>
  <si>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</si>
  <si>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</si>
  <si>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</si>
  <si>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</si>
  <si>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</si>
  <si>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</si>
  <si>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</si>
  <si>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</si>
  <si>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</si>
  <si>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</si>
  <si>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</si>
  <si>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</si>
  <si>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</si>
  <si>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</si>
  <si>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</si>
  <si>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</si>
  <si>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</si>
  <si>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</si>
  <si>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</si>
  <si>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</si>
  <si>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</si>
  <si>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</si>
  <si>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</si>
  <si>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</si>
  <si>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</si>
  <si>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</si>
  <si>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</si>
  <si>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</si>
  <si>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</si>
  <si>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</si>
  <si>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</si>
  <si>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</si>
  <si>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</si>
  <si>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</si>
  <si>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</si>
  <si>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</si>
  <si>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</si>
  <si>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</si>
  <si>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</si>
  <si>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</si>
  <si>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</si>
  <si>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</si>
  <si>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</si>
  <si>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</si>
  <si>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</si>
  <si>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</si>
  <si>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</si>
  <si>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</si>
  <si>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</si>
  <si>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</si>
  <si>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</si>
  <si>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</si>
  <si>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</si>
  <si>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</si>
  <si>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</si>
  <si>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</si>
  <si>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</si>
  <si>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</si>
  <si>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</si>
  <si>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</si>
  <si>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</si>
  <si>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</si>
  <si>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</si>
  <si>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</si>
  <si>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</si>
  <si>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</si>
  <si>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</si>
  <si>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</si>
  <si>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</si>
  <si>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</si>
  <si>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</si>
  <si>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</si>
  <si>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</si>
  <si>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</si>
  <si>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</si>
  <si>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</si>
  <si>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</si>
  <si>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</si>
  <si>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</si>
  <si>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</si>
  <si>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</si>
  <si>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</si>
  <si>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</si>
  <si>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</si>
  <si>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</si>
  <si>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</si>
  <si>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</si>
  <si>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</si>
  <si>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</si>
  <si>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</si>
  <si>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</si>
  <si>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</si>
  <si>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</si>
  <si>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</si>
  <si>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</si>
  <si>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</si>
  <si>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</si>
  <si>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</si>
  <si>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</si>
  <si>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</si>
  <si>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</si>
  <si>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</si>
  <si>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</si>
  <si>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</si>
  <si>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</si>
  <si>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</si>
  <si>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</si>
  <si>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</si>
  <si>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</si>
  <si>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</si>
  <si>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</si>
  <si>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</si>
  <si>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</si>
  <si>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</si>
  <si>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</si>
  <si>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</si>
  <si>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</si>
  <si>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</si>
  <si>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</si>
  <si>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</si>
  <si>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</si>
  <si>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</si>
  <si>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</si>
  <si>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</si>
  <si>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</si>
  <si>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</si>
  <si>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</si>
  <si>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</si>
  <si>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</si>
  <si>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</si>
  <si>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</si>
  <si>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</si>
  <si>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</si>
  <si>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</si>
  <si>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</si>
  <si>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</si>
  <si>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</si>
  <si>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</si>
  <si>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</si>
  <si>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</si>
  <si>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</si>
  <si>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</si>
  <si>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</si>
  <si>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</si>
  <si>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</si>
  <si>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</si>
  <si>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</si>
  <si>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</si>
  <si>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</si>
  <si>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</si>
  <si>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</si>
  <si>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</si>
  <si>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</si>
  <si>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</si>
  <si>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</si>
  <si>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</si>
  <si>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</si>
  <si>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</si>
  <si>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</si>
  <si>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</si>
  <si>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</si>
  <si>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</si>
  <si>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</si>
  <si>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</si>
  <si>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</si>
  <si>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</si>
  <si>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</si>
  <si>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</si>
  <si>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</si>
  <si>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</si>
  <si>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</si>
  <si>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</si>
  <si>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</si>
  <si>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</si>
  <si>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</si>
  <si>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</si>
  <si>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</si>
  <si>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</si>
  <si>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</si>
  <si>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</si>
  <si>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</si>
  <si>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</si>
  <si>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</si>
  <si>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</si>
  <si>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</si>
  <si>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EL CARMEN DE BOLÍVAR, BOLÍVAR</t>
  </si>
  <si>
    <t>asohombresdemitierra@gmail.com</t>
  </si>
  <si>
    <t>3017530041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</si>
  <si>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</si>
  <si>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2021-13-10000286</t>
  </si>
  <si>
    <t>CONVENIO 003 DE 2013</t>
  </si>
  <si>
    <t>APOYO A LOS PROGRAMAS DE ATENCION INTEGRAL A LA PRIMERA INFANCIA Y/O FAMILIA</t>
  </si>
  <si>
    <t>CONVENIO 005 DE 2013</t>
  </si>
  <si>
    <t>CONVENIO 002 DE 2012</t>
  </si>
  <si>
    <t>CONVENIO 004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</si>
</sst>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N116" sqref="N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806009116</v>
      </c>
      <c r="C20" s="5"/>
      <c r="D20" s="73"/>
      <c r="E20" s="5"/>
      <c r="F20" s="5"/>
      <c r="G20" s="5"/>
      <c r="H20" s="185"/>
      <c r="I20" s="148" t="s">
        <v>208</v>
      </c>
      <c r="J20" s="149" t="s">
        <v>239</v>
      </c>
      <c r="K20" s="150">
        <v>1131290500</v>
      </c>
      <c r="L20" s="151">
        <v>44211</v>
      </c>
      <c r="M20" s="151">
        <v>44561</v>
      </c>
      <c r="N20" s="134">
        <f>+(M20-L20)/30</f>
        <v>11.666666666666666</v>
      </c>
      <c r="O20" s="137"/>
      <c r="U20" s="133"/>
      <c r="V20" s="105">
        <f ca="1">NOW()</f>
        <v>44192.329107754631</v>
      </c>
      <c r="W20" s="105">
        <f ca="1">NOW()</f>
        <v>44192.329107754631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HOMBRES DE MI TIERRA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42023</v>
      </c>
      <c r="F48" s="144">
        <v>42247</v>
      </c>
      <c r="G48" s="159">
        <f>IF(AND(E48&lt;&gt;"",F48&lt;&gt;""),((F48-E48)/30),"")</f>
        <v>7.4666666666666668</v>
      </c>
      <c r="H48" s="121" t="s">
        <v>2678</v>
      </c>
      <c r="I48" s="113" t="s">
        <v>208</v>
      </c>
      <c r="J48" s="113" t="s">
        <v>239</v>
      </c>
      <c r="K48" s="115">
        <v>181490880</v>
      </c>
      <c r="L48" s="114" t="s">
        <v>1148</v>
      </c>
      <c r="M48" s="116">
        <v>1</v>
      </c>
      <c r="N48" s="114" t="s">
        <v>27</v>
      </c>
      <c r="O48" s="114" t="s">
        <v>26</v>
      </c>
      <c r="P48" s="78"/>
    </row>
    <row r="49" spans="1:16" s="6" customFormat="1" ht="24.75" customHeight="1" x14ac:dyDescent="0.25">
      <c r="A49" s="142">
        <v>2</v>
      </c>
      <c r="B49" s="121" t="s">
        <v>2679</v>
      </c>
      <c r="C49" s="112" t="s">
        <v>31</v>
      </c>
      <c r="D49" s="110" t="s">
        <v>2680</v>
      </c>
      <c r="E49" s="144">
        <v>42065</v>
      </c>
      <c r="F49" s="144">
        <v>42310</v>
      </c>
      <c r="G49" s="159">
        <f t="shared" ref="G49:G50" si="2">IF(AND(E49&lt;&gt;"",F49&lt;&gt;""),((F49-E49)/30),"")</f>
        <v>8.1666666666666661</v>
      </c>
      <c r="H49" s="121" t="s">
        <v>2681</v>
      </c>
      <c r="I49" s="113" t="s">
        <v>208</v>
      </c>
      <c r="J49" s="113" t="s">
        <v>251</v>
      </c>
      <c r="K49" s="115">
        <v>180000000</v>
      </c>
      <c r="L49" s="114" t="s">
        <v>1148</v>
      </c>
      <c r="M49" s="116">
        <v>1</v>
      </c>
      <c r="N49" s="114" t="s">
        <v>27</v>
      </c>
      <c r="O49" s="114" t="s">
        <v>26</v>
      </c>
      <c r="P49" s="78"/>
    </row>
    <row r="50" spans="1:16" s="6" customFormat="1" ht="24.75" customHeight="1" x14ac:dyDescent="0.25">
      <c r="A50" s="142">
        <v>3</v>
      </c>
      <c r="B50" s="121" t="s">
        <v>2682</v>
      </c>
      <c r="C50" s="112" t="s">
        <v>32</v>
      </c>
      <c r="D50" s="120"/>
      <c r="E50" s="144">
        <v>42809</v>
      </c>
      <c r="F50" s="144">
        <v>43069</v>
      </c>
      <c r="G50" s="159">
        <f t="shared" si="2"/>
        <v>8.6666666666666661</v>
      </c>
      <c r="H50" s="118" t="s">
        <v>2683</v>
      </c>
      <c r="I50" s="113" t="s">
        <v>208</v>
      </c>
      <c r="J50" s="113" t="s">
        <v>229</v>
      </c>
      <c r="K50" s="122">
        <v>780216822</v>
      </c>
      <c r="L50" s="114" t="s">
        <v>1148</v>
      </c>
      <c r="M50" s="116">
        <v>1</v>
      </c>
      <c r="N50" s="114" t="s">
        <v>27</v>
      </c>
      <c r="O50" s="114" t="s">
        <v>26</v>
      </c>
      <c r="P50" s="78"/>
    </row>
    <row r="51" spans="1:16" s="6" customFormat="1" ht="24.75" customHeight="1" outlineLevel="1" x14ac:dyDescent="0.25">
      <c r="A51" s="142">
        <v>4</v>
      </c>
      <c r="B51" s="121" t="s">
        <v>2684</v>
      </c>
      <c r="C51" s="112" t="s">
        <v>31</v>
      </c>
      <c r="D51" s="120" t="s">
        <v>2685</v>
      </c>
      <c r="E51" s="144">
        <v>42795</v>
      </c>
      <c r="F51" s="144">
        <v>43040</v>
      </c>
      <c r="G51" s="159">
        <f t="shared" ref="G51:G107" si="3">IF(AND(E51&lt;&gt;"",F51&lt;&gt;""),((F51-E51)/30),"")</f>
        <v>8.1666666666666661</v>
      </c>
      <c r="H51" s="121" t="s">
        <v>2686</v>
      </c>
      <c r="I51" s="113" t="s">
        <v>208</v>
      </c>
      <c r="J51" s="113" t="s">
        <v>239</v>
      </c>
      <c r="K51" s="115">
        <v>240000000</v>
      </c>
      <c r="L51" s="114" t="s">
        <v>1148</v>
      </c>
      <c r="M51" s="116">
        <v>1</v>
      </c>
      <c r="N51" s="114" t="s">
        <v>27</v>
      </c>
      <c r="O51" s="114" t="s">
        <v>26</v>
      </c>
      <c r="P51" s="78"/>
    </row>
    <row r="52" spans="1:16" s="7" customFormat="1" ht="24.75" customHeight="1" outlineLevel="1" x14ac:dyDescent="0.25">
      <c r="A52" s="143">
        <v>5</v>
      </c>
      <c r="B52" s="121" t="s">
        <v>2684</v>
      </c>
      <c r="C52" s="112" t="s">
        <v>31</v>
      </c>
      <c r="D52" s="120" t="s">
        <v>2687</v>
      </c>
      <c r="E52" s="144">
        <v>43192</v>
      </c>
      <c r="F52" s="144">
        <v>43436</v>
      </c>
      <c r="G52" s="159">
        <f t="shared" si="3"/>
        <v>8.1333333333333329</v>
      </c>
      <c r="H52" s="118" t="s">
        <v>2688</v>
      </c>
      <c r="I52" s="113" t="s">
        <v>208</v>
      </c>
      <c r="J52" s="113" t="s">
        <v>239</v>
      </c>
      <c r="K52" s="115">
        <v>250000000</v>
      </c>
      <c r="L52" s="114" t="s">
        <v>1148</v>
      </c>
      <c r="M52" s="116">
        <v>1</v>
      </c>
      <c r="N52" s="114" t="s">
        <v>27</v>
      </c>
      <c r="O52" s="114" t="s">
        <v>26</v>
      </c>
      <c r="P52" s="79"/>
    </row>
    <row r="53" spans="1:16" s="7" customFormat="1" ht="24.75" customHeight="1" outlineLevel="1" x14ac:dyDescent="0.25">
      <c r="A53" s="143">
        <v>6</v>
      </c>
      <c r="B53" s="121" t="s">
        <v>2676</v>
      </c>
      <c r="C53" s="112" t="s">
        <v>31</v>
      </c>
      <c r="D53" s="110" t="s">
        <v>2698</v>
      </c>
      <c r="E53" s="144">
        <v>41338</v>
      </c>
      <c r="F53" s="144">
        <v>41459</v>
      </c>
      <c r="G53" s="159">
        <f t="shared" si="3"/>
        <v>4.0333333333333332</v>
      </c>
      <c r="H53" s="121" t="s">
        <v>2699</v>
      </c>
      <c r="I53" s="113" t="s">
        <v>208</v>
      </c>
      <c r="J53" s="113" t="s">
        <v>239</v>
      </c>
      <c r="K53" s="115">
        <v>88583452</v>
      </c>
      <c r="L53" s="114" t="s">
        <v>1148</v>
      </c>
      <c r="M53" s="116">
        <v>1</v>
      </c>
      <c r="N53" s="114" t="s">
        <v>27</v>
      </c>
      <c r="O53" s="114" t="s">
        <v>1148</v>
      </c>
      <c r="P53" s="79"/>
    </row>
    <row r="54" spans="1:16" s="7" customFormat="1" ht="24.75" customHeight="1" outlineLevel="1" x14ac:dyDescent="0.25">
      <c r="A54" s="143">
        <v>7</v>
      </c>
      <c r="B54" s="111" t="s">
        <v>2676</v>
      </c>
      <c r="C54" s="112" t="s">
        <v>31</v>
      </c>
      <c r="D54" s="110" t="s">
        <v>2700</v>
      </c>
      <c r="E54" s="144">
        <v>41522</v>
      </c>
      <c r="F54" s="144">
        <v>41639</v>
      </c>
      <c r="G54" s="159">
        <f t="shared" si="3"/>
        <v>3.9</v>
      </c>
      <c r="H54" s="121" t="s">
        <v>2699</v>
      </c>
      <c r="I54" s="113" t="s">
        <v>208</v>
      </c>
      <c r="J54" s="113" t="s">
        <v>239</v>
      </c>
      <c r="K54" s="122">
        <v>88583452</v>
      </c>
      <c r="L54" s="114" t="s">
        <v>1148</v>
      </c>
      <c r="M54" s="116">
        <v>1</v>
      </c>
      <c r="N54" s="114" t="s">
        <v>27</v>
      </c>
      <c r="O54" s="114" t="s">
        <v>1148</v>
      </c>
      <c r="P54" s="79"/>
    </row>
    <row r="55" spans="1:16" s="7" customFormat="1" ht="24.75" customHeight="1" outlineLevel="1" x14ac:dyDescent="0.25">
      <c r="A55" s="143">
        <v>8</v>
      </c>
      <c r="B55" s="111" t="s">
        <v>2676</v>
      </c>
      <c r="C55" s="112" t="s">
        <v>31</v>
      </c>
      <c r="D55" s="110" t="s">
        <v>2701</v>
      </c>
      <c r="E55" s="144">
        <v>41002</v>
      </c>
      <c r="F55" s="144">
        <v>41121</v>
      </c>
      <c r="G55" s="159">
        <f t="shared" si="3"/>
        <v>3.9666666666666668</v>
      </c>
      <c r="H55" s="121" t="s">
        <v>2699</v>
      </c>
      <c r="I55" s="113" t="s">
        <v>208</v>
      </c>
      <c r="J55" s="113" t="s">
        <v>239</v>
      </c>
      <c r="K55" s="117">
        <v>80555552</v>
      </c>
      <c r="L55" s="114" t="s">
        <v>1148</v>
      </c>
      <c r="M55" s="116">
        <v>1</v>
      </c>
      <c r="N55" s="114" t="s">
        <v>27</v>
      </c>
      <c r="O55" s="114" t="s">
        <v>1148</v>
      </c>
      <c r="P55" s="79"/>
    </row>
    <row r="56" spans="1:16" s="7" customFormat="1" ht="24.75" customHeight="1" outlineLevel="1" x14ac:dyDescent="0.25">
      <c r="A56" s="143">
        <v>9</v>
      </c>
      <c r="B56" s="121" t="s">
        <v>2676</v>
      </c>
      <c r="C56" s="112" t="s">
        <v>31</v>
      </c>
      <c r="D56" s="110" t="s">
        <v>2702</v>
      </c>
      <c r="E56" s="144">
        <v>41122</v>
      </c>
      <c r="F56" s="144">
        <v>41243</v>
      </c>
      <c r="G56" s="159">
        <f t="shared" si="3"/>
        <v>4.0333333333333332</v>
      </c>
      <c r="H56" s="121" t="s">
        <v>2699</v>
      </c>
      <c r="I56" s="113" t="s">
        <v>208</v>
      </c>
      <c r="J56" s="113" t="s">
        <v>239</v>
      </c>
      <c r="K56" s="117">
        <v>60416664</v>
      </c>
      <c r="L56" s="114" t="s">
        <v>1148</v>
      </c>
      <c r="M56" s="116">
        <v>1</v>
      </c>
      <c r="N56" s="114" t="s">
        <v>27</v>
      </c>
      <c r="O56" s="114" t="s">
        <v>1148</v>
      </c>
      <c r="P56" s="79"/>
    </row>
    <row r="57" spans="1:16" s="7" customFormat="1" ht="24.75" customHeight="1" outlineLevel="1" x14ac:dyDescent="0.25">
      <c r="A57" s="143">
        <v>10</v>
      </c>
      <c r="B57" s="64"/>
      <c r="C57" s="65"/>
      <c r="D57" s="120"/>
      <c r="E57" s="144"/>
      <c r="F57" s="144"/>
      <c r="G57" s="159" t="str">
        <f t="shared" si="3"/>
        <v/>
      </c>
      <c r="H57" s="121"/>
      <c r="I57" s="63"/>
      <c r="J57" s="63"/>
      <c r="K57" s="117"/>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43909</v>
      </c>
      <c r="F114" s="144">
        <v>44196</v>
      </c>
      <c r="G114" s="159">
        <f>IF(AND(E114&lt;&gt;"",F114&lt;&gt;""),((F114-E114)/30),"")</f>
        <v>9.5666666666666664</v>
      </c>
      <c r="H114" s="121" t="s">
        <v>2690</v>
      </c>
      <c r="I114" s="120" t="s">
        <v>1154</v>
      </c>
      <c r="J114" s="120" t="s">
        <v>706</v>
      </c>
      <c r="K114" s="122">
        <v>4037819940</v>
      </c>
      <c r="L114" s="100">
        <f>+IF(AND(K114&gt;0,O114="Ejecución"),(K114/877802)*Tabla28[[#This Row],[% participación]],IF(AND(K114&gt;0,O114&lt;&gt;"Ejecución"),"-",""))</f>
        <v>4599.9210983798166</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33938715</v>
      </c>
      <c r="F185" s="92"/>
      <c r="G185" s="93"/>
      <c r="H185" s="88"/>
      <c r="I185" s="90" t="s">
        <v>2627</v>
      </c>
      <c r="J185" s="165">
        <f>+SUM(M179:M183)</f>
        <v>0.02</v>
      </c>
      <c r="K185" s="201" t="s">
        <v>2628</v>
      </c>
      <c r="L185" s="201"/>
      <c r="M185" s="94">
        <f>+J185*(SUM(K20:K35))</f>
        <v>22625810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40989</v>
      </c>
      <c r="D193" s="5"/>
      <c r="E193" s="125">
        <v>291</v>
      </c>
      <c r="F193" s="5"/>
      <c r="G193" s="5"/>
      <c r="H193" s="146" t="s">
        <v>2691</v>
      </c>
      <c r="J193" s="5"/>
      <c r="K193" s="126">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2693</v>
      </c>
      <c r="L211" s="21"/>
      <c r="M211" s="21"/>
      <c r="N211" s="21"/>
      <c r="O211" s="8"/>
    </row>
    <row r="212" spans="1:15" x14ac:dyDescent="0.25">
      <c r="A212" s="9"/>
      <c r="B212" s="27" t="s">
        <v>2619</v>
      </c>
      <c r="C212" s="146"/>
      <c r="D212" s="21"/>
      <c r="G212" s="27" t="s">
        <v>2621</v>
      </c>
      <c r="H212" s="147" t="s">
        <v>2695</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2020-12-26T23:46:28Z</cp:lastPrinted>
  <dcterms:created xsi:type="dcterms:W3CDTF">2020-10-14T21:57:42Z</dcterms:created>
  <dcterms:modified xsi:type="dcterms:W3CDTF">2020-12-27T12:54:06Z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