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OLIVAR\MARIA LA BAJA\"/>
    </mc:Choice>
  </mc:AlternateContent>
  <xr:revisionPtr revIDLastSave="0" documentId="13_ncr:1_{6A4785C6-68EF-435D-89DD-A9B45A5BD7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<sst xmlns="http://schemas.openxmlformats.org/spreadsheetml/2006/main" count="3096" uniqueCount="2705">
  <si>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</si>
  <si>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</si>
  <si>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</si>
  <si>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</si>
  <si>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</si>
  <si>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</si>
  <si>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</si>
  <si>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</si>
  <si>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</si>
  <si>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</si>
  <si>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</si>
  <si>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</si>
  <si>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</si>
  <si>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</si>
  <si>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</si>
  <si>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</si>
  <si>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</si>
  <si>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</si>
  <si>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</si>
  <si>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</si>
  <si>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</si>
  <si>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</si>
  <si>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</si>
  <si>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</si>
  <si>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</si>
  <si>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</si>
  <si>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</si>
  <si>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</si>
  <si>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</si>
  <si>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</si>
  <si>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</si>
  <si>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</si>
  <si>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</si>
  <si>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</si>
  <si>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</si>
  <si>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</si>
  <si>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</si>
  <si>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</si>
  <si>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</si>
  <si>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</si>
  <si>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</si>
  <si>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</si>
  <si>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</si>
  <si>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</si>
  <si>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</si>
  <si>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</si>
  <si>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</si>
  <si>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</si>
  <si>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</si>
  <si>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</si>
  <si>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</si>
  <si>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</si>
  <si>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</si>
  <si>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</si>
  <si>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</si>
  <si>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</si>
  <si>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</si>
  <si>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</si>
  <si>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</si>
  <si>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</si>
  <si>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</si>
  <si>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</si>
  <si>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</si>
  <si>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</si>
  <si>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</si>
  <si>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</si>
  <si>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</si>
  <si>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</si>
  <si>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</si>
  <si>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</si>
  <si>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</si>
  <si>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</si>
  <si>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</si>
  <si>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</si>
  <si>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</si>
  <si>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</si>
  <si>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</si>
  <si>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</si>
  <si>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</si>
  <si>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</si>
  <si>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</si>
  <si>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</si>
  <si>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</si>
  <si>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</si>
  <si>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</si>
  <si>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</si>
  <si>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</si>
  <si>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</si>
  <si>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</si>
  <si>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</si>
  <si>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</si>
  <si>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</si>
  <si>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</si>
  <si>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</si>
  <si>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</si>
  <si>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</si>
  <si>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</si>
  <si>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</si>
  <si>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</si>
  <si>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</si>
  <si>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</si>
  <si>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</si>
  <si>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</si>
  <si>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</si>
  <si>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</si>
  <si>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</si>
  <si>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</si>
  <si>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</si>
  <si>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</si>
  <si>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</si>
  <si>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</si>
  <si>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</si>
  <si>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</si>
  <si>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</si>
  <si>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</si>
  <si>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</si>
  <si>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</si>
  <si>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</si>
  <si>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</si>
  <si>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</si>
  <si>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</si>
  <si>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</si>
  <si>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</si>
  <si>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</si>
  <si>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</si>
  <si>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</si>
  <si>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</si>
  <si>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</si>
  <si>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</si>
  <si>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</si>
  <si>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</si>
  <si>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</si>
  <si>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</si>
  <si>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</si>
  <si>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</si>
  <si>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</si>
  <si>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</si>
  <si>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</si>
  <si>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</si>
  <si>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</si>
  <si>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</si>
  <si>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</si>
  <si>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</si>
  <si>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</si>
  <si>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</si>
  <si>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</si>
  <si>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</si>
  <si>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</si>
  <si>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</si>
  <si>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</si>
  <si>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</si>
  <si>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</si>
  <si>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</si>
  <si>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</si>
  <si>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</si>
  <si>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</si>
  <si>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</si>
  <si>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</si>
  <si>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</si>
  <si>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</si>
  <si>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</si>
  <si>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</si>
  <si>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</si>
  <si>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</si>
  <si>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</si>
  <si>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</si>
  <si>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</si>
  <si>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</si>
  <si>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</si>
  <si>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</si>
  <si>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</si>
  <si>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</si>
  <si>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</si>
  <si>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</si>
  <si>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</si>
  <si>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</si>
  <si>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</si>
  <si>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</si>
  <si>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</si>
  <si>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</si>
  <si>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</si>
  <si>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</si>
  <si>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</si>
  <si>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</si>
  <si>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</si>
  <si>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</si>
  <si>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</si>
  <si>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</si>
  <si>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</si>
  <si>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</si>
  <si>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</si>
  <si>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</si>
  <si>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</si>
  <si>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</si>
  <si>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</si>
  <si>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</si>
  <si>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</si>
  <si>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</si>
  <si>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</si>
  <si>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</si>
  <si>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</si>
  <si>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</si>
  <si>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</si>
  <si>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</si>
  <si>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</si>
  <si>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</si>
  <si>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</si>
  <si>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</si>
  <si>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</si>
  <si>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</si>
  <si>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</si>
  <si>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</si>
  <si>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</si>
  <si>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</si>
  <si>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</si>
  <si>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</si>
  <si>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</si>
  <si>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</si>
  <si>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</si>
  <si>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</si>
  <si>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</si>
  <si>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</si>
  <si>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</si>
  <si>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</si>
  <si>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</si>
  <si>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</si>
  <si>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</si>
  <si>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</si>
  <si>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</si>
  <si>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</si>
  <si>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</si>
  <si>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</si>
  <si>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</si>
  <si>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</si>
  <si>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</si>
  <si>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</si>
  <si>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</si>
  <si>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</si>
  <si>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</si>
  <si>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</si>
  <si>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</si>
  <si>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</si>
  <si>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</si>
  <si>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</si>
  <si>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</si>
  <si>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</si>
  <si>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</si>
  <si>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</si>
  <si>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</si>
  <si>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</si>
  <si>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</si>
  <si>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</si>
  <si>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</si>
  <si>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</si>
  <si>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</si>
  <si>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</si>
  <si>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</si>
  <si>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</si>
  <si>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</si>
  <si>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</si>
  <si>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</si>
  <si>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</si>
  <si>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</si>
  <si>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</si>
  <si>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</si>
  <si>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</si>
  <si>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</si>
  <si>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</si>
  <si>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</si>
  <si>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</si>
  <si>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</si>
  <si>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</si>
  <si>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</si>
  <si>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</si>
  <si>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</si>
  <si>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</si>
  <si>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</si>
  <si>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</si>
  <si>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</si>
  <si>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</si>
  <si>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</si>
  <si>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</si>
  <si>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</si>
  <si>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</si>
  <si>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</si>
  <si>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</si>
  <si>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</si>
  <si>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</si>
  <si>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</si>
  <si>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</si>
  <si>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</si>
  <si>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</si>
  <si>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</si>
  <si>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</si>
  <si>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</si>
  <si>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</si>
  <si>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</si>
  <si>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</si>
  <si>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</si>
  <si>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</si>
  <si>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</si>
  <si>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</si>
  <si>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</si>
  <si>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</si>
  <si>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</si>
  <si>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</si>
  <si>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</si>
  <si>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</si>
  <si>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</si>
  <si>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</si>
  <si>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</si>
  <si>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</si>
  <si>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</si>
  <si>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</si>
  <si>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</si>
  <si>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</si>
  <si>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</si>
  <si>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</si>
  <si>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</si>
  <si>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</si>
  <si>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</si>
  <si>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</si>
  <si>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</si>
  <si>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</si>
  <si>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</si>
  <si>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</si>
  <si>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</si>
  <si>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</si>
  <si>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</si>
  <si>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</si>
  <si>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</si>
  <si>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</si>
  <si>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</si>
  <si>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</si>
  <si>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</si>
  <si>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</si>
  <si>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</si>
  <si>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</si>
  <si>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</si>
  <si>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</si>
  <si>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</si>
  <si>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</si>
  <si>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</si>
  <si>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</si>
  <si>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</si>
  <si>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</si>
  <si>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</si>
  <si>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</si>
  <si>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</si>
  <si>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</si>
  <si>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</si>
  <si>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</si>
  <si>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</si>
  <si>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</si>
  <si>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</si>
  <si>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</si>
  <si>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</si>
  <si>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</si>
  <si>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</si>
  <si>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</si>
  <si>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</si>
  <si>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</si>
  <si>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</si>
  <si>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</si>
  <si>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</si>
  <si>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</si>
  <si>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</si>
  <si>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</si>
  <si>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</si>
  <si>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</si>
  <si>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</si>
  <si>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</si>
  <si>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</si>
  <si>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</si>
  <si>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</si>
  <si>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</si>
  <si>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</si>
  <si>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</si>
  <si>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</si>
  <si>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</si>
  <si>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</si>
  <si>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</si>
  <si>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</si>
  <si>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</si>
  <si>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</si>
  <si>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</si>
  <si>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</si>
  <si>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</si>
  <si>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</si>
  <si>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</si>
  <si>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</si>
  <si>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</si>
  <si>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</si>
  <si>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</si>
  <si>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</si>
  <si>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</si>
  <si>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</si>
  <si>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</si>
  <si>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</si>
  <si>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</si>
  <si>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</si>
  <si>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</si>
  <si>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</si>
  <si>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</si>
  <si>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</si>
  <si>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</si>
  <si>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</si>
  <si>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</si>
  <si>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</si>
  <si>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</si>
  <si>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</si>
  <si>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</si>
  <si>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</si>
  <si>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</si>
  <si>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</si>
  <si>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</si>
  <si>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</si>
  <si>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</si>
  <si>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</si>
  <si>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</si>
  <si>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</si>
  <si>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</si>
  <si>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</si>
  <si>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</si>
  <si>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</si>
  <si>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</si>
  <si>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</si>
  <si>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</si>
  <si>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</si>
  <si>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</si>
  <si>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</si>
  <si>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</si>
  <si>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</si>
  <si>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</si>
  <si>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</si>
  <si>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</si>
  <si>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</si>
  <si>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</si>
  <si>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</si>
  <si>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</si>
  <si>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</si>
  <si>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</si>
  <si>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</si>
  <si>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</si>
  <si>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</si>
  <si>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</si>
  <si>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</si>
  <si>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</si>
  <si>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</si>
  <si>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</si>
  <si>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</si>
  <si>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</si>
  <si>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</si>
  <si>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</si>
  <si>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</si>
  <si>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</si>
  <si>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</si>
  <si>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</si>
  <si>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</si>
  <si>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</si>
  <si>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</si>
  <si>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</si>
  <si>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</si>
  <si>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</si>
  <si>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</si>
  <si>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</si>
  <si>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</si>
  <si>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</si>
  <si>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</si>
  <si>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</si>
  <si>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</si>
  <si>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</si>
  <si>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</si>
  <si>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</si>
  <si>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</si>
  <si>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</si>
  <si>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</si>
  <si>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</si>
  <si>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</si>
  <si>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</si>
  <si>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</si>
  <si>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</si>
  <si>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</si>
  <si>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</si>
  <si>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</si>
  <si>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</si>
  <si>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</si>
  <si>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</si>
  <si>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</si>
  <si>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</si>
  <si>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</si>
  <si>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</si>
  <si>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</si>
  <si>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</si>
  <si>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</si>
  <si>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</si>
  <si>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</si>
  <si>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</si>
  <si>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</si>
  <si>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</si>
  <si>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</si>
  <si>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</si>
  <si>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</si>
  <si>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</si>
  <si>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</si>
  <si>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</si>
  <si>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</si>
  <si>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</si>
  <si>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</si>
  <si>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</si>
  <si>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</si>
  <si>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</si>
  <si>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</si>
  <si>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</si>
  <si>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</si>
  <si>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</si>
  <si>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</si>
  <si>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</si>
  <si>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</si>
  <si>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</si>
  <si>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</si>
  <si>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</si>
  <si>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</si>
  <si>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</si>
  <si>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</si>
  <si>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</si>
  <si>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</si>
  <si>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</si>
  <si>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</si>
  <si>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</si>
  <si>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</si>
  <si>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</si>
  <si>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</si>
  <si>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</si>
  <si>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</si>
  <si>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</si>
  <si>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</si>
  <si>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</si>
  <si>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</si>
  <si>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</si>
  <si>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</si>
  <si>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</si>
  <si>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</si>
  <si>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</si>
  <si>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</si>
  <si>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</si>
  <si>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</si>
  <si>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</si>
  <si>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</si>
  <si>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</si>
  <si>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</si>
  <si>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</si>
  <si>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</si>
  <si>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</si>
  <si>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</si>
  <si>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</si>
  <si>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</si>
  <si>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</si>
  <si>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</si>
  <si>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</si>
  <si>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</si>
  <si>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</si>
  <si>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</si>
  <si>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</si>
  <si>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</si>
  <si>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</si>
  <si>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</si>
  <si>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</si>
  <si>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</si>
  <si>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</si>
  <si>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</si>
  <si>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</si>
  <si>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</si>
  <si>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</si>
  <si>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</si>
  <si>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</si>
  <si>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</si>
  <si>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</si>
  <si>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</si>
  <si>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</si>
  <si>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</si>
  <si>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</si>
  <si>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</si>
  <si>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</si>
  <si>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</si>
  <si>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</si>
  <si>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</si>
  <si>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</si>
  <si>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</si>
  <si>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</si>
  <si>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</si>
  <si>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</si>
  <si>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</si>
  <si>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</si>
  <si>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</si>
  <si>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</si>
  <si>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</si>
  <si>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</si>
  <si>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</si>
  <si>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</si>
  <si>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</si>
  <si>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</si>
  <si>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</si>
  <si>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</si>
  <si>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</si>
  <si>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</si>
  <si>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</si>
  <si>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</si>
  <si>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</si>
  <si>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</si>
  <si>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</si>
  <si>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</si>
  <si>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</si>
  <si>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</si>
  <si>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</si>
  <si>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</si>
  <si>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</si>
  <si>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</si>
  <si>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</si>
  <si>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</si>
  <si>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</si>
  <si>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</si>
  <si>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</si>
  <si>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</si>
  <si>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</si>
  <si>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</si>
  <si>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</si>
  <si>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</si>
  <si>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</si>
  <si>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</si>
  <si>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</si>
  <si>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</si>
  <si>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</si>
  <si>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</si>
  <si>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</si>
  <si>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</si>
  <si>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</si>
  <si>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</si>
  <si>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</si>
  <si>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</si>
  <si>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</si>
  <si>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</si>
  <si>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</si>
  <si>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</si>
  <si>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</si>
  <si>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</si>
  <si>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</si>
  <si>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</si>
  <si>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</si>
  <si>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</si>
  <si>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</si>
  <si>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</si>
  <si>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</si>
  <si>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</si>
  <si>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</si>
  <si>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</si>
  <si>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</si>
  <si>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</si>
  <si>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</si>
  <si>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</si>
  <si>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</si>
  <si>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</si>
  <si>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</si>
  <si>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</si>
  <si>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</si>
  <si>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</si>
  <si>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</si>
  <si>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</si>
  <si>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</si>
  <si>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</si>
  <si>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</si>
  <si>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</si>
  <si>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</si>
  <si>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</si>
  <si>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</si>
  <si>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</si>
  <si>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</si>
  <si>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</si>
  <si>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</si>
  <si>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</si>
  <si>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</si>
  <si>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</si>
  <si>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</si>
  <si>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</si>
  <si>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</si>
  <si>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</si>
  <si>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</si>
  <si>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</si>
  <si>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</si>
  <si>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</si>
  <si>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</si>
  <si>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</si>
  <si>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</si>
  <si>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</si>
  <si>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</si>
  <si>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</si>
  <si>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</si>
  <si>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</si>
  <si>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</si>
  <si>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</si>
  <si>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</si>
  <si>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</si>
  <si>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</si>
  <si>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</si>
  <si>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</si>
  <si>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</si>
  <si>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</si>
  <si>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</si>
  <si>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</si>
  <si>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</si>
  <si>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</si>
  <si>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</si>
  <si>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</si>
  <si>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</si>
  <si>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</si>
  <si>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</si>
  <si>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</si>
  <si>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</si>
  <si>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</si>
  <si>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</si>
  <si>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</si>
  <si>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</si>
  <si>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</si>
  <si>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</si>
  <si>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</si>
  <si>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</si>
  <si>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</si>
  <si>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</si>
  <si>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</si>
  <si>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</si>
  <si>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</si>
  <si>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</si>
  <si>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</si>
  <si>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</si>
  <si>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</si>
  <si>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</si>
  <si>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</si>
  <si>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</si>
  <si>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</si>
  <si>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</si>
  <si>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</si>
  <si>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</si>
  <si>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</si>
  <si>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</si>
  <si>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</si>
  <si>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</si>
  <si>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</si>
  <si>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</si>
  <si>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</si>
  <si>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</si>
  <si>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</si>
  <si>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</si>
  <si>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</si>
  <si>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</si>
  <si>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</si>
  <si>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</si>
  <si>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</si>
  <si>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</si>
  <si>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</si>
  <si>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</si>
  <si>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</si>
  <si>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</si>
  <si>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</si>
  <si>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</si>
  <si>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</si>
  <si>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</si>
  <si>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</si>
  <si>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</si>
  <si>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</si>
  <si>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</si>
  <si>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</si>
  <si>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</si>
  <si>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</si>
  <si>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</si>
  <si>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</si>
  <si>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</si>
  <si>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</si>
  <si>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</si>
  <si>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</si>
  <si>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</si>
  <si>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</si>
  <si>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</si>
  <si>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</si>
  <si>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</si>
  <si>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</si>
  <si>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</si>
  <si>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</si>
  <si>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</si>
  <si>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</si>
  <si>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</si>
  <si>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</si>
  <si>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</si>
  <si>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</si>
  <si>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</si>
  <si>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</si>
  <si>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</si>
  <si>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</si>
  <si>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</si>
  <si>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</si>
  <si>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</si>
  <si>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</si>
  <si>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</si>
  <si>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</si>
  <si>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</si>
  <si>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</si>
  <si>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</si>
  <si>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</si>
  <si>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</si>
  <si>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</si>
  <si>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</si>
  <si>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</si>
  <si>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</si>
  <si>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</si>
  <si>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</si>
  <si>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</si>
  <si>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</si>
  <si>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</si>
  <si>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</si>
  <si>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</si>
  <si>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</si>
  <si>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</si>
  <si>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</si>
  <si>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</si>
  <si>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</si>
  <si>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</si>
  <si>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</si>
  <si>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</si>
  <si>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</si>
  <si>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</si>
  <si>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</si>
  <si>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</si>
  <si>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</si>
  <si>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</si>
  <si>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</si>
  <si>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</si>
  <si>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</si>
  <si>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</si>
  <si>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</si>
  <si>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</si>
  <si>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</si>
  <si>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</si>
  <si>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</si>
  <si>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</si>
  <si>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</si>
  <si>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</si>
  <si>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</si>
  <si>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</si>
  <si>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</si>
  <si>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</si>
  <si>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</si>
  <si>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</si>
  <si>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</si>
  <si>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</si>
  <si>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</si>
  <si>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</si>
  <si>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</si>
  <si>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</si>
  <si>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</si>
  <si>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</si>
  <si>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</si>
  <si>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</si>
  <si>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</si>
  <si>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</si>
  <si>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</si>
  <si>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</si>
  <si>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</si>
  <si>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</si>
  <si>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</si>
  <si>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</si>
  <si>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</si>
  <si>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</si>
  <si>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</si>
  <si>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</si>
  <si>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</si>
  <si>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</si>
  <si>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</si>
  <si>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</si>
  <si>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</si>
  <si>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</si>
  <si>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</si>
  <si>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</si>
  <si>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</si>
  <si>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</si>
  <si>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</si>
  <si>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</si>
  <si>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</si>
  <si>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</si>
  <si>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</si>
  <si>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</si>
  <si>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</si>
  <si>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</si>
  <si>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</si>
  <si>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</si>
  <si>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</si>
  <si>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</si>
  <si>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</si>
  <si>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</si>
  <si>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</si>
  <si>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</si>
  <si>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</si>
  <si>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</si>
  <si>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</si>
  <si>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</si>
  <si>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</si>
  <si>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</si>
  <si>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</si>
  <si>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</si>
  <si>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</si>
  <si>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</si>
  <si>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</si>
  <si>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</si>
  <si>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</si>
  <si>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</si>
  <si>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</si>
  <si>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</si>
  <si>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</si>
  <si>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</si>
  <si>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</si>
  <si>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</si>
  <si>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</si>
  <si>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</si>
  <si>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</si>
  <si>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</si>
  <si>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</si>
  <si>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</si>
  <si>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</si>
  <si>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</si>
  <si>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</si>
  <si>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</si>
  <si>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</si>
  <si>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</si>
  <si>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</si>
  <si>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</si>
  <si>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</si>
  <si>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</si>
  <si>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</si>
  <si>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</si>
  <si>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</si>
  <si>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</si>
  <si>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</si>
  <si>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</si>
  <si>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</si>
  <si>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</si>
  <si>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</si>
  <si>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</si>
  <si>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</si>
  <si>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</si>
  <si>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</si>
  <si>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</si>
  <si>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</si>
  <si>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</si>
  <si>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</si>
  <si>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</si>
  <si>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</si>
  <si>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</si>
  <si>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</si>
  <si>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</si>
  <si>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</si>
  <si>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</si>
  <si>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</si>
  <si>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</si>
  <si>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</si>
  <si>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</si>
  <si>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</si>
  <si>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</si>
  <si>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</si>
  <si>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</si>
  <si>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</si>
  <si>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</si>
  <si>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</si>
  <si>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</si>
  <si>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</si>
  <si>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</si>
  <si>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</si>
  <si>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</si>
  <si>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</si>
  <si>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</si>
  <si>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</si>
  <si>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</si>
  <si>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</si>
  <si>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</si>
  <si>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</si>
  <si>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</si>
  <si>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</si>
  <si>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</si>
  <si>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</si>
  <si>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</si>
  <si>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</si>
  <si>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</si>
  <si>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</si>
  <si>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</si>
  <si>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</si>
  <si>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</si>
  <si>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</si>
  <si>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</si>
  <si>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</si>
  <si>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</si>
  <si>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</si>
  <si>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</si>
  <si>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</si>
  <si>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</si>
  <si>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</si>
  <si>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</si>
  <si>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</si>
  <si>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</si>
  <si>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</si>
  <si>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</si>
  <si>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</si>
  <si>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</si>
  <si>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</si>
  <si>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</si>
  <si>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</si>
  <si>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</si>
  <si>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</si>
  <si>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</si>
  <si>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</si>
  <si>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</si>
  <si>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</si>
  <si>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</si>
  <si>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</si>
  <si>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</si>
  <si>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</si>
  <si>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</si>
  <si>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</si>
  <si>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</si>
  <si>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</si>
  <si>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</si>
  <si>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</si>
  <si>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</si>
  <si>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</si>
  <si>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</si>
  <si>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</si>
  <si>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</si>
  <si>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</si>
  <si>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</si>
  <si>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</si>
  <si>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</si>
  <si>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</si>
  <si>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</si>
  <si>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</si>
  <si>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</si>
  <si>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</si>
  <si>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</si>
  <si>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</si>
  <si>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</si>
  <si>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</si>
  <si>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</si>
  <si>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</si>
  <si>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</si>
  <si>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</si>
  <si>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</si>
  <si>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</si>
  <si>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</si>
  <si>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</si>
  <si>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</si>
  <si>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</si>
  <si>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</si>
  <si>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</si>
  <si>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</si>
  <si>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</si>
  <si>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</si>
  <si>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</si>
  <si>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</si>
  <si>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</si>
  <si>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</si>
  <si>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</si>
  <si>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</si>
  <si>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</si>
  <si>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</si>
  <si>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</si>
  <si>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</si>
  <si>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</si>
  <si>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</si>
  <si>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</si>
  <si>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</si>
  <si>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</si>
  <si>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</si>
  <si>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</si>
  <si>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</si>
  <si>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</si>
  <si>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</si>
  <si>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</si>
  <si>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</si>
  <si>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</si>
  <si>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</si>
  <si>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</si>
  <si>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</si>
  <si>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</si>
  <si>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</si>
  <si>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</si>
  <si>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</si>
  <si>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</si>
  <si>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</si>
  <si>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</si>
  <si>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</si>
  <si>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</si>
  <si>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</si>
  <si>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</si>
  <si>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</si>
  <si>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</si>
  <si>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</si>
  <si>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</si>
  <si>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</si>
  <si>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</si>
  <si>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</si>
  <si>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</si>
  <si>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</si>
  <si>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</si>
  <si>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</si>
  <si>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</si>
  <si>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</si>
  <si>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</si>
  <si>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</si>
  <si>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</si>
  <si>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</si>
  <si>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</si>
  <si>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</si>
  <si>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</si>
  <si>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</si>
  <si>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</si>
  <si>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</si>
  <si>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</si>
  <si>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</si>
  <si>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</si>
  <si>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</si>
  <si>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</si>
  <si>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</si>
  <si>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</si>
  <si>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</si>
  <si>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</si>
  <si>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</si>
  <si>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</si>
  <si>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</si>
  <si>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</si>
  <si>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</si>
  <si>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</si>
  <si>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</si>
  <si>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</si>
  <si>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</si>
  <si>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</si>
  <si>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</si>
  <si>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</si>
  <si>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</si>
  <si>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</si>
  <si>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</si>
  <si>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</si>
  <si>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</si>
  <si>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</si>
  <si>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</si>
  <si>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</si>
  <si>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</si>
  <si>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</si>
  <si>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</si>
  <si>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</si>
  <si>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</si>
  <si>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</si>
  <si>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</si>
  <si>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</si>
  <si>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</si>
  <si>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</si>
  <si>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</si>
  <si>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</si>
  <si>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</si>
  <si>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</si>
  <si>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</si>
  <si>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</si>
  <si>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</si>
  <si>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</si>
  <si>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</si>
  <si>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</si>
  <si>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</si>
  <si>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</si>
  <si>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</si>
  <si>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</si>
  <si>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</si>
  <si>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</si>
  <si>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</si>
  <si>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</si>
  <si>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</si>
  <si>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</si>
  <si>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</si>
  <si>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</si>
  <si>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</si>
  <si>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</si>
  <si>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</si>
  <si>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</si>
  <si>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</si>
  <si>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</si>
  <si>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</si>
  <si>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</si>
  <si>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</si>
  <si>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</si>
  <si>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</si>
  <si>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</si>
  <si>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</si>
  <si>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</si>
  <si>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</si>
  <si>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</si>
  <si>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</si>
  <si>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</si>
  <si>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</si>
  <si>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</si>
  <si>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</si>
  <si>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</si>
  <si>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</si>
  <si>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</si>
  <si>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</si>
  <si>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</si>
  <si>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</si>
  <si>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</si>
  <si>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</si>
  <si>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</si>
  <si>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</si>
  <si>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</si>
  <si>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</si>
  <si>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</si>
  <si>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</si>
  <si>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</si>
  <si>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</si>
  <si>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</si>
  <si>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</si>
  <si>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</si>
  <si>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</si>
  <si>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</si>
  <si>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</si>
  <si>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</si>
  <si>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</si>
  <si>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</si>
  <si>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</si>
  <si>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</si>
  <si>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</si>
  <si>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</si>
  <si>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</si>
  <si>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</si>
  <si>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</si>
  <si>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</si>
  <si>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</si>
  <si>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</si>
  <si>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</si>
  <si>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</si>
  <si>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</si>
  <si>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</si>
  <si>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</si>
  <si>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</si>
  <si>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</si>
  <si>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</si>
  <si>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</si>
  <si>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</si>
  <si>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</si>
  <si>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</si>
  <si>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</si>
  <si>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</si>
  <si>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</si>
  <si>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</si>
  <si>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</si>
  <si>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</si>
  <si>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</si>
  <si>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</si>
  <si>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</si>
  <si>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</si>
  <si>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</si>
  <si>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</si>
  <si>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</si>
  <si>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</si>
  <si>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</si>
  <si>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</si>
  <si>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</si>
  <si>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</si>
  <si>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</si>
  <si>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</si>
  <si>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</si>
  <si>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</si>
  <si>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</si>
  <si>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</si>
  <si>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</si>
  <si>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</si>
  <si>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</si>
  <si>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</si>
  <si>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</si>
  <si>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</si>
  <si>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</si>
  <si>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</si>
  <si>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</si>
  <si>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</si>
  <si>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</si>
  <si>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</si>
  <si>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</si>
  <si>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</si>
  <si>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</si>
  <si>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</si>
  <si>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</si>
  <si>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</si>
  <si>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</si>
  <si>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</si>
  <si>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</si>
  <si>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</si>
  <si>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</si>
  <si>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</si>
  <si>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</si>
  <si>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</si>
  <si>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</si>
  <si>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</si>
  <si>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</si>
  <si>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</si>
  <si>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</si>
  <si>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</si>
  <si>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</si>
  <si>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</si>
  <si>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</si>
  <si>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</si>
  <si>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</si>
  <si>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</si>
  <si>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</si>
  <si>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</si>
  <si>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</si>
  <si>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</si>
  <si>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</si>
  <si>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</si>
  <si>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</si>
  <si>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</si>
  <si>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</si>
  <si>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</si>
  <si>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</si>
  <si>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</si>
  <si>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</si>
  <si>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</si>
  <si>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</si>
  <si>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</si>
  <si>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</si>
  <si>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</si>
  <si>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</si>
  <si>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</si>
  <si>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</si>
  <si>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</si>
  <si>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</si>
  <si>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</si>
  <si>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</si>
  <si>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</si>
  <si>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</si>
  <si>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</si>
  <si>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</si>
  <si>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</si>
  <si>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</si>
  <si>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</si>
  <si>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</si>
  <si>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</si>
  <si>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</si>
  <si>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</si>
  <si>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</si>
  <si>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</si>
  <si>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</si>
  <si>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</si>
  <si>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</si>
  <si>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</si>
  <si>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</si>
  <si>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</si>
  <si>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</si>
  <si>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</si>
  <si>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</si>
  <si>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</si>
  <si>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</si>
  <si>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</si>
  <si>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</si>
  <si>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</si>
  <si>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</si>
  <si>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</si>
  <si>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</si>
  <si>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</si>
  <si>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</si>
  <si>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</si>
  <si>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</si>
  <si>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</si>
  <si>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</si>
  <si>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</si>
  <si>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</si>
  <si>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</si>
  <si>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</si>
  <si>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</si>
  <si>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</si>
  <si>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</si>
  <si>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</si>
  <si>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</si>
  <si>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</si>
  <si>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</si>
  <si>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</si>
  <si>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</si>
  <si>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</si>
  <si>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</si>
  <si>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</si>
  <si>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</si>
  <si>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</si>
  <si>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</si>
  <si>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</si>
  <si>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</si>
  <si>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</si>
  <si>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</si>
  <si>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</si>
  <si>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</si>
  <si>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</si>
  <si>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</si>
  <si>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</si>
  <si>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</si>
  <si>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</si>
  <si>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</si>
  <si>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</si>
  <si>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</si>
  <si>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</si>
  <si>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</si>
  <si>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</si>
  <si>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</si>
  <si>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</si>
  <si>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</si>
  <si>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</si>
  <si>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</si>
  <si>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</si>
  <si>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</si>
  <si>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</si>
  <si>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</si>
  <si>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</si>
  <si>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</si>
  <si>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</si>
  <si>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</si>
  <si>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</si>
  <si>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</si>
  <si>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</si>
  <si>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</si>
  <si>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</si>
  <si>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</si>
  <si>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</si>
  <si>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</si>
  <si>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</si>
  <si>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</si>
  <si>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</si>
  <si>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</si>
  <si>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</si>
  <si>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</si>
  <si>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</si>
  <si>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</si>
  <si>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</si>
  <si>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</si>
  <si>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</si>
  <si>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</si>
  <si>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</si>
  <si>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</si>
  <si>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</si>
  <si>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</si>
  <si>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</si>
  <si>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</si>
  <si>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</si>
  <si>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</si>
  <si>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</si>
  <si>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</si>
  <si>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</si>
  <si>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</si>
  <si>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</si>
  <si>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</si>
  <si>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</si>
  <si>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</si>
  <si>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</si>
  <si>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</si>
  <si>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</si>
  <si>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</si>
  <si>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</si>
  <si>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</si>
  <si>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</si>
  <si>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</si>
  <si>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</si>
  <si>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</si>
  <si>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</si>
  <si>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</si>
  <si>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</si>
  <si>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</si>
  <si>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</si>
  <si>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</si>
  <si>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</si>
  <si>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</si>
  <si>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</si>
  <si>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</si>
  <si>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</si>
  <si>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</si>
  <si>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</si>
  <si>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</si>
  <si>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</si>
  <si>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</si>
  <si>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</si>
  <si>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</si>
  <si>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</si>
  <si>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</si>
  <si>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</si>
  <si>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</si>
  <si>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</si>
  <si>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</si>
  <si>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</si>
  <si>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</si>
  <si>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</si>
  <si>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</si>
  <si>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</si>
  <si>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</si>
  <si>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</si>
  <si>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</si>
  <si>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</si>
  <si>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</si>
  <si>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</si>
  <si>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</si>
  <si>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</si>
  <si>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</si>
  <si>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</si>
  <si>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</si>
  <si>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</si>
  <si>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</si>
  <si>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</si>
  <si>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</si>
  <si>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</si>
  <si>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</si>
  <si>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</si>
  <si>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</si>
  <si>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</si>
  <si>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</si>
  <si>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</si>
  <si>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</si>
  <si>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</si>
  <si>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</si>
  <si>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</si>
  <si>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</si>
  <si>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</si>
  <si>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</si>
  <si>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</si>
  <si>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</si>
  <si>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</si>
  <si>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</si>
  <si>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</si>
  <si>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</si>
  <si>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</si>
  <si>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</si>
  <si>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</si>
  <si>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</si>
  <si>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</si>
  <si>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</si>
  <si>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</si>
  <si>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</si>
  <si>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</si>
  <si>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</si>
  <si>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</si>
  <si>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</si>
  <si>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</si>
  <si>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</si>
  <si>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</si>
  <si>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</si>
  <si>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</si>
  <si>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</si>
  <si>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</si>
  <si>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</si>
  <si>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</si>
  <si>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</si>
  <si>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</si>
  <si>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</si>
  <si>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</si>
  <si>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</si>
  <si>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</si>
  <si>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</si>
  <si>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</si>
  <si>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</si>
  <si>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</si>
  <si>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</si>
  <si>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</si>
  <si>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</si>
  <si>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</si>
  <si>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</si>
  <si>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</si>
  <si>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</si>
  <si>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</si>
  <si>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</si>
  <si>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</si>
  <si>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</si>
  <si>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</si>
  <si>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</si>
  <si>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</si>
  <si>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</si>
  <si>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</si>
  <si>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</si>
  <si>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</si>
  <si>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</si>
  <si>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</si>
  <si>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</si>
  <si>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</si>
  <si>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</si>
  <si>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</si>
  <si>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</si>
  <si>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</si>
  <si>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</si>
  <si>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</si>
  <si>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</si>
  <si>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</si>
  <si>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</si>
  <si>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</si>
  <si>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</si>
  <si>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</si>
  <si>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</si>
  <si>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</si>
  <si>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</si>
  <si>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</si>
  <si>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</si>
  <si>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</si>
  <si>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</si>
  <si>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</si>
  <si>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</si>
  <si>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</si>
  <si>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</si>
  <si>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</si>
  <si>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</si>
  <si>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</si>
  <si>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</si>
  <si>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</si>
  <si>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</si>
  <si>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</si>
  <si>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</si>
  <si>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</si>
  <si>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</si>
  <si>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</si>
  <si>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</si>
  <si>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</si>
  <si>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</si>
  <si>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</si>
  <si>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</si>
  <si>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</si>
  <si>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</si>
  <si>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</si>
  <si>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</si>
  <si>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</si>
  <si>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</si>
  <si>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</si>
  <si>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</si>
  <si>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</si>
  <si>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</si>
  <si>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</si>
  <si>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</si>
  <si>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</si>
  <si>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</si>
  <si>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</si>
  <si>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</si>
  <si>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</si>
  <si>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</si>
  <si>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</si>
  <si>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</si>
  <si>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</si>
  <si>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</si>
  <si>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</si>
  <si>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</si>
  <si>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</si>
  <si>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</si>
  <si>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</si>
  <si>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</si>
  <si>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</si>
  <si>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</si>
  <si>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</si>
  <si>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</si>
  <si>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</si>
  <si>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</si>
  <si>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</si>
  <si>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</si>
  <si>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</si>
  <si>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</si>
  <si>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</si>
  <si>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</si>
  <si>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</si>
  <si>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</si>
  <si>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</si>
  <si>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</si>
  <si>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</si>
  <si>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</si>
  <si>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</si>
  <si>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</si>
  <si>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</si>
  <si>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</si>
  <si>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</si>
  <si>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</si>
  <si>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</si>
  <si>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</si>
  <si>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</si>
  <si>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</si>
  <si>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</si>
  <si>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</si>
  <si>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</si>
  <si>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</si>
  <si>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</si>
  <si>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</si>
  <si>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</si>
  <si>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</si>
  <si>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</si>
  <si>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</si>
  <si>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</si>
  <si>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</si>
  <si>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</si>
  <si>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</si>
  <si>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</si>
  <si>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</si>
  <si>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</si>
  <si>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</si>
  <si>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</si>
  <si>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</si>
  <si>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</si>
  <si>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</si>
  <si>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</si>
  <si>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</si>
  <si>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</si>
  <si>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</si>
  <si>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</si>
  <si>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</si>
  <si>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</si>
  <si>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</si>
  <si>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</si>
  <si>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</si>
  <si>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</si>
  <si>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</si>
  <si>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</si>
  <si>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</si>
  <si>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</si>
  <si>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</si>
  <si>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</si>
  <si>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</si>
  <si>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</si>
  <si>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</si>
  <si>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</si>
  <si>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</si>
  <si>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</si>
  <si>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</si>
  <si>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</si>
  <si>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</si>
  <si>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</si>
  <si>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</si>
  <si>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</si>
  <si>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</si>
  <si>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</si>
  <si>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</si>
  <si>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</si>
  <si>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</si>
  <si>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</si>
  <si>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</si>
  <si>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</si>
  <si>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</si>
  <si>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</si>
  <si>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</si>
  <si>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</si>
  <si>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</si>
  <si>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</si>
  <si>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</si>
  <si>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</si>
  <si>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</si>
  <si>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</si>
  <si>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</si>
  <si>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</si>
  <si>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</si>
  <si>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</si>
  <si>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</si>
  <si>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</si>
  <si>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</si>
  <si>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</si>
  <si>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</si>
  <si>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</si>
  <si>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</si>
  <si>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</si>
  <si>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</si>
  <si>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</si>
  <si>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</si>
  <si>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</si>
  <si>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</si>
  <si>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</si>
  <si>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</si>
  <si>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</si>
  <si>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</si>
  <si>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</si>
  <si>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</si>
  <si>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</si>
  <si>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</si>
  <si>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</si>
  <si>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</si>
  <si>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</si>
  <si>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</si>
  <si>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</si>
  <si>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</si>
  <si>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</si>
  <si>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</si>
  <si>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</si>
  <si>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</si>
  <si>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</si>
  <si>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</si>
  <si>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</si>
  <si>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</si>
  <si>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</si>
  <si>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</si>
  <si>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</si>
  <si>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</si>
  <si>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</si>
  <si>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</si>
  <si>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</si>
  <si>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</si>
  <si>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</si>
  <si>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</si>
  <si>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</si>
  <si>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</si>
  <si>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</si>
  <si>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</si>
  <si>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</si>
  <si>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</si>
  <si>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</si>
  <si>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</si>
  <si>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</si>
  <si>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</si>
  <si>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</si>
  <si>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</si>
  <si>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</si>
  <si>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</si>
  <si>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</si>
  <si>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</si>
  <si>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</si>
  <si>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</si>
  <si>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</si>
  <si>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</si>
  <si>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</si>
  <si>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</si>
  <si>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</si>
  <si>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</si>
  <si>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</si>
  <si>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</si>
  <si>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</si>
  <si>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</si>
  <si>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</si>
  <si>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</si>
  <si>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</si>
  <si>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</si>
  <si>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</si>
  <si>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</si>
  <si>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</si>
  <si>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</si>
  <si>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</si>
  <si>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</si>
  <si>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</si>
  <si>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</si>
  <si>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</si>
  <si>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</si>
  <si>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</si>
  <si>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</si>
  <si>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</si>
  <si>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</si>
  <si>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</si>
  <si>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</si>
  <si>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</si>
  <si>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</si>
  <si>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</si>
  <si>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</si>
  <si>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</si>
  <si>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</si>
  <si>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</si>
  <si>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</si>
  <si>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</si>
  <si>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</si>
  <si>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</si>
  <si>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</si>
  <si>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</si>
  <si>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</si>
  <si>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</si>
  <si>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</si>
  <si>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</si>
  <si>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</si>
  <si>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</si>
  <si>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</si>
  <si>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</si>
  <si>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</si>
  <si>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</si>
  <si>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</si>
  <si>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</si>
  <si>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</si>
  <si>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</si>
  <si>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</si>
  <si>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</si>
  <si>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</si>
  <si>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</si>
  <si>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</si>
  <si>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</si>
  <si>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</si>
  <si>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</si>
  <si>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</si>
  <si>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</si>
  <si>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</si>
  <si>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</si>
  <si>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</si>
  <si>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</si>
  <si>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</si>
  <si>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</si>
  <si>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</si>
  <si>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</si>
  <si>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</si>
  <si>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</si>
  <si>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</si>
  <si>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</si>
  <si>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</si>
  <si>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</si>
  <si>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</si>
  <si>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</si>
  <si>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</si>
  <si>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</si>
  <si>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</si>
  <si>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</si>
  <si>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</si>
  <si>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</si>
  <si>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</si>
  <si>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</si>
  <si>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</si>
  <si>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</si>
  <si>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</si>
  <si>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</si>
  <si>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</si>
  <si>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</si>
  <si>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</si>
  <si>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</si>
  <si>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</si>
  <si>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</si>
  <si>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</si>
  <si>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</si>
  <si>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</si>
  <si>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</si>
  <si>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</si>
  <si>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</si>
  <si>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</si>
  <si>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</si>
  <si>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</si>
  <si>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</si>
  <si>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</si>
  <si>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</si>
  <si>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</si>
  <si>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</si>
  <si>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</si>
  <si>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</si>
  <si>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</si>
  <si>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</si>
  <si>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</si>
  <si>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</si>
  <si>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</si>
  <si>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</si>
  <si>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</si>
  <si>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</si>
  <si>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</si>
  <si>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</si>
  <si>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</si>
  <si>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</si>
  <si>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</si>
  <si>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</si>
  <si>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</si>
  <si>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</si>
  <si>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</si>
  <si>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</si>
  <si>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</si>
  <si>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</si>
  <si>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</si>
  <si>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</si>
  <si>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</si>
  <si>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</si>
  <si>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</si>
  <si>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</si>
  <si>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</si>
  <si>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</si>
  <si>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</si>
  <si>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</si>
  <si>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</si>
  <si>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</si>
  <si>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</si>
  <si>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</si>
  <si>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</si>
  <si>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</si>
  <si>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</si>
  <si>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</si>
  <si>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</si>
  <si>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</si>
  <si>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</si>
  <si>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</si>
  <si>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</si>
  <si>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</si>
  <si>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</si>
  <si>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</si>
  <si>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</si>
  <si>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</si>
  <si>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</si>
  <si>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</si>
  <si>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</si>
  <si>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</si>
  <si>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</si>
  <si>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</si>
  <si>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</si>
  <si>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</si>
  <si>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</si>
  <si>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</si>
  <si>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</si>
  <si>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</si>
  <si>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</si>
  <si>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</si>
  <si>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</si>
  <si>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</si>
  <si>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</si>
  <si>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</si>
  <si>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</si>
  <si>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</si>
  <si>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</si>
  <si>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</si>
  <si>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</si>
  <si>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</si>
  <si>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</si>
  <si>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</si>
  <si>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</si>
  <si>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</si>
  <si>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</si>
  <si>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</si>
  <si>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</si>
  <si>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</si>
  <si>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</si>
  <si>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</si>
  <si>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</si>
  <si>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</si>
  <si>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</si>
  <si>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</si>
  <si>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</si>
  <si>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</si>
  <si>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</si>
  <si>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</si>
  <si>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</si>
  <si>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</si>
  <si>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</si>
  <si>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</si>
  <si>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</si>
  <si>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</si>
  <si>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</si>
  <si>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</si>
  <si>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</si>
  <si>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</si>
  <si>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</si>
  <si>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</si>
  <si>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</si>
  <si>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</si>
  <si>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</si>
  <si>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</si>
  <si>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</si>
  <si>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</si>
  <si>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</si>
  <si>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</si>
  <si>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</si>
  <si>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</si>
  <si>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</si>
  <si>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</si>
  <si>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</si>
  <si>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</si>
  <si>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</si>
  <si>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</si>
  <si>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</si>
  <si>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</si>
  <si>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</si>
  <si>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</si>
  <si>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</si>
  <si>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</si>
  <si>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</si>
  <si>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</si>
  <si>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</si>
  <si>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</si>
  <si>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</si>
  <si>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</si>
  <si>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</si>
  <si>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</si>
  <si>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</si>
  <si>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</si>
  <si>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</si>
  <si>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</si>
  <si>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</si>
  <si>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</si>
  <si>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</si>
  <si>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</si>
  <si>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</si>
  <si>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</si>
  <si>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</si>
  <si>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</si>
  <si>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</si>
  <si>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</si>
  <si>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</si>
  <si>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</si>
  <si>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</si>
  <si>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</si>
  <si>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</si>
  <si>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</si>
  <si>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</si>
  <si>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</si>
  <si>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</si>
  <si>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</si>
  <si>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</si>
  <si>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</si>
  <si>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</si>
  <si>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</si>
  <si>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</si>
  <si>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</si>
  <si>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</si>
  <si>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</si>
  <si>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</si>
  <si>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</si>
  <si>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</si>
  <si>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</si>
  <si>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</si>
  <si>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</si>
  <si>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</si>
  <si>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</si>
  <si>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</si>
  <si>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</si>
  <si>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</si>
  <si>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</si>
  <si>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</si>
  <si>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</si>
  <si>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</si>
  <si>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</si>
  <si>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</si>
  <si>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</si>
  <si>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</si>
  <si>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</si>
  <si>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</si>
  <si>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</si>
  <si>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</si>
  <si>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</si>
  <si>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</si>
  <si>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</si>
  <si>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</si>
  <si>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</si>
  <si>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</si>
  <si>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</si>
  <si>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</si>
  <si>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</si>
  <si>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</si>
  <si>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</si>
  <si>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</si>
  <si>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</si>
  <si>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</si>
  <si>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</si>
  <si>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</si>
  <si>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</si>
  <si>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</si>
  <si>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</si>
  <si>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</si>
  <si>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</si>
  <si>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</si>
  <si>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</si>
  <si>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</si>
  <si>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</si>
  <si>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</si>
  <si>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</si>
  <si>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</si>
  <si>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</si>
  <si>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</si>
  <si>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</si>
  <si>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</si>
  <si>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</si>
  <si>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</si>
  <si>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</si>
  <si>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</si>
  <si>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</si>
  <si>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</si>
  <si>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</si>
  <si>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</si>
  <si>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</si>
  <si>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</si>
  <si>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</si>
  <si>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</si>
  <si>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</si>
  <si>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</si>
  <si>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</si>
  <si>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</si>
  <si>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</si>
  <si>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</si>
  <si>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</si>
  <si>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</si>
  <si>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</si>
  <si>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</si>
  <si>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</si>
  <si>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</si>
  <si>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</si>
  <si>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</si>
  <si>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</si>
  <si>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</si>
  <si>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</si>
  <si>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</si>
  <si>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</si>
  <si>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</si>
  <si>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</si>
  <si>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</si>
  <si>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</si>
  <si>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</si>
  <si>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</si>
  <si>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</si>
  <si>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</si>
  <si>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</si>
  <si>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</si>
  <si>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</si>
  <si>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</si>
  <si>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</si>
  <si>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</si>
  <si>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</si>
  <si>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</si>
  <si>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</si>
  <si>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</si>
  <si>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</si>
  <si>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</si>
  <si>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</si>
  <si>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</si>
  <si>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</si>
  <si>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</si>
  <si>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</si>
  <si>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</si>
  <si>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</si>
  <si>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</si>
  <si>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</si>
  <si>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</si>
  <si>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</si>
  <si>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</si>
  <si>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</si>
  <si>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</si>
  <si>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</si>
  <si>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</si>
  <si>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</si>
  <si>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</si>
  <si>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</si>
  <si>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</si>
  <si>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</si>
  <si>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</si>
  <si>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</si>
  <si>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</si>
  <si>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</si>
  <si>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</si>
  <si>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</si>
  <si>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</si>
  <si>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</si>
  <si>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</si>
  <si>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</si>
  <si>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</si>
  <si>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</si>
  <si>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</si>
  <si>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</si>
  <si>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</si>
  <si>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</si>
  <si>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</si>
  <si>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</si>
  <si>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</si>
  <si>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</si>
  <si>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</si>
  <si>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</si>
  <si>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</si>
  <si>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</si>
  <si>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</si>
  <si>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</si>
  <si>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</si>
  <si>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</si>
  <si>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</si>
  <si>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</si>
  <si>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</si>
  <si>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</si>
  <si>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</si>
  <si>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</si>
  <si>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</si>
  <si>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</si>
  <si>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</si>
  <si>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</si>
  <si>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</si>
  <si>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</si>
  <si>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</si>
  <si>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</si>
  <si>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</si>
  <si>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</si>
  <si>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</si>
  <si>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</si>
  <si>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</si>
  <si>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</si>
  <si>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</si>
  <si>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</si>
  <si>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</si>
  <si>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</si>
  <si>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</si>
  <si>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</si>
  <si>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</si>
  <si>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</si>
  <si>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</si>
  <si>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</si>
  <si>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</si>
  <si>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</si>
  <si>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</si>
  <si>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</si>
  <si>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</si>
  <si>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</si>
  <si>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</si>
  <si>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</si>
  <si>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</si>
  <si>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</si>
  <si>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</si>
  <si>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</si>
  <si>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</si>
  <si>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</si>
  <si>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</si>
  <si>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</si>
  <si>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</si>
  <si>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</si>
  <si>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</si>
  <si>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</si>
  <si>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</si>
  <si>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</si>
  <si>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</si>
  <si>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</si>
  <si>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</si>
  <si>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</si>
  <si>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</si>
  <si>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</si>
  <si>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</si>
  <si>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</si>
  <si>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</si>
  <si>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</si>
  <si>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</si>
  <si>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</si>
  <si>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</si>
  <si>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</si>
  <si>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</si>
  <si>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</si>
  <si>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</si>
  <si>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</si>
  <si>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</si>
  <si>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</si>
  <si>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</si>
  <si>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</si>
  <si>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</si>
  <si>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</si>
  <si>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</si>
  <si>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</si>
  <si>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</si>
  <si>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</si>
  <si>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</si>
  <si>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</si>
  <si>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</si>
  <si>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</si>
  <si>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</si>
  <si>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</si>
  <si>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</si>
  <si>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</si>
  <si>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</si>
  <si>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</si>
  <si>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</si>
  <si>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</si>
  <si>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</si>
  <si>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</si>
  <si>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</si>
  <si>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</si>
  <si>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</si>
  <si>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</si>
  <si>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</si>
  <si>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</si>
  <si>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</si>
  <si>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</si>
  <si>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</si>
  <si>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</si>
  <si>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</si>
  <si>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</si>
  <si>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</si>
  <si>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</si>
  <si>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</si>
  <si>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</si>
  <si>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</si>
  <si>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</si>
  <si>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</si>
  <si>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</si>
  <si>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</si>
  <si>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</si>
  <si>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</si>
  <si>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</si>
  <si>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</si>
  <si>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</si>
  <si>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</si>
  <si>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</si>
  <si>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</si>
  <si>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</si>
  <si>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</si>
  <si>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</si>
  <si>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</si>
  <si>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</si>
  <si>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</si>
  <si>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</si>
  <si>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</si>
  <si>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</si>
  <si>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</si>
  <si>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</si>
  <si>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</si>
  <si>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</si>
  <si>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</si>
  <si>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</si>
  <si>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</si>
  <si>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</si>
  <si>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</si>
  <si>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</si>
  <si>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</si>
  <si>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</si>
  <si>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</si>
  <si>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</si>
  <si>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</si>
  <si>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</si>
  <si>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</si>
  <si>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</si>
  <si>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</si>
  <si>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</si>
  <si>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</si>
  <si>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</si>
  <si>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</si>
  <si>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</si>
  <si>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</si>
  <si>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</si>
  <si>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</si>
  <si>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</si>
  <si>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</si>
  <si>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</si>
  <si>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</si>
  <si>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</si>
  <si>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</si>
  <si>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</si>
  <si>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</si>
  <si>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</si>
  <si>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</si>
  <si>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</si>
  <si>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</si>
  <si>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</si>
  <si>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</si>
  <si>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</si>
  <si>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</si>
  <si>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</si>
  <si>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</si>
  <si>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</si>
  <si>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</si>
  <si>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</si>
  <si>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</si>
  <si>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</si>
  <si>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</si>
  <si>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</si>
  <si>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</si>
  <si>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</si>
  <si>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</si>
  <si>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</si>
  <si>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</si>
  <si>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</si>
  <si>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</si>
  <si>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</si>
  <si>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</si>
  <si>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</si>
  <si>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</si>
  <si>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</si>
  <si>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</si>
  <si>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</si>
  <si>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</si>
  <si>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</si>
  <si>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</si>
  <si>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</si>
  <si>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</si>
  <si>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</si>
  <si>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</si>
  <si>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</si>
  <si>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</si>
  <si>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</si>
  <si>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</si>
  <si>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</si>
  <si>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</si>
  <si>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</si>
  <si>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</si>
  <si>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</si>
  <si>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</si>
  <si>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</si>
  <si>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</si>
  <si>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</si>
  <si>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</si>
  <si>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</si>
  <si>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</si>
  <si>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</si>
  <si>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</si>
  <si>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</si>
  <si>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</si>
  <si>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</si>
  <si>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</si>
  <si>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</si>
  <si>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</si>
  <si>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</si>
  <si>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</si>
  <si>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</si>
  <si>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</si>
  <si>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</si>
  <si>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</si>
  <si>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</si>
  <si>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</si>
  <si>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</si>
  <si>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</si>
  <si>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</si>
  <si>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</si>
  <si>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</si>
  <si>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</si>
  <si>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</si>
  <si>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</si>
  <si>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</si>
  <si>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</si>
  <si>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</si>
  <si>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</si>
  <si>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</si>
  <si>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</si>
  <si>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</si>
  <si>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</si>
  <si>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</si>
  <si>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</si>
  <si>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</si>
  <si>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</si>
  <si>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</si>
  <si>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</si>
  <si>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</si>
  <si>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</si>
  <si>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</si>
  <si>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</si>
  <si>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</si>
  <si>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</si>
  <si>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</si>
  <si>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</si>
  <si>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</si>
  <si>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</si>
  <si>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</si>
  <si>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</si>
  <si>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</si>
  <si>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</si>
  <si>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</si>
  <si>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</si>
  <si>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</si>
  <si>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</si>
  <si>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</si>
  <si>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</si>
  <si>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</si>
  <si>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</si>
  <si>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</si>
  <si>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</si>
  <si>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</si>
  <si>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</si>
  <si>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</si>
  <si>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</si>
  <si>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</si>
  <si>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</si>
  <si>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</si>
  <si>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</si>
  <si>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</si>
  <si>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</si>
  <si>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</si>
  <si>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</si>
  <si>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</si>
  <si>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</si>
  <si>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</si>
  <si>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</si>
  <si>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</si>
  <si>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</si>
  <si>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</si>
  <si>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</si>
  <si>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</si>
  <si>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</si>
  <si>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</si>
  <si>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</si>
  <si>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</si>
  <si>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</si>
  <si>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</si>
  <si>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</si>
  <si>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</si>
  <si>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</si>
  <si>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</si>
  <si>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</si>
  <si>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</si>
  <si>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</si>
  <si>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</si>
  <si>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</si>
  <si>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</si>
  <si>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</si>
  <si>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</si>
  <si>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</si>
  <si>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</si>
  <si>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</si>
  <si>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</si>
  <si>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</si>
  <si>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</si>
  <si>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</si>
  <si>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</si>
  <si>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</si>
  <si>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</si>
  <si>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</si>
  <si>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</si>
  <si>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</si>
  <si>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</si>
  <si>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</si>
  <si>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</si>
  <si>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</si>
  <si>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</si>
  <si>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</si>
  <si>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</si>
  <si>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</si>
  <si>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</si>
  <si>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</si>
  <si>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</si>
  <si>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</si>
  <si>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</si>
  <si>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</si>
  <si>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</si>
  <si>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</si>
  <si>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</si>
  <si>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</si>
  <si>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</si>
  <si>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</si>
  <si>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</si>
  <si>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</si>
  <si>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</si>
  <si>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</si>
  <si>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</si>
  <si>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</si>
  <si>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</si>
  <si>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</si>
  <si>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</si>
  <si>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</si>
  <si>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</si>
  <si>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</si>
  <si>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</si>
  <si>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</si>
  <si>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</si>
  <si>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</si>
  <si>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</si>
  <si>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</si>
  <si>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</si>
  <si>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</si>
  <si>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</si>
  <si>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</si>
  <si>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</si>
  <si>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</si>
  <si>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</si>
  <si>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</si>
  <si>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</si>
  <si>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</si>
  <si>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</si>
  <si>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</si>
  <si>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</si>
  <si>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</si>
  <si>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</si>
  <si>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</si>
  <si>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</si>
  <si>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</si>
  <si>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</si>
  <si>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</si>
  <si>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</si>
  <si>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</si>
  <si>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</si>
  <si>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</si>
  <si>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</si>
  <si>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</si>
  <si>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</si>
  <si>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</si>
  <si>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</si>
  <si>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</si>
  <si>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</si>
  <si>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</si>
  <si>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</si>
  <si>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</si>
  <si>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</si>
  <si>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</si>
  <si>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</si>
  <si>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</si>
  <si>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</si>
  <si>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</si>
  <si>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</si>
  <si>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</si>
  <si>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</si>
  <si>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</si>
  <si>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</si>
  <si>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</si>
  <si>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</si>
  <si>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</si>
  <si>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</si>
  <si>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</si>
  <si>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</si>
  <si>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2021-13-10000263</t>
  </si>
  <si>
    <t>1-Prestar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2-Prestar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</si>
  <si>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</si>
  <si>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</si>
  <si>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</si>
  <si>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</si>
  <si>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</si>
  <si>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</si>
  <si>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</si>
  <si>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</si>
  <si>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</si>
  <si>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</si>
  <si>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</si>
  <si>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</si>
  <si>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</si>
  <si>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</si>
  <si>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</si>
  <si>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</si>
  <si>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</si>
  <si>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APOYO A LOS PROGRAMAS DE ATENCION INTEGRAL A LA PRIMERA INFANCIA Y/O FAMILIA</t>
  </si>
  <si>
    <t>CONVENIO 003 DE 2014</t>
  </si>
  <si>
    <t>ALCALDÍA MUNICIPAL DE TURBACO, BOLIVAR</t>
  </si>
  <si>
    <t>EL CARMEN DE BOLÍVAR, BOLÍVAR</t>
  </si>
  <si>
    <t>asohombresdemitierra@gmail.com</t>
  </si>
  <si>
    <t>3017530041</t>
  </si>
  <si>
    <t>INSTITUTO COLOMBIANO DE BIENESTAR FAMILIAR</t>
  </si>
  <si>
    <t xml:space="preserve">BRINDAR ATENCION INTEGRAL EN LA MODALIDAD DE EXTERNADO A NIÑOS, NIÑAS Y ADOLESCENTES QUE SE ENCUENTRAN EN CONDICONES DE VULNERACIÓN DE SUS DERECHOS Y QUE CUENTEN CON UNA RED DE APOYO FAMILIAR Y PRESENTEN UNA SITUACIÓN DE RIESGO O DESPLAZAMIENTO, QUE REQUIERAN UN APOYO PSICOSOCIAL ESPECÍFICO PARA CONSOLIDAR UN PROCESO DE INTEGRACIÓN FAMIIAR Y SOCIAL </t>
  </si>
  <si>
    <t>13-26-2003-1028</t>
  </si>
  <si>
    <t>13-26-2003-74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</si>
</sst>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8" zoomScaleNormal="100" zoomScaleSheetLayoutView="40" zoomScalePageLayoutView="40" workbookViewId="0">
      <selection activeCell="E59" sqref="E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806009116</v>
      </c>
      <c r="C20" s="5"/>
      <c r="D20" s="73"/>
      <c r="E20" s="5"/>
      <c r="F20" s="5"/>
      <c r="G20" s="5"/>
      <c r="H20" s="186"/>
      <c r="I20" s="149" t="s">
        <v>208</v>
      </c>
      <c r="J20" s="150" t="s">
        <v>229</v>
      </c>
      <c r="K20" s="151">
        <v>4083078569</v>
      </c>
      <c r="L20" s="152">
        <v>44211</v>
      </c>
      <c r="M20" s="152">
        <v>44561</v>
      </c>
      <c r="N20" s="135">
        <f>+(M20-L20)/30</f>
        <v>11.666666666666666</v>
      </c>
      <c r="O20" s="138"/>
      <c r="U20" s="134"/>
      <c r="V20" s="105">
        <f ca="1">NOW()</f>
        <v>44192.473551620373</v>
      </c>
      <c r="W20" s="105">
        <f ca="1">NOW()</f>
        <v>44192.473551620373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HOMBRES DE MI TIERRA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42023</v>
      </c>
      <c r="F48" s="145">
        <v>42247</v>
      </c>
      <c r="G48" s="160">
        <f>IF(AND(E48&lt;&gt;"",F48&lt;&gt;""),((F48-E48)/30),"")</f>
        <v>7.4666666666666668</v>
      </c>
      <c r="H48" s="122" t="s">
        <v>2680</v>
      </c>
      <c r="I48" s="113" t="s">
        <v>208</v>
      </c>
      <c r="J48" s="113" t="s">
        <v>239</v>
      </c>
      <c r="K48" s="116">
        <v>181490880</v>
      </c>
      <c r="L48" s="115" t="s">
        <v>1148</v>
      </c>
      <c r="M48" s="117">
        <v>1</v>
      </c>
      <c r="N48" s="115" t="s">
        <v>27</v>
      </c>
      <c r="O48" s="115" t="s">
        <v>26</v>
      </c>
      <c r="P48" s="78"/>
    </row>
    <row r="49" spans="1:16" s="6" customFormat="1" ht="24.75" customHeight="1" x14ac:dyDescent="0.25">
      <c r="A49" s="143">
        <v>2</v>
      </c>
      <c r="B49" s="122" t="s">
        <v>2681</v>
      </c>
      <c r="C49" s="112" t="s">
        <v>31</v>
      </c>
      <c r="D49" s="110" t="s">
        <v>2682</v>
      </c>
      <c r="E49" s="145">
        <v>42065</v>
      </c>
      <c r="F49" s="145">
        <v>42310</v>
      </c>
      <c r="G49" s="160">
        <f t="shared" ref="G49:G50" si="2">IF(AND(E49&lt;&gt;"",F49&lt;&gt;""),((F49-E49)/30),"")</f>
        <v>8.1666666666666661</v>
      </c>
      <c r="H49" s="122" t="s">
        <v>2683</v>
      </c>
      <c r="I49" s="113" t="s">
        <v>208</v>
      </c>
      <c r="J49" s="113" t="s">
        <v>251</v>
      </c>
      <c r="K49" s="116">
        <v>180000000</v>
      </c>
      <c r="L49" s="115" t="s">
        <v>1148</v>
      </c>
      <c r="M49" s="117">
        <v>1</v>
      </c>
      <c r="N49" s="115" t="s">
        <v>27</v>
      </c>
      <c r="O49" s="115" t="s">
        <v>26</v>
      </c>
      <c r="P49" s="78"/>
    </row>
    <row r="50" spans="1:16" s="6" customFormat="1" ht="24.75" customHeight="1" x14ac:dyDescent="0.25">
      <c r="A50" s="143">
        <v>3</v>
      </c>
      <c r="B50" s="122" t="s">
        <v>2684</v>
      </c>
      <c r="C50" s="112" t="s">
        <v>32</v>
      </c>
      <c r="D50" s="121"/>
      <c r="E50" s="145">
        <v>42809</v>
      </c>
      <c r="F50" s="145">
        <v>43069</v>
      </c>
      <c r="G50" s="160">
        <f t="shared" si="2"/>
        <v>8.6666666666666661</v>
      </c>
      <c r="H50" s="119" t="s">
        <v>2685</v>
      </c>
      <c r="I50" s="113" t="s">
        <v>208</v>
      </c>
      <c r="J50" s="113" t="s">
        <v>229</v>
      </c>
      <c r="K50" s="123">
        <v>780216822</v>
      </c>
      <c r="L50" s="115" t="s">
        <v>1148</v>
      </c>
      <c r="M50" s="117">
        <v>1</v>
      </c>
      <c r="N50" s="115" t="s">
        <v>27</v>
      </c>
      <c r="O50" s="115" t="s">
        <v>26</v>
      </c>
      <c r="P50" s="78"/>
    </row>
    <row r="51" spans="1:16" s="6" customFormat="1" ht="24.75" customHeight="1" outlineLevel="1" x14ac:dyDescent="0.25">
      <c r="A51" s="143">
        <v>4</v>
      </c>
      <c r="B51" s="122" t="s">
        <v>2686</v>
      </c>
      <c r="C51" s="112" t="s">
        <v>31</v>
      </c>
      <c r="D51" s="121" t="s">
        <v>2687</v>
      </c>
      <c r="E51" s="145">
        <v>42795</v>
      </c>
      <c r="F51" s="145">
        <v>43040</v>
      </c>
      <c r="G51" s="160">
        <f t="shared" ref="G51:G107" si="3">IF(AND(E51&lt;&gt;"",F51&lt;&gt;""),((F51-E51)/30),"")</f>
        <v>8.1666666666666661</v>
      </c>
      <c r="H51" s="122" t="s">
        <v>2688</v>
      </c>
      <c r="I51" s="113" t="s">
        <v>208</v>
      </c>
      <c r="J51" s="113" t="s">
        <v>239</v>
      </c>
      <c r="K51" s="116">
        <v>240000000</v>
      </c>
      <c r="L51" s="115" t="s">
        <v>1148</v>
      </c>
      <c r="M51" s="117">
        <v>1</v>
      </c>
      <c r="N51" s="115" t="s">
        <v>27</v>
      </c>
      <c r="O51" s="115" t="s">
        <v>26</v>
      </c>
      <c r="P51" s="78"/>
    </row>
    <row r="52" spans="1:16" s="7" customFormat="1" ht="24.75" customHeight="1" outlineLevel="1" x14ac:dyDescent="0.25">
      <c r="A52" s="144">
        <v>5</v>
      </c>
      <c r="B52" s="122" t="s">
        <v>2686</v>
      </c>
      <c r="C52" s="112" t="s">
        <v>31</v>
      </c>
      <c r="D52" s="121" t="s">
        <v>2689</v>
      </c>
      <c r="E52" s="145">
        <v>43192</v>
      </c>
      <c r="F52" s="145">
        <v>43436</v>
      </c>
      <c r="G52" s="160">
        <f t="shared" si="3"/>
        <v>8.1333333333333329</v>
      </c>
      <c r="H52" s="119" t="s">
        <v>2690</v>
      </c>
      <c r="I52" s="113" t="s">
        <v>208</v>
      </c>
      <c r="J52" s="113" t="s">
        <v>239</v>
      </c>
      <c r="K52" s="116">
        <v>250000000</v>
      </c>
      <c r="L52" s="115" t="s">
        <v>1148</v>
      </c>
      <c r="M52" s="117">
        <v>1</v>
      </c>
      <c r="N52" s="115" t="s">
        <v>27</v>
      </c>
      <c r="O52" s="115" t="s">
        <v>26</v>
      </c>
      <c r="P52" s="79"/>
    </row>
    <row r="53" spans="1:16" s="7" customFormat="1" ht="24.75" customHeight="1" outlineLevel="1" x14ac:dyDescent="0.25">
      <c r="A53" s="144">
        <v>6</v>
      </c>
      <c r="B53" s="111" t="s">
        <v>2697</v>
      </c>
      <c r="C53" s="112" t="s">
        <v>31</v>
      </c>
      <c r="D53" s="110" t="s">
        <v>2696</v>
      </c>
      <c r="E53" s="145">
        <v>41675</v>
      </c>
      <c r="F53" s="145">
        <v>41856</v>
      </c>
      <c r="G53" s="160">
        <f t="shared" si="3"/>
        <v>6.0333333333333332</v>
      </c>
      <c r="H53" s="119" t="s">
        <v>2695</v>
      </c>
      <c r="I53" s="113" t="s">
        <v>208</v>
      </c>
      <c r="J53" s="113" t="s">
        <v>251</v>
      </c>
      <c r="K53" s="116">
        <v>85611680</v>
      </c>
      <c r="L53" s="115" t="s">
        <v>1148</v>
      </c>
      <c r="M53" s="117">
        <v>1</v>
      </c>
      <c r="N53" s="115" t="s">
        <v>27</v>
      </c>
      <c r="O53" s="115" t="s">
        <v>1148</v>
      </c>
      <c r="P53" s="79"/>
    </row>
    <row r="54" spans="1:16" s="7" customFormat="1" ht="24.75" customHeight="1" outlineLevel="1" x14ac:dyDescent="0.25">
      <c r="A54" s="144">
        <v>7</v>
      </c>
      <c r="B54" s="122" t="s">
        <v>2701</v>
      </c>
      <c r="C54" s="112" t="s">
        <v>31</v>
      </c>
      <c r="D54" s="121" t="s">
        <v>2703</v>
      </c>
      <c r="E54" s="145">
        <v>37803</v>
      </c>
      <c r="F54" s="145">
        <v>38137</v>
      </c>
      <c r="G54" s="160">
        <f t="shared" si="3"/>
        <v>11.133333333333333</v>
      </c>
      <c r="H54" s="122" t="s">
        <v>2702</v>
      </c>
      <c r="I54" s="113" t="s">
        <v>208</v>
      </c>
      <c r="J54" s="113" t="s">
        <v>222</v>
      </c>
      <c r="K54" s="118">
        <v>51620720</v>
      </c>
      <c r="L54" s="115" t="s">
        <v>1148</v>
      </c>
      <c r="M54" s="117">
        <v>1</v>
      </c>
      <c r="N54" s="115" t="s">
        <v>27</v>
      </c>
      <c r="O54" s="115" t="s">
        <v>1148</v>
      </c>
      <c r="P54" s="79"/>
    </row>
    <row r="55" spans="1:16" s="7" customFormat="1" ht="24.75" customHeight="1" outlineLevel="1" x14ac:dyDescent="0.25">
      <c r="A55" s="144">
        <v>8</v>
      </c>
      <c r="B55" s="111" t="s">
        <v>2701</v>
      </c>
      <c r="C55" s="112" t="s">
        <v>31</v>
      </c>
      <c r="D55" s="121" t="s">
        <v>2704</v>
      </c>
      <c r="E55" s="145">
        <v>37712</v>
      </c>
      <c r="F55" s="145">
        <v>37802</v>
      </c>
      <c r="G55" s="160">
        <f t="shared" si="3"/>
        <v>3</v>
      </c>
      <c r="H55" s="114" t="s">
        <v>2702</v>
      </c>
      <c r="I55" s="113" t="s">
        <v>208</v>
      </c>
      <c r="J55" s="113" t="s">
        <v>222</v>
      </c>
      <c r="K55" s="123">
        <v>13765560</v>
      </c>
      <c r="L55" s="115" t="s">
        <v>1148</v>
      </c>
      <c r="M55" s="117">
        <v>1</v>
      </c>
      <c r="N55" s="115" t="s">
        <v>27</v>
      </c>
      <c r="O55" s="115" t="s">
        <v>1148</v>
      </c>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43909</v>
      </c>
      <c r="F114" s="145">
        <v>44196</v>
      </c>
      <c r="G114" s="160">
        <f>IF(AND(E114&lt;&gt;"",F114&lt;&gt;""),((F114-E114)/30),"")</f>
        <v>9.5666666666666664</v>
      </c>
      <c r="H114" s="122" t="s">
        <v>2692</v>
      </c>
      <c r="I114" s="121" t="s">
        <v>1154</v>
      </c>
      <c r="J114" s="121" t="s">
        <v>706</v>
      </c>
      <c r="K114" s="123">
        <v>4037819940</v>
      </c>
      <c r="L114" s="100">
        <f>+IF(AND(K114&gt;0,O114="Ejecución"),(K114/877802)*Tabla28[[#This Row],[% participación]],IF(AND(K114&gt;0,O114&lt;&gt;"Ejecución"),"-",""))</f>
        <v>4599.9210983798166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122492357.06999999</v>
      </c>
      <c r="F185" s="92"/>
      <c r="G185" s="93"/>
      <c r="H185" s="88"/>
      <c r="I185" s="90" t="s">
        <v>2627</v>
      </c>
      <c r="J185" s="166">
        <f>+SUM(M179:M183)</f>
        <v>0.02</v>
      </c>
      <c r="K185" s="202" t="s">
        <v>2628</v>
      </c>
      <c r="L185" s="202"/>
      <c r="M185" s="94">
        <f>+J185*(SUM(K20:K35))</f>
        <v>81661571.379999995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40989</v>
      </c>
      <c r="D193" s="5"/>
      <c r="E193" s="126">
        <v>291</v>
      </c>
      <c r="F193" s="5"/>
      <c r="G193" s="5"/>
      <c r="H193" s="147" t="s">
        <v>2693</v>
      </c>
      <c r="J193" s="5"/>
      <c r="K193" s="127">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2698</v>
      </c>
      <c r="L211" s="21"/>
      <c r="M211" s="21"/>
      <c r="N211" s="21"/>
      <c r="O211" s="8"/>
    </row>
    <row r="212" spans="1:15" x14ac:dyDescent="0.25">
      <c r="A212" s="9"/>
      <c r="B212" s="27" t="s">
        <v>2619</v>
      </c>
      <c r="C212" s="147"/>
      <c r="D212" s="21"/>
      <c r="G212" s="27" t="s">
        <v>2621</v>
      </c>
      <c r="H212" s="148" t="s">
        <v>2700</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2020-12-27T16:21:58Z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