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is Documentos\FUCANINO\0-Primera Infancia 2021\5) CDI y DIMF (MONT-CANALETE-PTO ESCOND)\"/>
    </mc:Choice>
  </mc:AlternateContent>
  <xr:revisionPtr revIDLastSave="0" documentId="13_ncr:1_{19A2B820-CD48-4373-AE1D-D4F2191593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<sst xmlns="http://schemas.openxmlformats.org/spreadsheetml/2006/main" count="3112" uniqueCount="2704">
  <si>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</si>
  <si>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</si>
  <si>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</si>
  <si>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</si>
  <si>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</si>
  <si>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</si>
  <si>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</si>
  <si>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</si>
  <si>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</si>
  <si>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</si>
  <si>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</si>
  <si>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</si>
  <si>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</si>
  <si>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</si>
  <si>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</si>
  <si>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</si>
  <si>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</si>
  <si>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</si>
  <si>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</si>
  <si>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</si>
  <si>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</si>
  <si>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</si>
  <si>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</si>
  <si>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</si>
  <si>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</si>
  <si>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</si>
  <si>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</si>
  <si>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</si>
  <si>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</si>
  <si>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</si>
  <si>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</si>
  <si>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</si>
  <si>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</si>
  <si>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</si>
  <si>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</si>
  <si>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</si>
  <si>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</si>
  <si>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</si>
  <si>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</si>
  <si>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</si>
  <si>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</si>
  <si>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</si>
  <si>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</si>
  <si>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</si>
  <si>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</si>
  <si>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</si>
  <si>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</si>
  <si>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</si>
  <si>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</si>
  <si>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</si>
  <si>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</si>
  <si>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</si>
  <si>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</si>
  <si>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</si>
  <si>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</si>
  <si>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</si>
  <si>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</si>
  <si>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</si>
  <si>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</si>
  <si>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</si>
  <si>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</si>
  <si>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</si>
  <si>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</si>
  <si>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</si>
  <si>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</si>
  <si>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</si>
  <si>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</si>
  <si>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</si>
  <si>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</si>
  <si>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</si>
  <si>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</si>
  <si>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</si>
  <si>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</si>
  <si>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</si>
  <si>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</si>
  <si>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</si>
  <si>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</si>
  <si>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</si>
  <si>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</si>
  <si>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</si>
  <si>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</si>
  <si>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</si>
  <si>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</si>
  <si>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</si>
  <si>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</si>
  <si>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</si>
  <si>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</si>
  <si>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</si>
  <si>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</si>
  <si>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</si>
  <si>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</si>
  <si>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</si>
  <si>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</si>
  <si>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</si>
  <si>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</si>
  <si>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</si>
  <si>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</si>
  <si>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</si>
  <si>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</si>
  <si>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</si>
  <si>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</si>
  <si>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</si>
  <si>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</si>
  <si>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</si>
  <si>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</si>
  <si>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</si>
  <si>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</si>
  <si>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</si>
  <si>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</si>
  <si>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</si>
  <si>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</si>
  <si>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</si>
  <si>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</si>
  <si>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</si>
  <si>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</si>
  <si>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</si>
  <si>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</si>
  <si>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</si>
  <si>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</si>
  <si>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</si>
  <si>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</si>
  <si>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</si>
  <si>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</si>
  <si>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</si>
  <si>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</si>
  <si>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</si>
  <si>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</si>
  <si>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</si>
  <si>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</si>
  <si>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</si>
  <si>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</si>
  <si>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</si>
  <si>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</si>
  <si>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</si>
  <si>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</si>
  <si>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</si>
  <si>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</si>
  <si>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</si>
  <si>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</si>
  <si>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</si>
  <si>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</si>
  <si>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</si>
  <si>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</si>
  <si>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</si>
  <si>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</si>
  <si>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</si>
  <si>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</si>
  <si>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</si>
  <si>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</si>
  <si>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</si>
  <si>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</si>
  <si>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</si>
  <si>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</si>
  <si>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</si>
  <si>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</si>
  <si>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</si>
  <si>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</si>
  <si>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</si>
  <si>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</si>
  <si>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</si>
  <si>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</si>
  <si>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</si>
  <si>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</si>
  <si>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</si>
  <si>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</si>
  <si>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</si>
  <si>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</si>
  <si>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</si>
  <si>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</si>
  <si>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</si>
  <si>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</si>
  <si>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</si>
  <si>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</si>
  <si>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</si>
  <si>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</si>
  <si>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</si>
  <si>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</si>
  <si>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</si>
  <si>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</si>
  <si>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</si>
  <si>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</si>
  <si>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</si>
  <si>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</si>
  <si>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</si>
  <si>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</si>
  <si>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</si>
  <si>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</si>
  <si>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</si>
  <si>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</si>
  <si>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</si>
  <si>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</si>
  <si>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</si>
  <si>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</si>
  <si>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</si>
  <si>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</si>
  <si>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</si>
  <si>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</si>
  <si>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</si>
  <si>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</si>
  <si>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</si>
  <si>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</si>
  <si>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</si>
  <si>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</si>
  <si>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</si>
  <si>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</si>
  <si>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</si>
  <si>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</si>
  <si>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</si>
  <si>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</si>
  <si>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</si>
  <si>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</si>
  <si>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</si>
  <si>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</si>
  <si>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</si>
  <si>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</si>
  <si>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</si>
  <si>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</si>
  <si>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</si>
  <si>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</si>
  <si>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</si>
  <si>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</si>
  <si>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</si>
  <si>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</si>
  <si>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</si>
  <si>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</si>
  <si>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</si>
  <si>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</si>
  <si>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</si>
  <si>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</si>
  <si>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</si>
  <si>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</si>
  <si>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</si>
  <si>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</si>
  <si>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</si>
  <si>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</si>
  <si>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</si>
  <si>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</si>
  <si>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</si>
  <si>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</si>
  <si>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</si>
  <si>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</si>
  <si>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</si>
  <si>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</si>
  <si>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</si>
  <si>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</si>
  <si>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</si>
  <si>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</si>
  <si>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</si>
  <si>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</si>
  <si>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</si>
  <si>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</si>
  <si>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</si>
  <si>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</si>
  <si>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</si>
  <si>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</si>
  <si>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</si>
  <si>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</si>
  <si>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</si>
  <si>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</si>
  <si>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</si>
  <si>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</si>
  <si>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</si>
  <si>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</si>
  <si>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</si>
  <si>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</si>
  <si>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</si>
  <si>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</si>
  <si>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</si>
  <si>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</si>
  <si>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</si>
  <si>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</si>
  <si>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</si>
  <si>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</si>
  <si>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</si>
  <si>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</si>
  <si>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</si>
  <si>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</si>
  <si>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</si>
  <si>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</si>
  <si>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</si>
  <si>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</si>
  <si>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</si>
  <si>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</si>
  <si>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</si>
  <si>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</si>
  <si>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</si>
  <si>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</si>
  <si>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</si>
  <si>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</si>
  <si>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</si>
  <si>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</si>
  <si>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</si>
  <si>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</si>
  <si>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</si>
  <si>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</si>
  <si>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</si>
  <si>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</si>
  <si>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</si>
  <si>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</si>
  <si>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</si>
  <si>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</si>
  <si>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</si>
  <si>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</si>
  <si>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</si>
  <si>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</si>
  <si>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</si>
  <si>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</si>
  <si>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</si>
  <si>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</si>
  <si>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</si>
  <si>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</si>
  <si>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</si>
  <si>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</si>
  <si>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</si>
  <si>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</si>
  <si>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</si>
  <si>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</si>
  <si>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</si>
  <si>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</si>
  <si>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</si>
  <si>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</si>
  <si>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</si>
  <si>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</si>
  <si>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</si>
  <si>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</si>
  <si>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</si>
  <si>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</si>
  <si>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</si>
  <si>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</si>
  <si>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</si>
  <si>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</si>
  <si>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</si>
  <si>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</si>
  <si>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</si>
  <si>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</si>
  <si>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</si>
  <si>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</si>
  <si>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</si>
  <si>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</si>
  <si>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</si>
  <si>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</si>
  <si>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</si>
  <si>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</si>
  <si>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</si>
  <si>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</si>
  <si>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</si>
  <si>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</si>
  <si>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</si>
  <si>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</si>
  <si>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</si>
  <si>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</si>
  <si>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</si>
  <si>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</si>
  <si>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</si>
  <si>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</si>
  <si>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</si>
  <si>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</si>
  <si>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</si>
  <si>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</si>
  <si>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</si>
  <si>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</si>
  <si>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</si>
  <si>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</si>
  <si>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</si>
  <si>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</si>
  <si>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</si>
  <si>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</si>
  <si>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</si>
  <si>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</si>
  <si>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</si>
  <si>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</si>
  <si>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</si>
  <si>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</si>
  <si>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</si>
  <si>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</si>
  <si>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</si>
  <si>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</si>
  <si>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</si>
  <si>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</si>
  <si>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</si>
  <si>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</si>
  <si>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</si>
  <si>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</si>
  <si>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</si>
  <si>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</si>
  <si>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</si>
  <si>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</si>
  <si>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</si>
  <si>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</si>
  <si>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</si>
  <si>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</si>
  <si>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</si>
  <si>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</si>
  <si>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</si>
  <si>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</si>
  <si>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</si>
  <si>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</si>
  <si>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</si>
  <si>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</si>
  <si>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</si>
  <si>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</si>
  <si>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</si>
  <si>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</si>
  <si>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</si>
  <si>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</si>
  <si>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</si>
  <si>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</si>
  <si>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</si>
  <si>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</si>
  <si>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</si>
  <si>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</si>
  <si>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</si>
  <si>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</si>
  <si>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</si>
  <si>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</si>
  <si>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</si>
  <si>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</si>
  <si>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</si>
  <si>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</si>
  <si>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</si>
  <si>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</si>
  <si>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</si>
  <si>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</si>
  <si>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</si>
  <si>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</si>
  <si>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</si>
  <si>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</si>
  <si>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</si>
  <si>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</si>
  <si>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</si>
  <si>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</si>
  <si>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</si>
  <si>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</si>
  <si>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</si>
  <si>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</si>
  <si>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</si>
  <si>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</si>
  <si>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</si>
  <si>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</si>
  <si>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</si>
  <si>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</si>
  <si>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</si>
  <si>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</si>
  <si>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</si>
  <si>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</si>
  <si>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</si>
  <si>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</si>
  <si>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</si>
  <si>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</si>
  <si>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</si>
  <si>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</si>
  <si>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</si>
  <si>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</si>
  <si>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</si>
  <si>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</si>
  <si>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</si>
  <si>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</si>
  <si>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</si>
  <si>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</si>
  <si>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</si>
  <si>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</si>
  <si>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</si>
  <si>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</si>
  <si>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</si>
  <si>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</si>
  <si>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</si>
  <si>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</si>
  <si>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</si>
  <si>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</si>
  <si>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</si>
  <si>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</si>
  <si>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</si>
  <si>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</si>
  <si>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</si>
  <si>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</si>
  <si>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</si>
  <si>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</si>
  <si>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</si>
  <si>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</si>
  <si>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</si>
  <si>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</si>
  <si>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</si>
  <si>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</si>
  <si>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</si>
  <si>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</si>
  <si>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</si>
  <si>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</si>
  <si>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</si>
  <si>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</si>
  <si>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</si>
  <si>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</si>
  <si>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</si>
  <si>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</si>
  <si>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</si>
  <si>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</si>
  <si>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</si>
  <si>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</si>
  <si>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</si>
  <si>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</si>
  <si>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</si>
  <si>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</si>
  <si>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</si>
  <si>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</si>
  <si>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</si>
  <si>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</si>
  <si>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</si>
  <si>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</si>
  <si>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</si>
  <si>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</si>
  <si>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</si>
  <si>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</si>
  <si>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</si>
  <si>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</si>
  <si>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</si>
  <si>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</si>
  <si>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</si>
  <si>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</si>
  <si>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</si>
  <si>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</si>
  <si>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</si>
  <si>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</si>
  <si>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</si>
  <si>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</si>
  <si>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</si>
  <si>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</si>
  <si>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</si>
  <si>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</si>
  <si>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</si>
  <si>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</si>
  <si>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</si>
  <si>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</si>
  <si>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</si>
  <si>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</si>
  <si>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</si>
  <si>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</si>
  <si>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</si>
  <si>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</si>
  <si>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</si>
  <si>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</si>
  <si>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</si>
  <si>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</si>
  <si>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</si>
  <si>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</si>
  <si>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</si>
  <si>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</si>
  <si>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</si>
  <si>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</si>
  <si>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</si>
  <si>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</si>
  <si>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</si>
  <si>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</si>
  <si>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</si>
  <si>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</si>
  <si>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</si>
  <si>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</si>
  <si>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</si>
  <si>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</si>
  <si>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</si>
  <si>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</si>
  <si>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</si>
  <si>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</si>
  <si>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</si>
  <si>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</si>
  <si>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</si>
  <si>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</si>
  <si>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</si>
  <si>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</si>
  <si>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</si>
  <si>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</si>
  <si>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</si>
  <si>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</si>
  <si>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</si>
  <si>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</si>
  <si>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</si>
  <si>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</si>
  <si>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</si>
  <si>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</si>
  <si>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</si>
  <si>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</si>
  <si>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</si>
  <si>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</si>
  <si>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</si>
  <si>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</si>
  <si>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</si>
  <si>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</si>
  <si>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</si>
  <si>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</si>
  <si>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</si>
  <si>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</si>
  <si>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</si>
  <si>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</si>
  <si>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</si>
  <si>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</si>
  <si>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</si>
  <si>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</si>
  <si>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</si>
  <si>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</si>
  <si>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</si>
  <si>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</si>
  <si>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</si>
  <si>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</si>
  <si>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</si>
  <si>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</si>
  <si>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</si>
  <si>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</si>
  <si>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</si>
  <si>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</si>
  <si>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</si>
  <si>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</si>
  <si>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</si>
  <si>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</si>
  <si>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</si>
  <si>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</si>
  <si>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</si>
  <si>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</si>
  <si>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</si>
  <si>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</si>
  <si>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</si>
  <si>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</si>
  <si>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</si>
  <si>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</si>
  <si>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</si>
  <si>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</si>
  <si>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</si>
  <si>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</si>
  <si>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</si>
  <si>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</si>
  <si>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</si>
  <si>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</si>
  <si>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</si>
  <si>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</si>
  <si>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</si>
  <si>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</si>
  <si>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</si>
  <si>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</si>
  <si>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</si>
  <si>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</si>
  <si>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</si>
  <si>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</si>
  <si>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</si>
  <si>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</si>
  <si>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</si>
  <si>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</si>
  <si>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</si>
  <si>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</si>
  <si>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</si>
  <si>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</si>
  <si>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</si>
  <si>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</si>
  <si>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</si>
  <si>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</si>
  <si>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</si>
  <si>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</si>
  <si>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</si>
  <si>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</si>
  <si>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</si>
  <si>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</si>
  <si>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</si>
  <si>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</si>
  <si>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</si>
  <si>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</si>
  <si>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</si>
  <si>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</si>
  <si>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</si>
  <si>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</si>
  <si>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</si>
  <si>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</si>
  <si>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</si>
  <si>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</si>
  <si>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</si>
  <si>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</si>
  <si>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</si>
  <si>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</si>
  <si>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</si>
  <si>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</si>
  <si>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</si>
  <si>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</si>
  <si>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</si>
  <si>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</si>
  <si>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</si>
  <si>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</si>
  <si>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</si>
  <si>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</si>
  <si>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</si>
  <si>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</si>
  <si>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</si>
  <si>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</si>
  <si>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</si>
  <si>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</si>
  <si>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</si>
  <si>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</si>
  <si>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</si>
  <si>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</si>
  <si>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</si>
  <si>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</si>
  <si>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</si>
  <si>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</si>
  <si>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</si>
  <si>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</si>
  <si>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</si>
  <si>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</si>
  <si>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</si>
  <si>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</si>
  <si>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</si>
  <si>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</si>
  <si>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</si>
  <si>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</si>
  <si>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</si>
  <si>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</si>
  <si>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</si>
  <si>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</si>
  <si>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</si>
  <si>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</si>
  <si>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</si>
  <si>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</si>
  <si>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</si>
  <si>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</si>
  <si>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</si>
  <si>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</si>
  <si>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</si>
  <si>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</si>
  <si>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</si>
  <si>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</si>
  <si>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</si>
  <si>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</si>
  <si>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</si>
  <si>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</si>
  <si>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</si>
  <si>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</si>
  <si>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</si>
  <si>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</si>
  <si>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</si>
  <si>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</si>
  <si>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</si>
  <si>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</si>
  <si>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</si>
  <si>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</si>
  <si>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</si>
  <si>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</si>
  <si>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</si>
  <si>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</si>
  <si>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</si>
  <si>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</si>
  <si>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</si>
  <si>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</si>
  <si>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</si>
  <si>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</si>
  <si>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</si>
  <si>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</si>
  <si>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</si>
  <si>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</si>
  <si>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</si>
  <si>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</si>
  <si>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</si>
  <si>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</si>
  <si>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</si>
  <si>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</si>
  <si>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</si>
  <si>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</si>
  <si>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</si>
  <si>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</si>
  <si>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</si>
  <si>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</si>
  <si>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</si>
  <si>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</si>
  <si>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</si>
  <si>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</si>
  <si>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</si>
  <si>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</si>
  <si>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</si>
  <si>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</si>
  <si>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</si>
  <si>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</si>
  <si>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</si>
  <si>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</si>
  <si>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</si>
  <si>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</si>
  <si>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</si>
  <si>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</si>
  <si>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</si>
  <si>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</si>
  <si>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</si>
  <si>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</si>
  <si>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</si>
  <si>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</si>
  <si>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</si>
  <si>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</si>
  <si>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</si>
  <si>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</si>
  <si>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</si>
  <si>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</si>
  <si>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</si>
  <si>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</si>
  <si>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</si>
  <si>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</si>
  <si>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</si>
  <si>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</si>
  <si>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</si>
  <si>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</si>
  <si>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</si>
  <si>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</si>
  <si>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</si>
  <si>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</si>
  <si>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</si>
  <si>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</si>
  <si>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</si>
  <si>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</si>
  <si>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</si>
  <si>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</si>
  <si>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</si>
  <si>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</si>
  <si>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</si>
  <si>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</si>
  <si>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</si>
  <si>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</si>
  <si>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</si>
  <si>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</si>
  <si>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</si>
  <si>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</si>
  <si>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</si>
  <si>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</si>
  <si>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</si>
  <si>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</si>
  <si>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</si>
  <si>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</si>
  <si>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</si>
  <si>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</si>
  <si>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</si>
  <si>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</si>
  <si>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</si>
  <si>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</si>
  <si>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</si>
  <si>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</si>
  <si>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</si>
  <si>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</si>
  <si>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</si>
  <si>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</si>
  <si>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</si>
  <si>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</si>
  <si>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</si>
  <si>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</si>
  <si>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</si>
  <si>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</si>
  <si>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</si>
  <si>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</si>
  <si>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</si>
  <si>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</si>
  <si>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</si>
  <si>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</si>
  <si>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</si>
  <si>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</si>
  <si>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</si>
  <si>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</si>
  <si>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</si>
  <si>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</si>
  <si>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</si>
  <si>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</si>
  <si>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</si>
  <si>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</si>
  <si>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</si>
  <si>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</si>
  <si>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</si>
  <si>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</si>
  <si>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</si>
  <si>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</si>
  <si>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</si>
  <si>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</si>
  <si>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</si>
  <si>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</si>
  <si>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</si>
  <si>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</si>
  <si>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</si>
  <si>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</si>
  <si>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</si>
  <si>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</si>
  <si>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</si>
  <si>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</si>
  <si>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</si>
  <si>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</si>
  <si>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</si>
  <si>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</si>
  <si>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</si>
  <si>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</si>
  <si>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</si>
  <si>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</si>
  <si>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</si>
  <si>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</si>
  <si>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</si>
  <si>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</si>
  <si>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</si>
  <si>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</si>
  <si>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</si>
  <si>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</si>
  <si>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</si>
  <si>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</si>
  <si>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</si>
  <si>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</si>
  <si>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</si>
  <si>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</si>
  <si>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</si>
  <si>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</si>
  <si>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</si>
  <si>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</si>
  <si>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</si>
  <si>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</si>
  <si>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</si>
  <si>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</si>
  <si>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</si>
  <si>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</si>
  <si>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</si>
  <si>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</si>
  <si>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</si>
  <si>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</si>
  <si>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</si>
  <si>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</si>
  <si>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</si>
  <si>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</si>
  <si>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</si>
  <si>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</si>
  <si>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</si>
  <si>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</si>
  <si>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</si>
  <si>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</si>
  <si>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</si>
  <si>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</si>
  <si>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</si>
  <si>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</si>
  <si>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</si>
  <si>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</si>
  <si>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</si>
  <si>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</si>
  <si>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</si>
  <si>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</si>
  <si>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</si>
  <si>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</si>
  <si>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</si>
  <si>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</si>
  <si>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</si>
  <si>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</si>
  <si>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</si>
  <si>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</si>
  <si>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</si>
  <si>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</si>
  <si>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</si>
  <si>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</si>
  <si>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</si>
  <si>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</si>
  <si>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</si>
  <si>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</si>
  <si>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</si>
  <si>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</si>
  <si>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</si>
  <si>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</si>
  <si>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</si>
  <si>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</si>
  <si>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</si>
  <si>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</si>
  <si>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</si>
  <si>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</si>
  <si>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</si>
  <si>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</si>
  <si>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</si>
  <si>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</si>
  <si>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</si>
  <si>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</si>
  <si>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</si>
  <si>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</si>
  <si>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</si>
  <si>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</si>
  <si>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</si>
  <si>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</si>
  <si>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</si>
  <si>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</si>
  <si>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</si>
  <si>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</si>
  <si>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</si>
  <si>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</si>
  <si>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</si>
  <si>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</si>
  <si>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</si>
  <si>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</si>
  <si>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</si>
  <si>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</si>
  <si>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</si>
  <si>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</si>
  <si>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</si>
  <si>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</si>
  <si>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</si>
  <si>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</si>
  <si>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</si>
  <si>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</si>
  <si>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</si>
  <si>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</si>
  <si>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</si>
  <si>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</si>
  <si>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</si>
  <si>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</si>
  <si>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</si>
  <si>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</si>
  <si>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</si>
  <si>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</si>
  <si>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</si>
  <si>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</si>
  <si>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</si>
  <si>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</si>
  <si>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</si>
  <si>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</si>
  <si>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</si>
  <si>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</si>
  <si>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</si>
  <si>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</si>
  <si>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</si>
  <si>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</si>
  <si>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</si>
  <si>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</si>
  <si>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</si>
  <si>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</si>
  <si>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</si>
  <si>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</si>
  <si>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</si>
  <si>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</si>
  <si>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</si>
  <si>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</si>
  <si>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</si>
  <si>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</si>
  <si>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</si>
  <si>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</si>
  <si>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</si>
  <si>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</si>
  <si>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</si>
  <si>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</si>
  <si>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</si>
  <si>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</si>
  <si>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</si>
  <si>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</si>
  <si>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</si>
  <si>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</si>
  <si>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</si>
  <si>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</si>
  <si>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</si>
  <si>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</si>
  <si>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</si>
  <si>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</si>
  <si>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</si>
  <si>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</si>
  <si>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</si>
  <si>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</si>
  <si>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</si>
  <si>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</si>
  <si>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</si>
  <si>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</si>
  <si>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</si>
  <si>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</si>
  <si>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</si>
  <si>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</si>
  <si>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</si>
  <si>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</si>
  <si>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</si>
  <si>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</si>
  <si>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</si>
  <si>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</si>
  <si>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</si>
  <si>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</si>
  <si>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</si>
  <si>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</si>
  <si>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</si>
  <si>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</si>
  <si>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</si>
  <si>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</si>
  <si>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</si>
  <si>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</si>
  <si>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</si>
  <si>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</si>
  <si>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</si>
  <si>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</si>
  <si>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</si>
  <si>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</si>
  <si>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</si>
  <si>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</si>
  <si>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</si>
  <si>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</si>
  <si>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</si>
  <si>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</si>
  <si>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</si>
  <si>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</si>
  <si>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</si>
  <si>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</si>
  <si>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</si>
  <si>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</si>
  <si>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</si>
  <si>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</si>
  <si>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</si>
  <si>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</si>
  <si>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</si>
  <si>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</si>
  <si>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</si>
  <si>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</si>
  <si>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</si>
  <si>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</si>
  <si>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</si>
  <si>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</si>
  <si>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</si>
  <si>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</si>
  <si>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</si>
  <si>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</si>
  <si>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</si>
  <si>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</si>
  <si>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</si>
  <si>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</si>
  <si>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</si>
  <si>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</si>
  <si>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</si>
  <si>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</si>
  <si>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</si>
  <si>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</si>
  <si>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</si>
  <si>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</si>
  <si>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</si>
  <si>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</si>
  <si>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</si>
  <si>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</si>
  <si>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</si>
  <si>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</si>
  <si>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</si>
  <si>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</si>
  <si>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</si>
  <si>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</si>
  <si>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</si>
  <si>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</si>
  <si>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</si>
  <si>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</si>
  <si>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</si>
  <si>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</si>
  <si>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</si>
  <si>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</si>
  <si>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</si>
  <si>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</si>
  <si>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</si>
  <si>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</si>
  <si>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</si>
  <si>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</si>
  <si>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</si>
  <si>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</si>
  <si>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</si>
  <si>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</si>
  <si>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</si>
  <si>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</si>
  <si>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</si>
  <si>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</si>
  <si>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</si>
  <si>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</si>
  <si>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</si>
  <si>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</si>
  <si>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</si>
  <si>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</si>
  <si>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</si>
  <si>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</si>
  <si>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</si>
  <si>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</si>
  <si>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</si>
  <si>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</si>
  <si>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</si>
  <si>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</si>
  <si>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</si>
  <si>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</si>
  <si>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</si>
  <si>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</si>
  <si>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</si>
  <si>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</si>
  <si>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</si>
  <si>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</si>
  <si>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</si>
  <si>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</si>
  <si>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</si>
  <si>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</si>
  <si>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</si>
  <si>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</si>
  <si>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</si>
  <si>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</si>
  <si>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</si>
  <si>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</si>
  <si>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</si>
  <si>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</si>
  <si>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</si>
  <si>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</si>
  <si>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</si>
  <si>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</si>
  <si>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</si>
  <si>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</si>
  <si>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</si>
  <si>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</si>
  <si>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</si>
  <si>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</si>
  <si>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</si>
  <si>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</si>
  <si>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</si>
  <si>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</si>
  <si>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</si>
  <si>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</si>
  <si>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</si>
  <si>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</si>
  <si>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</si>
  <si>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</si>
  <si>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</si>
  <si>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</si>
  <si>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</si>
  <si>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</si>
  <si>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</si>
  <si>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</si>
  <si>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</si>
  <si>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</si>
  <si>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</si>
  <si>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</si>
  <si>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</si>
  <si>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</si>
  <si>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</si>
  <si>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</si>
  <si>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</si>
  <si>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</si>
  <si>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</si>
  <si>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</si>
  <si>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</si>
  <si>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</si>
  <si>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</si>
  <si>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</si>
  <si>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</si>
  <si>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</si>
  <si>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</si>
  <si>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</si>
  <si>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</si>
  <si>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</si>
  <si>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</si>
  <si>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</si>
  <si>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</si>
  <si>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</si>
  <si>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</si>
  <si>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</si>
  <si>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</si>
  <si>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</si>
  <si>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</si>
  <si>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</si>
  <si>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</si>
  <si>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</si>
  <si>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</si>
  <si>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</si>
  <si>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</si>
  <si>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</si>
  <si>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</si>
  <si>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</si>
  <si>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</si>
  <si>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</si>
  <si>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</si>
  <si>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</si>
  <si>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</si>
  <si>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</si>
  <si>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</si>
  <si>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</si>
  <si>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</si>
  <si>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</si>
  <si>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</si>
  <si>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</si>
  <si>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</si>
  <si>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</si>
  <si>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</si>
  <si>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</si>
  <si>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</si>
  <si>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</si>
  <si>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</si>
  <si>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</si>
  <si>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</si>
  <si>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</si>
  <si>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</si>
  <si>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</si>
  <si>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</si>
  <si>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</si>
  <si>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</si>
  <si>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</si>
  <si>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</si>
  <si>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</si>
  <si>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</si>
  <si>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</si>
  <si>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</si>
  <si>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</si>
  <si>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</si>
  <si>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</si>
  <si>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</si>
  <si>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</si>
  <si>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</si>
  <si>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</si>
  <si>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</si>
  <si>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</si>
  <si>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</si>
  <si>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</si>
  <si>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</si>
  <si>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</si>
  <si>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</si>
  <si>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</si>
  <si>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</si>
  <si>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</si>
  <si>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</si>
  <si>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</si>
  <si>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</si>
  <si>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</si>
  <si>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</si>
  <si>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</si>
  <si>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</si>
  <si>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</si>
  <si>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</si>
  <si>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</si>
  <si>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</si>
  <si>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</si>
  <si>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</si>
  <si>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</si>
  <si>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</si>
  <si>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</si>
  <si>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</si>
  <si>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</si>
  <si>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</si>
  <si>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</si>
  <si>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</si>
  <si>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</si>
  <si>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</si>
  <si>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</si>
  <si>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</si>
  <si>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</si>
  <si>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</si>
  <si>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</si>
  <si>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</si>
  <si>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</si>
  <si>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</si>
  <si>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</si>
  <si>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</si>
  <si>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</si>
  <si>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</si>
  <si>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</si>
  <si>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</si>
  <si>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</si>
  <si>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</si>
  <si>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</si>
  <si>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</si>
  <si>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</si>
  <si>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</si>
  <si>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</si>
  <si>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</si>
  <si>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</si>
  <si>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</si>
  <si>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</si>
  <si>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</si>
  <si>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</si>
  <si>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</si>
  <si>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</si>
  <si>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</si>
  <si>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</si>
  <si>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</si>
  <si>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</si>
  <si>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</si>
  <si>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</si>
  <si>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</si>
  <si>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</si>
  <si>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</si>
  <si>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</si>
  <si>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</si>
  <si>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</si>
  <si>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</si>
  <si>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</si>
  <si>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</si>
  <si>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</si>
  <si>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</si>
  <si>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</si>
  <si>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</si>
  <si>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</si>
  <si>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</si>
  <si>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</si>
  <si>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</si>
  <si>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</si>
  <si>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</si>
  <si>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</si>
  <si>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</si>
  <si>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</si>
  <si>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</si>
  <si>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</si>
  <si>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</si>
  <si>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</si>
  <si>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</si>
  <si>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</si>
  <si>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</si>
  <si>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</si>
  <si>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</si>
  <si>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</si>
  <si>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</si>
  <si>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</si>
  <si>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</si>
  <si>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</si>
  <si>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</si>
  <si>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</si>
  <si>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</si>
  <si>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</si>
  <si>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</si>
  <si>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</si>
  <si>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</si>
  <si>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</si>
  <si>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</si>
  <si>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</si>
  <si>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</si>
  <si>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</si>
  <si>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</si>
  <si>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</si>
  <si>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</si>
  <si>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</si>
  <si>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</si>
  <si>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</si>
  <si>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</si>
  <si>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</si>
  <si>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</si>
  <si>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</si>
  <si>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</si>
  <si>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</si>
  <si>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</si>
  <si>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</si>
  <si>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</si>
  <si>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</si>
  <si>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</si>
  <si>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</si>
  <si>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</si>
  <si>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</si>
  <si>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</si>
  <si>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</si>
  <si>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</si>
  <si>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</si>
  <si>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</si>
  <si>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</si>
  <si>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</si>
  <si>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</si>
  <si>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</si>
  <si>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</si>
  <si>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</si>
  <si>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</si>
  <si>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</si>
  <si>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</si>
  <si>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</si>
  <si>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</si>
  <si>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</si>
  <si>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</si>
  <si>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</si>
  <si>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</si>
  <si>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</si>
  <si>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</si>
  <si>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</si>
  <si>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</si>
  <si>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</si>
  <si>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</si>
  <si>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</si>
  <si>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</si>
  <si>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</si>
  <si>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</si>
  <si>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</si>
  <si>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</si>
  <si>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</si>
  <si>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</si>
  <si>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</si>
  <si>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</si>
  <si>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</si>
  <si>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</si>
  <si>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</si>
  <si>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</si>
  <si>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</si>
  <si>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</si>
  <si>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</si>
  <si>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</si>
  <si>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</si>
  <si>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</si>
  <si>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</si>
  <si>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</si>
  <si>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</si>
  <si>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</si>
  <si>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</si>
  <si>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</si>
  <si>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</si>
  <si>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</si>
  <si>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</si>
  <si>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</si>
  <si>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</si>
  <si>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</si>
  <si>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</si>
  <si>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</si>
  <si>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</si>
  <si>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</si>
  <si>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</si>
  <si>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</si>
  <si>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</si>
  <si>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</si>
  <si>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</si>
  <si>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</si>
  <si>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</si>
  <si>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</si>
  <si>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</si>
  <si>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</si>
  <si>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</si>
  <si>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</si>
  <si>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</si>
  <si>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</si>
  <si>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</si>
  <si>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</si>
  <si>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</si>
  <si>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</si>
  <si>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</si>
  <si>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</si>
  <si>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</si>
  <si>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</si>
  <si>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</si>
  <si>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</si>
  <si>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</si>
  <si>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</si>
  <si>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</si>
  <si>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</si>
  <si>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</si>
  <si>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</si>
  <si>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</si>
  <si>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</si>
  <si>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</si>
  <si>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</si>
  <si>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</si>
  <si>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</si>
  <si>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</si>
  <si>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</si>
  <si>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</si>
  <si>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</si>
  <si>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</si>
  <si>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</si>
  <si>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</si>
  <si>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</si>
  <si>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</si>
  <si>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</si>
  <si>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</si>
  <si>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</si>
  <si>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</si>
  <si>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</si>
  <si>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</si>
  <si>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</si>
  <si>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</si>
  <si>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</si>
  <si>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</si>
  <si>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</si>
  <si>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</si>
  <si>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</si>
  <si>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</si>
  <si>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</si>
  <si>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</si>
  <si>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</si>
  <si>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</si>
  <si>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</si>
  <si>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</si>
  <si>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</si>
  <si>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</si>
  <si>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</si>
  <si>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</si>
  <si>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</si>
  <si>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</si>
  <si>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</si>
  <si>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</si>
  <si>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</si>
  <si>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</si>
  <si>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</si>
  <si>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</si>
  <si>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</si>
  <si>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</si>
  <si>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</si>
  <si>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</si>
  <si>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</si>
  <si>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</si>
  <si>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</si>
  <si>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</si>
  <si>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</si>
  <si>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</si>
  <si>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</si>
  <si>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</si>
  <si>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</si>
  <si>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</si>
  <si>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</si>
  <si>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</si>
  <si>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</si>
  <si>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</si>
  <si>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</si>
  <si>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</si>
  <si>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</si>
  <si>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</si>
  <si>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</si>
  <si>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</si>
  <si>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</si>
  <si>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</si>
  <si>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</si>
  <si>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</si>
  <si>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</si>
  <si>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</si>
  <si>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</si>
  <si>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</si>
  <si>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</si>
  <si>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</si>
  <si>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</si>
  <si>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</si>
  <si>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</si>
  <si>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</si>
  <si>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</si>
  <si>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</si>
  <si>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</si>
  <si>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</si>
  <si>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</si>
  <si>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</si>
  <si>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</si>
  <si>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</si>
  <si>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</si>
  <si>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</si>
  <si>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</si>
  <si>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</si>
  <si>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</si>
  <si>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</si>
  <si>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</si>
  <si>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</si>
  <si>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</si>
  <si>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</si>
  <si>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</si>
  <si>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</si>
  <si>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</si>
  <si>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</si>
  <si>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</si>
  <si>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</si>
  <si>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</si>
  <si>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</si>
  <si>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</si>
  <si>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</si>
  <si>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</si>
  <si>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</si>
  <si>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</si>
  <si>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</si>
  <si>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</si>
  <si>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</si>
  <si>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</si>
  <si>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</si>
  <si>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</si>
  <si>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</si>
  <si>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</si>
  <si>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</si>
  <si>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</si>
  <si>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</si>
  <si>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</si>
  <si>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</si>
  <si>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</si>
  <si>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</si>
  <si>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</si>
  <si>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</si>
  <si>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</si>
  <si>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</si>
  <si>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</si>
  <si>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</si>
  <si>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</si>
  <si>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</si>
  <si>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</si>
  <si>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</si>
  <si>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</si>
  <si>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</si>
  <si>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</si>
  <si>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</si>
  <si>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</si>
  <si>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</si>
  <si>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</si>
  <si>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</si>
  <si>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</si>
  <si>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</si>
  <si>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</si>
  <si>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</si>
  <si>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</si>
  <si>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</si>
  <si>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</si>
  <si>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</si>
  <si>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</si>
  <si>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</si>
  <si>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</si>
  <si>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</si>
  <si>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</si>
  <si>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</si>
  <si>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</si>
  <si>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</si>
  <si>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</si>
  <si>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</si>
  <si>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</si>
  <si>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</si>
  <si>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</si>
  <si>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</si>
  <si>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</si>
  <si>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</si>
  <si>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</si>
  <si>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</si>
  <si>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</si>
  <si>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</si>
  <si>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</si>
  <si>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</si>
  <si>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</si>
  <si>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</si>
  <si>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</si>
  <si>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</si>
  <si>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</si>
  <si>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</si>
  <si>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</si>
  <si>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</si>
  <si>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</si>
  <si>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</si>
  <si>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</si>
  <si>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</si>
  <si>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</si>
  <si>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</si>
  <si>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</si>
  <si>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</si>
  <si>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</si>
  <si>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</si>
  <si>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</si>
  <si>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</si>
  <si>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</si>
  <si>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</si>
  <si>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</si>
  <si>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</si>
  <si>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</si>
  <si>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</si>
  <si>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</si>
  <si>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</si>
  <si>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</si>
  <si>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</si>
  <si>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</si>
  <si>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</si>
  <si>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</si>
  <si>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</si>
  <si>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</si>
  <si>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</si>
  <si>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</si>
  <si>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</si>
  <si>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</si>
  <si>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</si>
  <si>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</si>
  <si>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</si>
  <si>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</si>
  <si>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</si>
  <si>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</si>
  <si>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</si>
  <si>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</si>
  <si>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</si>
  <si>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</si>
  <si>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</si>
  <si>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</si>
  <si>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</si>
  <si>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</si>
  <si>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</si>
  <si>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</si>
  <si>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</si>
  <si>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</si>
  <si>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</si>
  <si>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</si>
  <si>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</si>
  <si>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</si>
  <si>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</si>
  <si>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</si>
  <si>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</si>
  <si>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</si>
  <si>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</si>
  <si>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</si>
  <si>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</si>
  <si>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</si>
  <si>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</si>
  <si>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</si>
  <si>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</si>
  <si>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</si>
  <si>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</si>
  <si>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</si>
  <si>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</si>
  <si>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</si>
  <si>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</si>
  <si>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</si>
  <si>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</si>
  <si>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</si>
  <si>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</si>
  <si>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</si>
  <si>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</si>
  <si>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</si>
  <si>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</si>
  <si>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</si>
  <si>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</si>
  <si>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</si>
  <si>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</si>
  <si>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</si>
  <si>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</si>
  <si>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</si>
  <si>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</si>
  <si>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</si>
  <si>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</si>
  <si>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</si>
  <si>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</si>
  <si>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</si>
  <si>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</si>
  <si>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</si>
  <si>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</si>
  <si>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</si>
  <si>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</si>
  <si>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</si>
  <si>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</si>
  <si>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</si>
  <si>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</si>
  <si>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</si>
  <si>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</si>
  <si>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</si>
  <si>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</si>
  <si>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</si>
  <si>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</si>
  <si>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</si>
  <si>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</si>
  <si>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</si>
  <si>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</si>
  <si>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</si>
  <si>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</si>
  <si>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</si>
  <si>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</si>
  <si>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</si>
  <si>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</si>
  <si>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</si>
  <si>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</si>
  <si>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</si>
  <si>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</si>
  <si>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</si>
  <si>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</si>
  <si>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</si>
  <si>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</si>
  <si>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</si>
  <si>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</si>
  <si>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</si>
  <si>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</si>
  <si>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</si>
  <si>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</si>
  <si>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</si>
  <si>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</si>
  <si>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</si>
  <si>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</si>
  <si>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</si>
  <si>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</si>
  <si>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</si>
  <si>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</si>
  <si>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</si>
  <si>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</si>
  <si>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</si>
  <si>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</si>
  <si>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</si>
  <si>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</si>
  <si>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</si>
  <si>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</si>
  <si>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</si>
  <si>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</si>
  <si>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</si>
  <si>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</si>
  <si>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</si>
  <si>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</si>
  <si>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</si>
  <si>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</si>
  <si>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</si>
  <si>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</si>
  <si>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</si>
  <si>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</si>
  <si>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</si>
  <si>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</si>
  <si>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</si>
  <si>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</si>
  <si>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</si>
  <si>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</si>
  <si>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</si>
  <si>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</si>
  <si>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</si>
  <si>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</si>
  <si>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</si>
  <si>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</si>
  <si>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</si>
  <si>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</si>
  <si>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</si>
  <si>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</si>
  <si>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</si>
  <si>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</si>
  <si>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</si>
  <si>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</si>
  <si>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</si>
  <si>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</si>
  <si>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</si>
  <si>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</si>
  <si>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</si>
  <si>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</si>
  <si>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</si>
  <si>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</si>
  <si>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</si>
  <si>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</si>
  <si>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</si>
  <si>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</si>
  <si>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</si>
  <si>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</si>
  <si>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</si>
  <si>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</si>
  <si>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</si>
  <si>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</si>
  <si>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</si>
  <si>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</si>
  <si>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</si>
  <si>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</si>
  <si>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</si>
  <si>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</si>
  <si>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</si>
  <si>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</si>
  <si>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</si>
  <si>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</si>
  <si>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</si>
  <si>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</si>
  <si>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</si>
  <si>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</si>
  <si>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</si>
  <si>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</si>
  <si>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</si>
  <si>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</si>
  <si>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</si>
  <si>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</si>
  <si>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</si>
  <si>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</si>
  <si>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</si>
  <si>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</si>
  <si>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</si>
  <si>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</si>
  <si>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</si>
  <si>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</si>
  <si>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</si>
  <si>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</si>
  <si>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</si>
  <si>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</si>
  <si>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</si>
  <si>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</si>
  <si>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</si>
  <si>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</si>
  <si>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</si>
  <si>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</si>
  <si>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</si>
  <si>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</si>
  <si>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</si>
  <si>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</si>
  <si>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</si>
  <si>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</si>
  <si>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</si>
  <si>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</si>
  <si>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</si>
  <si>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</si>
  <si>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</si>
  <si>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</si>
  <si>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</si>
  <si>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</si>
  <si>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</si>
  <si>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</si>
  <si>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</si>
  <si>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</si>
  <si>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</si>
  <si>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</si>
  <si>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</si>
  <si>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</si>
  <si>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</si>
  <si>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</si>
  <si>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</si>
  <si>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</si>
  <si>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</si>
  <si>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</si>
  <si>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</si>
  <si>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</si>
  <si>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</si>
  <si>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</si>
  <si>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</si>
  <si>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</si>
  <si>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</si>
  <si>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</si>
  <si>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</si>
  <si>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</si>
  <si>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</si>
  <si>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</si>
  <si>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</si>
  <si>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</si>
  <si>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</si>
  <si>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</si>
  <si>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</si>
  <si>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</si>
  <si>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</si>
  <si>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</si>
  <si>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</si>
  <si>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</si>
  <si>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</si>
  <si>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</si>
  <si>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</si>
  <si>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</si>
  <si>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</si>
  <si>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</si>
  <si>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</si>
  <si>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</si>
  <si>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</si>
  <si>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</si>
  <si>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</si>
  <si>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</si>
  <si>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</si>
  <si>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</si>
  <si>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</si>
  <si>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</si>
  <si>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</si>
  <si>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</si>
  <si>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</si>
  <si>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</si>
  <si>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</si>
  <si>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</si>
  <si>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</si>
  <si>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</si>
  <si>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</si>
  <si>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</si>
  <si>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</si>
  <si>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</si>
  <si>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</si>
  <si>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</si>
  <si>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</si>
  <si>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</si>
  <si>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</si>
  <si>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</si>
  <si>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</si>
  <si>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</si>
  <si>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</si>
  <si>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</si>
  <si>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</si>
  <si>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</si>
  <si>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</si>
  <si>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</si>
  <si>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</si>
  <si>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</si>
  <si>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</si>
  <si>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</si>
  <si>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</si>
  <si>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</si>
  <si>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</si>
  <si>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</si>
  <si>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</si>
  <si>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</si>
  <si>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</si>
  <si>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</si>
  <si>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</si>
  <si>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</si>
  <si>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</si>
  <si>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</si>
  <si>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</si>
  <si>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</si>
  <si>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</si>
  <si>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</si>
  <si>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</si>
  <si>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</si>
  <si>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</si>
  <si>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</si>
  <si>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</si>
  <si>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</si>
  <si>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</si>
  <si>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</si>
  <si>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</si>
  <si>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</si>
  <si>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</si>
  <si>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</si>
  <si>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</si>
  <si>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</si>
  <si>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</si>
  <si>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</si>
  <si>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</si>
  <si>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</si>
  <si>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</si>
  <si>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</si>
  <si>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</si>
  <si>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</si>
  <si>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</si>
  <si>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</si>
  <si>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</si>
  <si>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</si>
  <si>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</si>
  <si>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</si>
  <si>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</si>
  <si>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</si>
  <si>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</si>
  <si>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</si>
  <si>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</si>
  <si>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</si>
  <si>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</si>
  <si>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</si>
  <si>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</si>
  <si>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</si>
  <si>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</si>
  <si>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</si>
  <si>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</si>
  <si>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</si>
  <si>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</si>
  <si>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</si>
  <si>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</si>
  <si>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</si>
  <si>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</si>
  <si>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</si>
  <si>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</si>
  <si>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</si>
  <si>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</si>
  <si>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</si>
  <si>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</si>
  <si>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</si>
  <si>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</si>
  <si>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</si>
  <si>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</si>
  <si>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</si>
  <si>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</si>
  <si>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</si>
  <si>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</si>
  <si>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</si>
  <si>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</si>
  <si>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</si>
  <si>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</si>
  <si>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</si>
  <si>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</si>
  <si>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</si>
  <si>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</si>
  <si>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</si>
  <si>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</si>
  <si>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</si>
  <si>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</si>
  <si>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</si>
  <si>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</si>
  <si>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</si>
  <si>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</si>
  <si>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</si>
  <si>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</si>
  <si>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</si>
  <si>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</si>
  <si>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</si>
  <si>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</si>
  <si>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</si>
  <si>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</si>
  <si>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</si>
  <si>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</si>
  <si>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</si>
  <si>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</si>
  <si>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</si>
  <si>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</si>
  <si>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</si>
  <si>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</si>
  <si>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</si>
  <si>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</si>
  <si>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</si>
  <si>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</si>
  <si>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</si>
  <si>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</si>
  <si>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</si>
  <si>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</si>
  <si>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</si>
  <si>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</si>
  <si>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</si>
  <si>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</si>
  <si>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</si>
  <si>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</si>
  <si>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</si>
  <si>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</si>
  <si>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</si>
  <si>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</si>
  <si>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</si>
  <si>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</si>
  <si>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</si>
  <si>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</si>
  <si>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</si>
  <si>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</si>
  <si>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</si>
  <si>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</si>
  <si>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</si>
  <si>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</si>
  <si>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</si>
  <si>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</si>
  <si>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</si>
  <si>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</si>
  <si>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</si>
  <si>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</si>
  <si>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</si>
  <si>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</si>
  <si>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</si>
  <si>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</si>
  <si>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</si>
  <si>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</si>
  <si>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</si>
  <si>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</si>
  <si>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</si>
  <si>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</si>
  <si>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</si>
  <si>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</si>
  <si>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</si>
  <si>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</si>
  <si>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</si>
  <si>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</si>
  <si>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</si>
  <si>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</si>
  <si>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</si>
  <si>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</si>
  <si>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</si>
  <si>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</si>
  <si>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</si>
  <si>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</si>
  <si>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</si>
  <si>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</si>
  <si>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</si>
  <si>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</si>
  <si>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</si>
  <si>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</si>
  <si>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</si>
  <si>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</si>
  <si>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</si>
  <si>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</si>
  <si>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</si>
  <si>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</si>
  <si>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</si>
  <si>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</si>
  <si>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</si>
  <si>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</si>
  <si>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</si>
  <si>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</si>
  <si>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</si>
  <si>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</si>
  <si>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</si>
  <si>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</si>
  <si>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</si>
  <si>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</si>
  <si>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</si>
  <si>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</si>
  <si>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</si>
  <si>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</si>
  <si>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</si>
  <si>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</si>
  <si>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</si>
  <si>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</si>
  <si>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</si>
  <si>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</si>
  <si>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</si>
  <si>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</si>
  <si>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</si>
  <si>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</si>
  <si>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</si>
  <si>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</si>
  <si>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</si>
  <si>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</si>
  <si>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</si>
  <si>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</si>
  <si>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</si>
  <si>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</si>
  <si>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</si>
  <si>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</si>
  <si>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</si>
  <si>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</si>
  <si>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</si>
  <si>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</si>
  <si>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</si>
  <si>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</si>
  <si>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</si>
  <si>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</si>
  <si>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</si>
  <si>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</si>
  <si>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</si>
  <si>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</si>
  <si>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</si>
  <si>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</si>
  <si>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</si>
  <si>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</si>
  <si>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</si>
  <si>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</si>
  <si>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</si>
  <si>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</si>
  <si>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</si>
  <si>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</si>
  <si>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</si>
  <si>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</si>
  <si>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</si>
  <si>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</si>
  <si>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</si>
  <si>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</si>
  <si>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</si>
  <si>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</si>
  <si>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</si>
  <si>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</si>
  <si>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</si>
  <si>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</si>
  <si>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</si>
  <si>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</si>
  <si>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</si>
  <si>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</si>
  <si>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</si>
  <si>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</si>
  <si>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</si>
  <si>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</si>
  <si>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</si>
  <si>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</si>
  <si>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</si>
  <si>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</si>
  <si>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</si>
  <si>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</si>
  <si>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</si>
  <si>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</si>
  <si>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</si>
  <si>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</si>
  <si>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</si>
  <si>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</si>
  <si>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</si>
  <si>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</si>
  <si>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</si>
  <si>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</si>
  <si>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</si>
  <si>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</si>
  <si>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</si>
  <si>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</si>
  <si>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</si>
  <si>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</si>
  <si>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</si>
  <si>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</si>
  <si>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</si>
  <si>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</si>
  <si>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</si>
  <si>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</si>
  <si>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</si>
  <si>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</si>
  <si>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</si>
  <si>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</si>
  <si>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</si>
  <si>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</si>
  <si>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</si>
  <si>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</si>
  <si>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</si>
  <si>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</si>
  <si>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</si>
  <si>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</si>
  <si>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</si>
  <si>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</si>
  <si>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</si>
  <si>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</si>
  <si>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</si>
  <si>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</si>
  <si>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</si>
  <si>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</si>
  <si>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</si>
  <si>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</si>
  <si>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</si>
  <si>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</si>
  <si>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</si>
  <si>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</si>
  <si>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</si>
  <si>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</si>
  <si>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</si>
  <si>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</si>
  <si>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</si>
  <si>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</si>
  <si>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</si>
  <si>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</si>
  <si>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</si>
  <si>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</si>
  <si>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</si>
  <si>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</si>
  <si>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</si>
  <si>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</si>
  <si>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</si>
  <si>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</si>
  <si>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</si>
  <si>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</si>
  <si>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</si>
  <si>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</si>
  <si>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</si>
  <si>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</si>
  <si>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</si>
  <si>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</si>
  <si>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</si>
  <si>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</si>
  <si>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</si>
  <si>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</si>
  <si>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</si>
  <si>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</si>
  <si>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</si>
  <si>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</si>
  <si>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</si>
  <si>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</si>
  <si>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</si>
  <si>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</si>
  <si>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</si>
  <si>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</si>
  <si>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</si>
  <si>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</si>
  <si>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</si>
  <si>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</si>
  <si>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</si>
  <si>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</si>
  <si>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</si>
  <si>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</si>
  <si>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</si>
  <si>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</si>
  <si>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</si>
  <si>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</si>
  <si>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</si>
  <si>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</si>
  <si>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</si>
  <si>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</si>
  <si>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</si>
  <si>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</si>
  <si>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</si>
  <si>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</si>
  <si>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</si>
  <si>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</si>
  <si>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</si>
  <si>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</si>
  <si>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</si>
  <si>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</si>
  <si>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</si>
  <si>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</si>
  <si>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</si>
  <si>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</si>
  <si>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</si>
  <si>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</si>
  <si>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</si>
  <si>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</si>
  <si>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</si>
  <si>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</si>
  <si>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</si>
  <si>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</si>
  <si>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</si>
  <si>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</si>
  <si>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</si>
  <si>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</si>
  <si>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</si>
  <si>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</si>
  <si>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</si>
  <si>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</si>
  <si>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</si>
  <si>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</si>
  <si>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</si>
  <si>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</si>
  <si>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</si>
  <si>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</si>
  <si>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</si>
  <si>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</si>
  <si>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</si>
  <si>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</si>
  <si>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</si>
  <si>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</si>
  <si>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</si>
  <si>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</si>
  <si>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</si>
  <si>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</si>
  <si>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</si>
  <si>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</si>
  <si>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</si>
  <si>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</si>
  <si>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</si>
  <si>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</si>
  <si>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</si>
  <si>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</si>
  <si>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</si>
  <si>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</si>
  <si>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</si>
  <si>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</si>
  <si>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</si>
  <si>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</si>
  <si>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</si>
  <si>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</si>
  <si>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</si>
  <si>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</si>
  <si>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</si>
  <si>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</si>
  <si>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</si>
  <si>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</si>
  <si>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</si>
  <si>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</si>
  <si>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</si>
  <si>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</si>
  <si>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</si>
  <si>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</si>
  <si>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</si>
  <si>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</si>
  <si>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</si>
  <si>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</si>
  <si>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</si>
  <si>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</si>
  <si>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</si>
  <si>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</si>
  <si>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</si>
  <si>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</si>
  <si>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</si>
  <si>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</si>
  <si>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</si>
  <si>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</si>
  <si>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</si>
  <si>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</si>
  <si>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</si>
  <si>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</si>
  <si>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</si>
  <si>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</si>
  <si>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</si>
  <si>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</si>
  <si>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</si>
  <si>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</si>
  <si>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</si>
  <si>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</si>
  <si>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</si>
  <si>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</si>
  <si>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</si>
  <si>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</si>
  <si>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</si>
  <si>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</si>
  <si>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</si>
  <si>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</si>
  <si>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</si>
  <si>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</si>
  <si>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</si>
  <si>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</si>
  <si>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</si>
  <si>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</si>
  <si>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</si>
  <si>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</si>
  <si>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</si>
  <si>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</si>
  <si>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</si>
  <si>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</si>
  <si>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</si>
  <si>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</si>
  <si>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</si>
  <si>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</si>
  <si>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</si>
  <si>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</si>
  <si>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</si>
  <si>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</si>
  <si>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</si>
  <si>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</si>
  <si>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</si>
  <si>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</si>
  <si>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</si>
  <si>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</si>
  <si>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</si>
  <si>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</si>
  <si>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</si>
  <si>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</si>
  <si>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</si>
  <si>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</si>
  <si>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</si>
  <si>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</si>
  <si>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</si>
  <si>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</si>
  <si>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</si>
  <si>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</si>
  <si>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</si>
  <si>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</si>
  <si>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</si>
  <si>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</si>
  <si>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</si>
  <si>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</si>
  <si>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</si>
  <si>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</si>
  <si>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</si>
  <si>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</si>
  <si>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</si>
  <si>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</si>
  <si>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</si>
  <si>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</si>
  <si>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</si>
  <si>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</si>
  <si>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</si>
  <si>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</si>
  <si>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</si>
  <si>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</si>
  <si>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</si>
  <si>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</si>
  <si>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</si>
  <si>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</si>
  <si>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</si>
  <si>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</si>
  <si>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</si>
  <si>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</si>
  <si>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</si>
  <si>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</si>
  <si>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</si>
  <si>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</si>
  <si>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</si>
  <si>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</si>
  <si>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</si>
  <si>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</si>
  <si>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</si>
  <si>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</si>
  <si>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</si>
  <si>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</si>
  <si>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</si>
  <si>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</si>
  <si>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</si>
  <si>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</si>
  <si>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</si>
  <si>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</si>
  <si>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</si>
  <si>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</si>
  <si>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</si>
  <si>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</si>
  <si>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</si>
  <si>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</si>
  <si>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</si>
  <si>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</si>
  <si>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</si>
  <si>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</si>
  <si>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</si>
  <si>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</si>
  <si>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</si>
  <si>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</si>
  <si>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</si>
  <si>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</si>
  <si>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</si>
  <si>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</si>
  <si>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</si>
  <si>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</si>
  <si>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</si>
  <si>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</si>
  <si>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</si>
  <si>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</si>
  <si>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</si>
  <si>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</si>
  <si>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</si>
  <si>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</si>
  <si>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</si>
  <si>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</si>
  <si>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</si>
  <si>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</si>
  <si>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</si>
  <si>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</si>
  <si>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</si>
  <si>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</si>
  <si>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</si>
  <si>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</si>
  <si>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</si>
  <si>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</si>
  <si>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</si>
  <si>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</si>
  <si>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</si>
  <si>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</si>
  <si>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</si>
  <si>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</si>
  <si>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</si>
  <si>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</si>
  <si>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</si>
  <si>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</si>
  <si>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</si>
  <si>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</si>
  <si>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</si>
  <si>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</si>
  <si>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</si>
  <si>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</si>
  <si>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</si>
  <si>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</si>
  <si>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</si>
  <si>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</si>
  <si>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</si>
  <si>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</si>
  <si>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</si>
  <si>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</si>
  <si>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</si>
  <si>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</si>
  <si>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</si>
  <si>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</si>
  <si>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</si>
  <si>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</si>
  <si>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</si>
  <si>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</si>
  <si>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</si>
  <si>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</si>
  <si>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</si>
  <si>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</si>
  <si>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</si>
  <si>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</si>
  <si>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</si>
  <si>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</si>
  <si>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</si>
  <si>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</si>
  <si>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</si>
  <si>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</si>
  <si>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</si>
  <si>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SUTRAL SAS</t>
  </si>
  <si>
    <t>230115</t>
  </si>
  <si>
    <t>Prestar el servicio educativo a 13 niños y niñas con Necesidades Educativas Especiales en los niveles de Preescolar (6 cupos) y Primaria (7 cupos) durante el año escolar 2015, en el municipio de San Juan Nepomuceno, Bolívar de conformidad con la normativa educativa vigente y la política de inclusión escolar de nuestro país.</t>
  </si>
  <si>
    <t>0897-2016</t>
  </si>
  <si>
    <t>Prestar el servicio de atención a niños y niñas menosres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</si>
  <si>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150116</t>
  </si>
  <si>
    <t>Prestar el servicio educativo a 16 niños y niñas con Necesidades Educativas Especiales en los niveles de Preescolar (7 cupos) y primaria (9 cupos) durante el año escolar 2016, en el municipio de San Juan Nepomuceno, Bolívar de conformidad con la normativa educativa vigente y la política de inclusión escolar de nuestro país.</t>
  </si>
  <si>
    <t>0423-2017</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</si>
  <si>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 y Centro de Desarrollo Infantil.</t>
  </si>
  <si>
    <t>0354-2018</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</si>
  <si>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t>
  </si>
  <si>
    <t>250118</t>
  </si>
  <si>
    <t xml:space="preserve">Prestar el servicio educativo a 12 niños y niñas con necesidades educativas especiales en los niveles de preescolar (3 cupos) y primaria (9 cupos) durante el año escolar 2018, en el municipio de San Juan Nepomuceno, Bolívar de conformidad con la normativa educativa vigente y la política de inclusión escolar de nuestro país.
</t>
  </si>
  <si>
    <t>0059-2019</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</si>
  <si>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</si>
  <si>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0173-2020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</si>
  <si>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</si>
  <si>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13005442020</t>
  </si>
  <si>
    <t>Brindar atención especializada a los Niños, Niñas, y Adolescentes que tienen un Proceso Administrativo de Restablecimiento de Derechos Abierto a su favor en la Modalidad Hogar Sustituto, de acuerdo con los Lineamientos Vigentes y el Modelo de Enfoque Diferencial expedios por el ICBF.</t>
  </si>
  <si>
    <t>13005452020</t>
  </si>
  <si>
    <t>Brindar atención especializada a los Niños, Niñas, y Adolescentes que tienen un Proceso Administrativo de Restablecimiento de Derechos Abierto a su favor en la Modalidad Internado, de acuerdo con los Lineamientos Vigentes y el Modelo de Enfoque Diferencial expedios por el ICBF.</t>
  </si>
  <si>
    <t>NÉSTOR RAFAEL DE ORO LORA</t>
  </si>
  <si>
    <t xml:space="preserve">Barrio La Bodega Carrera 11 # 7-12, San Juan Nepomuceno, Bolívar  </t>
  </si>
  <si>
    <t>6891699</t>
  </si>
  <si>
    <t>fucaninoips@gmail.com</t>
  </si>
  <si>
    <t>2021-23-10000741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</si>
  <si>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</si>
  <si>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232020375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</si>
</sst>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4" zoomScaleNormal="100" zoomScaleSheetLayoutView="40" zoomScalePageLayoutView="40" workbookViewId="0">
      <selection activeCell="G205" sqref="G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806008935</v>
      </c>
      <c r="C20" s="5"/>
      <c r="D20" s="73"/>
      <c r="E20" s="5"/>
      <c r="F20" s="5"/>
      <c r="G20" s="5"/>
      <c r="H20" s="243"/>
      <c r="I20" s="149" t="s">
        <v>220</v>
      </c>
      <c r="J20" s="150" t="s">
        <v>487</v>
      </c>
      <c r="K20" s="151">
        <v>4635104595</v>
      </c>
      <c r="L20" s="152"/>
      <c r="M20" s="152">
        <v>44561</v>
      </c>
      <c r="N20" s="135">
        <f>+(M20-L20)/30</f>
        <v>1485.3666666666666</v>
      </c>
      <c r="O20" s="138"/>
      <c r="U20" s="134"/>
      <c r="V20" s="105">
        <f ca="1">NOW()</f>
        <v>44192.953467245374</v>
      </c>
      <c r="W20" s="105">
        <f ca="1">NOW()</f>
        <v>44192.953467245374</v>
      </c>
    </row>
    <row r="21" spans="1:23" ht="30" customHeight="1" outlineLevel="1" x14ac:dyDescent="0.25">
      <c r="A21" s="9"/>
      <c r="B21" s="71"/>
      <c r="C21" s="5"/>
      <c r="D21" s="5"/>
      <c r="E21" s="5"/>
      <c r="F21" s="5"/>
      <c r="G21" s="5"/>
      <c r="H21" s="70"/>
      <c r="I21" s="149" t="s">
        <v>220</v>
      </c>
      <c r="J21" s="150" t="s">
        <v>489</v>
      </c>
      <c r="K21" s="151">
        <v>4635104595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220</v>
      </c>
      <c r="J22" s="150" t="s">
        <v>504</v>
      </c>
      <c r="K22" s="151">
        <v>4635104595</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CASA DEL NIÑO IPS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42037</v>
      </c>
      <c r="F48" s="145">
        <v>42349</v>
      </c>
      <c r="G48" s="160">
        <f>IF(AND(E48&lt;&gt;"",F48&lt;&gt;""),((F48-E48)/30),"")</f>
        <v>10.4</v>
      </c>
      <c r="H48" s="114" t="s">
        <v>2678</v>
      </c>
      <c r="I48" s="113" t="s">
        <v>208</v>
      </c>
      <c r="J48" s="113" t="s">
        <v>241</v>
      </c>
      <c r="K48" s="116">
        <v>9165000</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42719</v>
      </c>
      <c r="F49" s="145">
        <v>43084</v>
      </c>
      <c r="G49" s="160">
        <f t="shared" ref="G49:G50" si="2">IF(AND(E49&lt;&gt;"",F49&lt;&gt;""),((F49-E49)/30),"")</f>
        <v>12.166666666666666</v>
      </c>
      <c r="H49" s="114" t="s">
        <v>2680</v>
      </c>
      <c r="I49" s="113" t="s">
        <v>208</v>
      </c>
      <c r="J49" s="113" t="s">
        <v>253</v>
      </c>
      <c r="K49" s="116">
        <v>1428739983</v>
      </c>
      <c r="L49" s="115" t="s">
        <v>1148</v>
      </c>
      <c r="M49" s="117">
        <v>1</v>
      </c>
      <c r="N49" s="115" t="s">
        <v>27</v>
      </c>
      <c r="O49" s="115" t="s">
        <v>26</v>
      </c>
      <c r="P49" s="78"/>
    </row>
    <row r="50" spans="1:16" s="6" customFormat="1" ht="24.75" customHeight="1" x14ac:dyDescent="0.25">
      <c r="A50" s="143">
        <v>3</v>
      </c>
      <c r="B50" s="111" t="s">
        <v>2676</v>
      </c>
      <c r="C50" s="112" t="s">
        <v>32</v>
      </c>
      <c r="D50" s="110" t="s">
        <v>2681</v>
      </c>
      <c r="E50" s="145">
        <v>42387</v>
      </c>
      <c r="F50" s="145">
        <v>42699</v>
      </c>
      <c r="G50" s="160">
        <f t="shared" si="2"/>
        <v>10.4</v>
      </c>
      <c r="H50" s="119" t="s">
        <v>2682</v>
      </c>
      <c r="I50" s="113" t="s">
        <v>208</v>
      </c>
      <c r="J50" s="113" t="s">
        <v>241</v>
      </c>
      <c r="K50" s="116">
        <v>13600000</v>
      </c>
      <c r="L50" s="115" t="s">
        <v>1148</v>
      </c>
      <c r="M50" s="117">
        <v>1</v>
      </c>
      <c r="N50" s="115" t="s">
        <v>27</v>
      </c>
      <c r="O50" s="115" t="s">
        <v>26</v>
      </c>
      <c r="P50" s="78"/>
    </row>
    <row r="51" spans="1:16" s="6" customFormat="1" ht="24.75" customHeight="1" outlineLevel="1" x14ac:dyDescent="0.25">
      <c r="A51" s="143">
        <v>4</v>
      </c>
      <c r="B51" s="111" t="s">
        <v>2665</v>
      </c>
      <c r="C51" s="112" t="s">
        <v>31</v>
      </c>
      <c r="D51" s="110" t="s">
        <v>2683</v>
      </c>
      <c r="E51" s="145">
        <v>43085</v>
      </c>
      <c r="F51" s="145">
        <v>43404</v>
      </c>
      <c r="G51" s="160">
        <f t="shared" ref="G51:G107" si="3">IF(AND(E51&lt;&gt;"",F51&lt;&gt;""),((F51-E51)/30),"")</f>
        <v>10.633333333333333</v>
      </c>
      <c r="H51" s="114" t="s">
        <v>2684</v>
      </c>
      <c r="I51" s="113" t="s">
        <v>208</v>
      </c>
      <c r="J51" s="113" t="s">
        <v>253</v>
      </c>
      <c r="K51" s="116">
        <v>1165005351</v>
      </c>
      <c r="L51" s="115" t="s">
        <v>1148</v>
      </c>
      <c r="M51" s="117">
        <v>1</v>
      </c>
      <c r="N51" s="115" t="s">
        <v>27</v>
      </c>
      <c r="O51" s="115" t="s">
        <v>26</v>
      </c>
      <c r="P51" s="78"/>
    </row>
    <row r="52" spans="1:16" s="7" customFormat="1" ht="24.75" customHeight="1" outlineLevel="1" x14ac:dyDescent="0.25">
      <c r="A52" s="144">
        <v>5</v>
      </c>
      <c r="B52" s="111" t="s">
        <v>2665</v>
      </c>
      <c r="C52" s="112" t="s">
        <v>31</v>
      </c>
      <c r="D52" s="110" t="s">
        <v>2685</v>
      </c>
      <c r="E52" s="145">
        <v>43405</v>
      </c>
      <c r="F52" s="145">
        <v>43434</v>
      </c>
      <c r="G52" s="160">
        <f t="shared" si="3"/>
        <v>0.96666666666666667</v>
      </c>
      <c r="H52" s="119" t="s">
        <v>2686</v>
      </c>
      <c r="I52" s="113" t="s">
        <v>208</v>
      </c>
      <c r="J52" s="113" t="s">
        <v>253</v>
      </c>
      <c r="K52" s="116">
        <v>126311402</v>
      </c>
      <c r="L52" s="115" t="s">
        <v>1148</v>
      </c>
      <c r="M52" s="117">
        <v>1</v>
      </c>
      <c r="N52" s="115" t="s">
        <v>27</v>
      </c>
      <c r="O52" s="115" t="s">
        <v>26</v>
      </c>
      <c r="P52" s="79"/>
    </row>
    <row r="53" spans="1:16" s="7" customFormat="1" ht="24.75" customHeight="1" outlineLevel="1" x14ac:dyDescent="0.25">
      <c r="A53" s="144">
        <v>6</v>
      </c>
      <c r="B53" s="111" t="s">
        <v>2676</v>
      </c>
      <c r="C53" s="112" t="s">
        <v>32</v>
      </c>
      <c r="D53" s="110" t="s">
        <v>2687</v>
      </c>
      <c r="E53" s="145">
        <v>43129</v>
      </c>
      <c r="F53" s="145">
        <v>43434</v>
      </c>
      <c r="G53" s="160">
        <f t="shared" si="3"/>
        <v>10.166666666666666</v>
      </c>
      <c r="H53" s="119" t="s">
        <v>2688</v>
      </c>
      <c r="I53" s="113" t="s">
        <v>208</v>
      </c>
      <c r="J53" s="113" t="s">
        <v>241</v>
      </c>
      <c r="K53" s="116">
        <v>11220000</v>
      </c>
      <c r="L53" s="115" t="s">
        <v>1148</v>
      </c>
      <c r="M53" s="117">
        <v>1</v>
      </c>
      <c r="N53" s="115" t="s">
        <v>27</v>
      </c>
      <c r="O53" s="115" t="s">
        <v>1148</v>
      </c>
      <c r="P53" s="79"/>
    </row>
    <row r="54" spans="1:16" s="7" customFormat="1" ht="24.75" customHeight="1" outlineLevel="1" x14ac:dyDescent="0.25">
      <c r="A54" s="144">
        <v>7</v>
      </c>
      <c r="B54" s="111" t="s">
        <v>2665</v>
      </c>
      <c r="C54" s="112" t="s">
        <v>31</v>
      </c>
      <c r="D54" s="110" t="s">
        <v>2689</v>
      </c>
      <c r="E54" s="145">
        <v>43487</v>
      </c>
      <c r="F54" s="145">
        <v>43822</v>
      </c>
      <c r="G54" s="160">
        <f t="shared" si="3"/>
        <v>11.166666666666666</v>
      </c>
      <c r="H54" s="114" t="s">
        <v>2690</v>
      </c>
      <c r="I54" s="113" t="s">
        <v>208</v>
      </c>
      <c r="J54" s="113" t="s">
        <v>253</v>
      </c>
      <c r="K54" s="118">
        <v>1451251555</v>
      </c>
      <c r="L54" s="115" t="s">
        <v>1148</v>
      </c>
      <c r="M54" s="117">
        <v>1</v>
      </c>
      <c r="N54" s="115" t="s">
        <v>27</v>
      </c>
      <c r="O54" s="115" t="s">
        <v>1148</v>
      </c>
      <c r="P54" s="79"/>
    </row>
    <row r="55" spans="1:16" s="7" customFormat="1" ht="24.75" customHeight="1" outlineLevel="1" x14ac:dyDescent="0.25">
      <c r="A55" s="144">
        <v>8</v>
      </c>
      <c r="B55" s="111" t="s">
        <v>2665</v>
      </c>
      <c r="C55" s="112" t="s">
        <v>31</v>
      </c>
      <c r="D55" s="110" t="s">
        <v>2691</v>
      </c>
      <c r="E55" s="145">
        <v>43883</v>
      </c>
      <c r="F55" s="145">
        <v>44196</v>
      </c>
      <c r="G55" s="160">
        <f t="shared" si="3"/>
        <v>10.433333333333334</v>
      </c>
      <c r="H55" s="114" t="s">
        <v>2692</v>
      </c>
      <c r="I55" s="113" t="s">
        <v>208</v>
      </c>
      <c r="J55" s="113" t="s">
        <v>253</v>
      </c>
      <c r="K55" s="118">
        <v>2844402244</v>
      </c>
      <c r="L55" s="115" t="s">
        <v>1148</v>
      </c>
      <c r="M55" s="117">
        <v>1</v>
      </c>
      <c r="N55" s="115" t="s">
        <v>1151</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44181</v>
      </c>
      <c r="F114" s="145">
        <v>44347</v>
      </c>
      <c r="G114" s="160">
        <f>IF(AND(E114&lt;&gt;"",F114&lt;&gt;""),((F114-E114)/30),"")</f>
        <v>5.5333333333333332</v>
      </c>
      <c r="H114" s="122" t="s">
        <v>2694</v>
      </c>
      <c r="I114" s="121" t="s">
        <v>208</v>
      </c>
      <c r="J114" s="121" t="s">
        <v>210</v>
      </c>
      <c r="K114" s="68">
        <v>1062032049</v>
      </c>
      <c r="L114" s="100">
        <f>+IF(AND(K114&gt;0,O114="Ejecución"),(K114/877802)*Tabla28[[#This Row],[% participación]],IF(AND(K114&gt;0,O114&lt;&gt;"Ejecución"),"-",""))</f>
        <v>1209.8765427738829</v>
      </c>
      <c r="M114" s="124" t="s">
        <v>1148</v>
      </c>
      <c r="N114" s="173">
        <v>1</v>
      </c>
      <c r="O114" s="162" t="s">
        <v>1150</v>
      </c>
      <c r="P114" s="78"/>
    </row>
    <row r="115" spans="1:16" s="6" customFormat="1" ht="24.75" customHeight="1" x14ac:dyDescent="0.25">
      <c r="A115" s="143">
        <v>2</v>
      </c>
      <c r="B115" s="161" t="s">
        <v>2665</v>
      </c>
      <c r="C115" s="163" t="s">
        <v>31</v>
      </c>
      <c r="D115" s="63" t="s">
        <v>2695</v>
      </c>
      <c r="E115" s="145">
        <v>44181</v>
      </c>
      <c r="F115" s="145">
        <v>44347</v>
      </c>
      <c r="G115" s="160">
        <f t="shared" ref="G115:G116" si="4">IF(AND(E115&lt;&gt;"",F115&lt;&gt;""),((F115-E115)/30),"")</f>
        <v>5.5333333333333332</v>
      </c>
      <c r="H115" s="64" t="s">
        <v>2696</v>
      </c>
      <c r="I115" s="63" t="s">
        <v>208</v>
      </c>
      <c r="J115" s="63" t="s">
        <v>241</v>
      </c>
      <c r="K115" s="68">
        <v>457645075</v>
      </c>
      <c r="L115" s="100">
        <f>+IF(AND(K115&gt;0,O115="Ejecución"),(K115/877802)*Tabla28[[#This Row],[% participación]],IF(AND(K115&gt;0,O115&lt;&gt;"Ejecución"),"-",""))</f>
        <v>521.35342024739066</v>
      </c>
      <c r="M115" s="65" t="s">
        <v>1148</v>
      </c>
      <c r="N115" s="173">
        <v>1</v>
      </c>
      <c r="O115" s="162" t="s">
        <v>1150</v>
      </c>
      <c r="P115" s="78"/>
    </row>
    <row r="116" spans="1:16" s="6" customFormat="1" ht="24.75" customHeight="1" x14ac:dyDescent="0.25">
      <c r="A116" s="143">
        <v>3</v>
      </c>
      <c r="B116" s="161" t="s">
        <v>2665</v>
      </c>
      <c r="C116" s="163" t="s">
        <v>31</v>
      </c>
      <c r="D116" s="63" t="s">
        <v>2703</v>
      </c>
      <c r="E116" s="145">
        <v>44181</v>
      </c>
      <c r="F116" s="145">
        <v>44347</v>
      </c>
      <c r="G116" s="160">
        <f t="shared" si="4"/>
        <v>5.5333333333333332</v>
      </c>
      <c r="H116" s="64" t="s">
        <v>2694</v>
      </c>
      <c r="I116" s="63" t="s">
        <v>220</v>
      </c>
      <c r="J116" s="63" t="s">
        <v>487</v>
      </c>
      <c r="K116" s="68">
        <v>1570762051</v>
      </c>
      <c r="L116" s="100">
        <f>+IF(AND(K116&gt;0,O116="Ejecución"),(K116/877802)*Tabla28[[#This Row],[% participación]],IF(AND(K116&gt;0,O116&lt;&gt;"Ejecución"),"-",""))</f>
        <v>1789.4263751962287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347632844.625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1910</v>
      </c>
      <c r="F193" s="5"/>
      <c r="G193" s="5"/>
      <c r="H193" s="147" t="s">
        <v>2697</v>
      </c>
      <c r="J193" s="5"/>
      <c r="K193" s="127">
        <v>37669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2020-12-28T03:53:44Z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