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escritorio\MANIFESTACIONES QUINDIO\Nueva carpeta (2)\"/>
    </mc:Choice>
  </mc:AlternateContent>
  <xr:revisionPtr revIDLastSave="0" documentId="8_{17C216C8-13EF-4C83-AFBF-81109CC93361}"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64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<sst xmlns="http://schemas.openxmlformats.org/spreadsheetml/2006/main" count="3200" uniqueCount="2717">
  <si>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</si>
  <si>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</si>
  <si>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</si>
  <si>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</si>
  <si>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</si>
  <si>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</si>
  <si>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</si>
  <si>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</si>
  <si>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</si>
  <si>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</si>
  <si>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</si>
  <si>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</si>
  <si>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</si>
  <si>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</si>
  <si>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</si>
  <si>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</si>
  <si>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</si>
  <si>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</si>
  <si>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</si>
  <si>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</si>
  <si>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</si>
  <si>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</si>
  <si>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</si>
  <si>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</si>
  <si>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</si>
  <si>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</si>
  <si>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</si>
  <si>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</si>
  <si>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</si>
  <si>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</si>
  <si>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</si>
  <si>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</si>
  <si>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</si>
  <si>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</si>
  <si>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</si>
  <si>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</si>
  <si>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</si>
  <si>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</si>
  <si>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</si>
  <si>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</si>
  <si>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</si>
  <si>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</si>
  <si>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</si>
  <si>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</si>
  <si>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</si>
  <si>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</si>
  <si>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</si>
  <si>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</si>
  <si>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</si>
  <si>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</si>
  <si>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</si>
  <si>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</si>
  <si>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</si>
  <si>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</si>
  <si>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</si>
  <si>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</si>
  <si>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</si>
  <si>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</si>
  <si>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</si>
  <si>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</si>
  <si>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</si>
  <si>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</si>
  <si>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</si>
  <si>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</si>
  <si>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</si>
  <si>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</si>
  <si>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</si>
  <si>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</si>
  <si>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</si>
  <si>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</si>
  <si>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</si>
  <si>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</si>
  <si>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</si>
  <si>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</si>
  <si>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</si>
  <si>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</si>
  <si>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</si>
  <si>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</si>
  <si>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</si>
  <si>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</si>
  <si>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</si>
  <si>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</si>
  <si>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</si>
  <si>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</si>
  <si>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</si>
  <si>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</si>
  <si>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</si>
  <si>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</si>
  <si>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</si>
  <si>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</si>
  <si>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</si>
  <si>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</si>
  <si>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</si>
  <si>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</si>
  <si>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</si>
  <si>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</si>
  <si>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</si>
  <si>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</si>
  <si>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</si>
  <si>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</si>
  <si>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</si>
  <si>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</si>
  <si>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</si>
  <si>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</si>
  <si>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</si>
  <si>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</si>
  <si>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</si>
  <si>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</si>
  <si>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</si>
  <si>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</si>
  <si>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</si>
  <si>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</si>
  <si>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</si>
  <si>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</si>
  <si>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</si>
  <si>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</si>
  <si>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</si>
  <si>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</si>
  <si>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</si>
  <si>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</si>
  <si>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</si>
  <si>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</si>
  <si>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</si>
  <si>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</si>
  <si>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</si>
  <si>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</si>
  <si>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</si>
  <si>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</si>
  <si>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</si>
  <si>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</si>
  <si>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</si>
  <si>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</si>
  <si>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</si>
  <si>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</si>
  <si>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</si>
  <si>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</si>
  <si>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</si>
  <si>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</si>
  <si>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</si>
  <si>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</si>
  <si>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</si>
  <si>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</si>
  <si>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</si>
  <si>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</si>
  <si>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</si>
  <si>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</si>
  <si>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</si>
  <si>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</si>
  <si>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</si>
  <si>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</si>
  <si>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</si>
  <si>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</si>
  <si>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</si>
  <si>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</si>
  <si>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</si>
  <si>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</si>
  <si>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</si>
  <si>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</si>
  <si>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</si>
  <si>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</si>
  <si>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</si>
  <si>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</si>
  <si>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</si>
  <si>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</si>
  <si>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</si>
  <si>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</si>
  <si>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</si>
  <si>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</si>
  <si>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</si>
  <si>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</si>
  <si>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</si>
  <si>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</si>
  <si>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</si>
  <si>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</si>
  <si>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</si>
  <si>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</si>
  <si>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</si>
  <si>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</si>
  <si>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</si>
  <si>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</si>
  <si>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</si>
  <si>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</si>
  <si>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</si>
  <si>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</si>
  <si>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</si>
  <si>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</si>
  <si>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</si>
  <si>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</si>
  <si>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</si>
  <si>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</si>
  <si>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</si>
  <si>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</si>
  <si>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</si>
  <si>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</si>
  <si>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</si>
  <si>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</si>
  <si>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</si>
  <si>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</si>
  <si>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</si>
  <si>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</si>
  <si>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</si>
  <si>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</si>
  <si>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</si>
  <si>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</si>
  <si>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</si>
  <si>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</si>
  <si>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</si>
  <si>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</si>
  <si>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</si>
  <si>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</si>
  <si>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</si>
  <si>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</si>
  <si>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</si>
  <si>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</si>
  <si>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</si>
  <si>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</si>
  <si>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</si>
  <si>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</si>
  <si>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</si>
  <si>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</si>
  <si>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</si>
  <si>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</si>
  <si>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</si>
  <si>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</si>
  <si>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</si>
  <si>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</si>
  <si>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</si>
  <si>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</si>
  <si>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</si>
  <si>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</si>
  <si>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</si>
  <si>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</si>
  <si>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</si>
  <si>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</si>
  <si>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</si>
  <si>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</si>
  <si>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</si>
  <si>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</si>
  <si>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</si>
  <si>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</si>
  <si>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</si>
  <si>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</si>
  <si>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</si>
  <si>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</si>
  <si>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</si>
  <si>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</si>
  <si>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</si>
  <si>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</si>
  <si>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</si>
  <si>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</si>
  <si>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</si>
  <si>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</si>
  <si>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</si>
  <si>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</si>
  <si>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</si>
  <si>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</si>
  <si>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</si>
  <si>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</si>
  <si>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</si>
  <si>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</si>
  <si>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</si>
  <si>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</si>
  <si>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</si>
  <si>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</si>
  <si>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</si>
  <si>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</si>
  <si>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</si>
  <si>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</si>
  <si>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</si>
  <si>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</si>
  <si>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</si>
  <si>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</si>
  <si>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</si>
  <si>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</si>
  <si>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</si>
  <si>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</si>
  <si>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</si>
  <si>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</si>
  <si>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</si>
  <si>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</si>
  <si>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</si>
  <si>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</si>
  <si>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</si>
  <si>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</si>
  <si>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</si>
  <si>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</si>
  <si>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</si>
  <si>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</si>
  <si>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</si>
  <si>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</si>
  <si>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</si>
  <si>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</si>
  <si>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</si>
  <si>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</si>
  <si>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</si>
  <si>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</si>
  <si>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</si>
  <si>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</si>
  <si>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</si>
  <si>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</si>
  <si>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</si>
  <si>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</si>
  <si>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</si>
  <si>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</si>
  <si>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</si>
  <si>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</si>
  <si>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</si>
  <si>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</si>
  <si>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</si>
  <si>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</si>
  <si>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</si>
  <si>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</si>
  <si>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</si>
  <si>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</si>
  <si>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</si>
  <si>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</si>
  <si>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</si>
  <si>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</si>
  <si>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</si>
  <si>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</si>
  <si>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</si>
  <si>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</si>
  <si>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</si>
  <si>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</si>
  <si>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</si>
  <si>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</si>
  <si>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</si>
  <si>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</si>
  <si>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</si>
  <si>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</si>
  <si>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</si>
  <si>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</si>
  <si>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</si>
  <si>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</si>
  <si>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</si>
  <si>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</si>
  <si>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</si>
  <si>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</si>
  <si>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</si>
  <si>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</si>
  <si>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</si>
  <si>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</si>
  <si>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</si>
  <si>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</si>
  <si>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</si>
  <si>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</si>
  <si>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</si>
  <si>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</si>
  <si>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</si>
  <si>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</si>
  <si>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</si>
  <si>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</si>
  <si>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</si>
  <si>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</si>
  <si>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</si>
  <si>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</si>
  <si>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</si>
  <si>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</si>
  <si>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</si>
  <si>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</si>
  <si>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</si>
  <si>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</si>
  <si>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</si>
  <si>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</si>
  <si>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</si>
  <si>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</si>
  <si>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</si>
  <si>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</si>
  <si>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</si>
  <si>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</si>
  <si>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</si>
  <si>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</si>
  <si>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</si>
  <si>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</si>
  <si>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</si>
  <si>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</si>
  <si>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</si>
  <si>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</si>
  <si>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</si>
  <si>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</si>
  <si>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</si>
  <si>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</si>
  <si>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</si>
  <si>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</si>
  <si>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</si>
  <si>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</si>
  <si>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</si>
  <si>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</si>
  <si>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</si>
  <si>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</si>
  <si>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</si>
  <si>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</si>
  <si>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</si>
  <si>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</si>
  <si>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</si>
  <si>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</si>
  <si>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</si>
  <si>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</si>
  <si>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</si>
  <si>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</si>
  <si>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</si>
  <si>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</si>
  <si>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</si>
  <si>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</si>
  <si>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</si>
  <si>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</si>
  <si>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</si>
  <si>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</si>
  <si>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</si>
  <si>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</si>
  <si>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</si>
  <si>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</si>
  <si>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</si>
  <si>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</si>
  <si>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</si>
  <si>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</si>
  <si>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</si>
  <si>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</si>
  <si>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</si>
  <si>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</si>
  <si>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</si>
  <si>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</si>
  <si>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</si>
  <si>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</si>
  <si>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</si>
  <si>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</si>
  <si>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</si>
  <si>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</si>
  <si>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</si>
  <si>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</si>
  <si>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</si>
  <si>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</si>
  <si>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</si>
  <si>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</si>
  <si>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</si>
  <si>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</si>
  <si>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</si>
  <si>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</si>
  <si>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</si>
  <si>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</si>
  <si>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</si>
  <si>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</si>
  <si>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</si>
  <si>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</si>
  <si>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</si>
  <si>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</si>
  <si>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</si>
  <si>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</si>
  <si>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</si>
  <si>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</si>
  <si>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</si>
  <si>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</si>
  <si>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</si>
  <si>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</si>
  <si>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</si>
  <si>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</si>
  <si>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</si>
  <si>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</si>
  <si>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</si>
  <si>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</si>
  <si>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</si>
  <si>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</si>
  <si>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</si>
  <si>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</si>
  <si>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</si>
  <si>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</si>
  <si>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</si>
  <si>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</si>
  <si>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</si>
  <si>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</si>
  <si>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</si>
  <si>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</si>
  <si>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</si>
  <si>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</si>
  <si>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</si>
  <si>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</si>
  <si>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</si>
  <si>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</si>
  <si>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</si>
  <si>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</si>
  <si>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</si>
  <si>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</si>
  <si>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</si>
  <si>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</si>
  <si>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</si>
  <si>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</si>
  <si>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</si>
  <si>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</si>
  <si>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</si>
  <si>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</si>
  <si>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</si>
  <si>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</si>
  <si>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</si>
  <si>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</si>
  <si>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</si>
  <si>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</si>
  <si>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</si>
  <si>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</si>
  <si>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</si>
  <si>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</si>
  <si>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</si>
  <si>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</si>
  <si>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</si>
  <si>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</si>
  <si>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</si>
  <si>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</si>
  <si>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</si>
  <si>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</si>
  <si>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</si>
  <si>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</si>
  <si>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</si>
  <si>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</si>
  <si>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</si>
  <si>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</si>
  <si>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</si>
  <si>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</si>
  <si>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</si>
  <si>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</si>
  <si>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</si>
  <si>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</si>
  <si>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</si>
  <si>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</si>
  <si>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</si>
  <si>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</si>
  <si>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</si>
  <si>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</si>
  <si>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</si>
  <si>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</si>
  <si>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</si>
  <si>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</si>
  <si>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</si>
  <si>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</si>
  <si>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</si>
  <si>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</si>
  <si>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</si>
  <si>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</si>
  <si>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</si>
  <si>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</si>
  <si>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</si>
  <si>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</si>
  <si>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</si>
  <si>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</si>
  <si>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</si>
  <si>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</si>
  <si>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</si>
  <si>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</si>
  <si>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</si>
  <si>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</si>
  <si>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</si>
  <si>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</si>
  <si>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</si>
  <si>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</si>
  <si>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</si>
  <si>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</si>
  <si>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</si>
  <si>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</si>
  <si>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</si>
  <si>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</si>
  <si>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</si>
  <si>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</si>
  <si>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</si>
  <si>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</si>
  <si>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</si>
  <si>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</si>
  <si>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</si>
  <si>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</si>
  <si>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</si>
  <si>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</si>
  <si>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</si>
  <si>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</si>
  <si>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</si>
  <si>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</si>
  <si>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</si>
  <si>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</si>
  <si>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</si>
  <si>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</si>
  <si>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</si>
  <si>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</si>
  <si>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</si>
  <si>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</si>
  <si>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</si>
  <si>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</si>
  <si>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</si>
  <si>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</si>
  <si>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</si>
  <si>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</si>
  <si>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</si>
  <si>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</si>
  <si>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</si>
  <si>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</si>
  <si>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</si>
  <si>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</si>
  <si>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</si>
  <si>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</si>
  <si>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</si>
  <si>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</si>
  <si>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</si>
  <si>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</si>
  <si>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</si>
  <si>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</si>
  <si>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</si>
  <si>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</si>
  <si>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</si>
  <si>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</si>
  <si>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</si>
  <si>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</si>
  <si>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</si>
  <si>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</si>
  <si>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</si>
  <si>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</si>
  <si>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</si>
  <si>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</si>
  <si>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</si>
  <si>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</si>
  <si>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</si>
  <si>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</si>
  <si>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</si>
  <si>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</si>
  <si>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</si>
  <si>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</si>
  <si>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</si>
  <si>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</si>
  <si>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</si>
  <si>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</si>
  <si>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</si>
  <si>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</si>
  <si>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</si>
  <si>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</si>
  <si>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</si>
  <si>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</si>
  <si>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</si>
  <si>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</si>
  <si>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</si>
  <si>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</si>
  <si>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</si>
  <si>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</si>
  <si>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</si>
  <si>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</si>
  <si>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</si>
  <si>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</si>
  <si>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</si>
  <si>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</si>
  <si>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</si>
  <si>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</si>
  <si>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</si>
  <si>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</si>
  <si>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</si>
  <si>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</si>
  <si>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</si>
  <si>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</si>
  <si>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</si>
  <si>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</si>
  <si>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</si>
  <si>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</si>
  <si>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</si>
  <si>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</si>
  <si>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</si>
  <si>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</si>
  <si>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</si>
  <si>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</si>
  <si>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</si>
  <si>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</si>
  <si>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</si>
  <si>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</si>
  <si>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</si>
  <si>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</si>
  <si>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</si>
  <si>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</si>
  <si>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</si>
  <si>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</si>
  <si>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</si>
  <si>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</si>
  <si>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</si>
  <si>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</si>
  <si>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</si>
  <si>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</si>
  <si>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</si>
  <si>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</si>
  <si>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</si>
  <si>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</si>
  <si>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</si>
  <si>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</si>
  <si>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</si>
  <si>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</si>
  <si>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</si>
  <si>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</si>
  <si>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</si>
  <si>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</si>
  <si>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</si>
  <si>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</si>
  <si>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</si>
  <si>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</si>
  <si>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</si>
  <si>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</si>
  <si>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</si>
  <si>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</si>
  <si>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</si>
  <si>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</si>
  <si>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</si>
  <si>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</si>
  <si>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</si>
  <si>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</si>
  <si>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</si>
  <si>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</si>
  <si>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</si>
  <si>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</si>
  <si>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</si>
  <si>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</si>
  <si>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</si>
  <si>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</si>
  <si>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</si>
  <si>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</si>
  <si>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</si>
  <si>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</si>
  <si>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</si>
  <si>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</si>
  <si>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</si>
  <si>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</si>
  <si>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</si>
  <si>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</si>
  <si>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</si>
  <si>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</si>
  <si>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</si>
  <si>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</si>
  <si>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</si>
  <si>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</si>
  <si>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</si>
  <si>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</si>
  <si>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</si>
  <si>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</si>
  <si>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</si>
  <si>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</si>
  <si>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</si>
  <si>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</si>
  <si>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</si>
  <si>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</si>
  <si>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</si>
  <si>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</si>
  <si>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</si>
  <si>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</si>
  <si>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</si>
  <si>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</si>
  <si>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</si>
  <si>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</si>
  <si>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</si>
  <si>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</si>
  <si>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</si>
  <si>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</si>
  <si>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</si>
  <si>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</si>
  <si>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</si>
  <si>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</si>
  <si>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</si>
  <si>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</si>
  <si>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</si>
  <si>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</si>
  <si>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</si>
  <si>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</si>
  <si>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</si>
  <si>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</si>
  <si>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</si>
  <si>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</si>
  <si>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</si>
  <si>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</si>
  <si>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</si>
  <si>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</si>
  <si>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</si>
  <si>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</si>
  <si>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</si>
  <si>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</si>
  <si>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</si>
  <si>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</si>
  <si>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</si>
  <si>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</si>
  <si>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</si>
  <si>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</si>
  <si>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</si>
  <si>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</si>
  <si>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</si>
  <si>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</si>
  <si>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</si>
  <si>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</si>
  <si>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</si>
  <si>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</si>
  <si>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</si>
  <si>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</si>
  <si>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</si>
  <si>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</si>
  <si>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</si>
  <si>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</si>
  <si>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</si>
  <si>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</si>
  <si>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</si>
  <si>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</si>
  <si>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</si>
  <si>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</si>
  <si>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</si>
  <si>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</si>
  <si>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</si>
  <si>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</si>
  <si>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</si>
  <si>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</si>
  <si>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</si>
  <si>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</si>
  <si>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</si>
  <si>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</si>
  <si>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</si>
  <si>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</si>
  <si>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</si>
  <si>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</si>
  <si>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</si>
  <si>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</si>
  <si>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</si>
  <si>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</si>
  <si>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</si>
  <si>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</si>
  <si>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</si>
  <si>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</si>
  <si>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</si>
  <si>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</si>
  <si>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</si>
  <si>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</si>
  <si>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</si>
  <si>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</si>
  <si>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</si>
  <si>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</si>
  <si>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</si>
  <si>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</si>
  <si>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</si>
  <si>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</si>
  <si>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</si>
  <si>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</si>
  <si>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</si>
  <si>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</si>
  <si>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</si>
  <si>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</si>
  <si>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</si>
  <si>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</si>
  <si>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</si>
  <si>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</si>
  <si>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</si>
  <si>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</si>
  <si>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</si>
  <si>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</si>
  <si>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</si>
  <si>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</si>
  <si>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</si>
  <si>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</si>
  <si>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</si>
  <si>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</si>
  <si>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</si>
  <si>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</si>
  <si>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</si>
  <si>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</si>
  <si>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</si>
  <si>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</si>
  <si>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</si>
  <si>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</si>
  <si>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</si>
  <si>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</si>
  <si>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</si>
  <si>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</si>
  <si>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</si>
  <si>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</si>
  <si>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</si>
  <si>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</si>
  <si>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</si>
  <si>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</si>
  <si>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</si>
  <si>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</si>
  <si>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</si>
  <si>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</si>
  <si>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</si>
  <si>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</si>
  <si>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</si>
  <si>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</si>
  <si>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</si>
  <si>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</si>
  <si>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</si>
  <si>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</si>
  <si>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</si>
  <si>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</si>
  <si>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</si>
  <si>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</si>
  <si>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</si>
  <si>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</si>
  <si>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</si>
  <si>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</si>
  <si>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</si>
  <si>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</si>
  <si>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</si>
  <si>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</si>
  <si>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</si>
  <si>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</si>
  <si>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</si>
  <si>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</si>
  <si>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</si>
  <si>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</si>
  <si>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</si>
  <si>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</si>
  <si>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</si>
  <si>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</si>
  <si>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</si>
  <si>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</si>
  <si>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</si>
  <si>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</si>
  <si>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</si>
  <si>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</si>
  <si>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</si>
  <si>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</si>
  <si>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</si>
  <si>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</si>
  <si>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</si>
  <si>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</si>
  <si>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</si>
  <si>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</si>
  <si>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</si>
  <si>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</si>
  <si>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</si>
  <si>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</si>
  <si>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</si>
  <si>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</si>
  <si>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</si>
  <si>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</si>
  <si>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</si>
  <si>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</si>
  <si>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</si>
  <si>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</si>
  <si>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</si>
  <si>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</si>
  <si>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</si>
  <si>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</si>
  <si>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</si>
  <si>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</si>
  <si>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</si>
  <si>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</si>
  <si>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</si>
  <si>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</si>
  <si>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</si>
  <si>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</si>
  <si>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</si>
  <si>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</si>
  <si>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</si>
  <si>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</si>
  <si>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</si>
  <si>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</si>
  <si>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</si>
  <si>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</si>
  <si>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</si>
  <si>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</si>
  <si>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</si>
  <si>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</si>
  <si>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</si>
  <si>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</si>
  <si>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</si>
  <si>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</si>
  <si>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</si>
  <si>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</si>
  <si>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</si>
  <si>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</si>
  <si>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</si>
  <si>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</si>
  <si>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</si>
  <si>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</si>
  <si>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</si>
  <si>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</si>
  <si>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</si>
  <si>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</si>
  <si>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</si>
  <si>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</si>
  <si>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</si>
  <si>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</si>
  <si>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</si>
  <si>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</si>
  <si>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</si>
  <si>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</si>
  <si>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</si>
  <si>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</si>
  <si>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</si>
  <si>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</si>
  <si>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</si>
  <si>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</si>
  <si>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</si>
  <si>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</si>
  <si>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</si>
  <si>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</si>
  <si>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</si>
  <si>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</si>
  <si>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</si>
  <si>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</si>
  <si>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</si>
  <si>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</si>
  <si>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</si>
  <si>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</si>
  <si>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</si>
  <si>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</si>
  <si>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</si>
  <si>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</si>
  <si>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</si>
  <si>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</si>
  <si>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</si>
  <si>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</si>
  <si>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</si>
  <si>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</si>
  <si>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</si>
  <si>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</si>
  <si>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</si>
  <si>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</si>
  <si>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</si>
  <si>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</si>
  <si>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</si>
  <si>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</si>
  <si>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</si>
  <si>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</si>
  <si>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</si>
  <si>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</si>
  <si>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</si>
  <si>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</si>
  <si>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</si>
  <si>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</si>
  <si>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</si>
  <si>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</si>
  <si>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</si>
  <si>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</si>
  <si>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</si>
  <si>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</si>
  <si>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</si>
  <si>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</si>
  <si>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</si>
  <si>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</si>
  <si>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</si>
  <si>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</si>
  <si>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</si>
  <si>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</si>
  <si>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</si>
  <si>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</si>
  <si>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</si>
  <si>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</si>
  <si>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</si>
  <si>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</si>
  <si>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</si>
  <si>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</si>
  <si>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</si>
  <si>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</si>
  <si>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</si>
  <si>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</si>
  <si>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</si>
  <si>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</si>
  <si>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</si>
  <si>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</si>
  <si>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</si>
  <si>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</si>
  <si>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</si>
  <si>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</si>
  <si>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</si>
  <si>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</si>
  <si>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</si>
  <si>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</si>
  <si>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</si>
  <si>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</si>
  <si>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</si>
  <si>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</si>
  <si>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</si>
  <si>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</si>
  <si>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</si>
  <si>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</si>
  <si>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</si>
  <si>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</si>
  <si>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</si>
  <si>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</si>
  <si>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</si>
  <si>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</si>
  <si>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</si>
  <si>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</si>
  <si>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</si>
  <si>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</si>
  <si>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</si>
  <si>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</si>
  <si>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</si>
  <si>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</si>
  <si>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</si>
  <si>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</si>
  <si>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</si>
  <si>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</si>
  <si>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</si>
  <si>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</si>
  <si>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</si>
  <si>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</si>
  <si>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</si>
  <si>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</si>
  <si>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</si>
  <si>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</si>
  <si>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</si>
  <si>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</si>
  <si>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</si>
  <si>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</si>
  <si>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</si>
  <si>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</si>
  <si>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</si>
  <si>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</si>
  <si>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</si>
  <si>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</si>
  <si>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</si>
  <si>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</si>
  <si>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</si>
  <si>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</si>
  <si>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</si>
  <si>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</si>
  <si>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</si>
  <si>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</si>
  <si>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</si>
  <si>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</si>
  <si>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</si>
  <si>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</si>
  <si>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</si>
  <si>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</si>
  <si>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</si>
  <si>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</si>
  <si>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</si>
  <si>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</si>
  <si>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</si>
  <si>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</si>
  <si>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</si>
  <si>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</si>
  <si>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</si>
  <si>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</si>
  <si>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</si>
  <si>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</si>
  <si>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</si>
  <si>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</si>
  <si>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</si>
  <si>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</si>
  <si>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</si>
  <si>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</si>
  <si>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</si>
  <si>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</si>
  <si>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</si>
  <si>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</si>
  <si>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</si>
  <si>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</si>
  <si>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</si>
  <si>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</si>
  <si>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</si>
  <si>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</si>
  <si>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</si>
  <si>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</si>
  <si>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</si>
  <si>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</si>
  <si>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</si>
  <si>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</si>
  <si>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</si>
  <si>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</si>
  <si>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</si>
  <si>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</si>
  <si>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</si>
  <si>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</si>
  <si>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</si>
  <si>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</si>
  <si>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</si>
  <si>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</si>
  <si>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</si>
  <si>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</si>
  <si>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</si>
  <si>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</si>
  <si>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</si>
  <si>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</si>
  <si>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</si>
  <si>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</si>
  <si>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</si>
  <si>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</si>
  <si>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</si>
  <si>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</si>
  <si>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</si>
  <si>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</si>
  <si>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</si>
  <si>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</si>
  <si>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</si>
  <si>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</si>
  <si>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</si>
  <si>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</si>
  <si>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</si>
  <si>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</si>
  <si>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</si>
  <si>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</si>
  <si>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</si>
  <si>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</si>
  <si>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</si>
  <si>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</si>
  <si>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</si>
  <si>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</si>
  <si>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</si>
  <si>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</si>
  <si>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</si>
  <si>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</si>
  <si>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</si>
  <si>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</si>
  <si>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</si>
  <si>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</si>
  <si>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</si>
  <si>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</si>
  <si>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</si>
  <si>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</si>
  <si>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</si>
  <si>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</si>
  <si>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</si>
  <si>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</si>
  <si>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</si>
  <si>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</si>
  <si>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</si>
  <si>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</si>
  <si>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</si>
  <si>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</si>
  <si>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</si>
  <si>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</si>
  <si>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</si>
  <si>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</si>
  <si>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</si>
  <si>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</si>
  <si>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</si>
  <si>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</si>
  <si>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</si>
  <si>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</si>
  <si>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</si>
  <si>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</si>
  <si>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</si>
  <si>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</si>
  <si>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</si>
  <si>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</si>
  <si>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</si>
  <si>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</si>
  <si>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</si>
  <si>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</si>
  <si>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</si>
  <si>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</si>
  <si>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</si>
  <si>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</si>
  <si>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</si>
  <si>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</si>
  <si>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</si>
  <si>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</si>
  <si>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</si>
  <si>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</si>
  <si>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</si>
  <si>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</si>
  <si>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</si>
  <si>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</si>
  <si>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</si>
  <si>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</si>
  <si>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</si>
  <si>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</si>
  <si>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</si>
  <si>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</si>
  <si>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</si>
  <si>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</si>
  <si>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</si>
  <si>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</si>
  <si>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</si>
  <si>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</si>
  <si>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</si>
  <si>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</si>
  <si>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</si>
  <si>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</si>
  <si>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</si>
  <si>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</si>
  <si>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</si>
  <si>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</si>
  <si>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</si>
  <si>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</si>
  <si>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</si>
  <si>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</si>
  <si>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</si>
  <si>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</si>
  <si>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</si>
  <si>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</si>
  <si>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</si>
  <si>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</si>
  <si>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</si>
  <si>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</si>
  <si>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</si>
  <si>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</si>
  <si>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</si>
  <si>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</si>
  <si>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</si>
  <si>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</si>
  <si>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</si>
  <si>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</si>
  <si>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</si>
  <si>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</si>
  <si>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</si>
  <si>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</si>
  <si>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</si>
  <si>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</si>
  <si>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</si>
  <si>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</si>
  <si>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</si>
  <si>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</si>
  <si>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</si>
  <si>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</si>
  <si>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</si>
  <si>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</si>
  <si>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</si>
  <si>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</si>
  <si>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</si>
  <si>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</si>
  <si>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</si>
  <si>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</si>
  <si>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</si>
  <si>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</si>
  <si>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</si>
  <si>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</si>
  <si>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</si>
  <si>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</si>
  <si>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</si>
  <si>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</si>
  <si>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</si>
  <si>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</si>
  <si>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</si>
  <si>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</si>
  <si>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</si>
  <si>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</si>
  <si>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</si>
  <si>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</si>
  <si>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</si>
  <si>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</si>
  <si>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</si>
  <si>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</si>
  <si>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</si>
  <si>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</si>
  <si>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</si>
  <si>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</si>
  <si>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</si>
  <si>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</si>
  <si>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</si>
  <si>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</si>
  <si>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</si>
  <si>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</si>
  <si>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</si>
  <si>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</si>
  <si>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</si>
  <si>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</si>
  <si>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</si>
  <si>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</si>
  <si>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</si>
  <si>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</si>
  <si>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</si>
  <si>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</si>
  <si>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</si>
  <si>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</si>
  <si>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</si>
  <si>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</si>
  <si>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</si>
  <si>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</si>
  <si>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</si>
  <si>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</si>
  <si>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</si>
  <si>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</si>
  <si>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</si>
  <si>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</si>
  <si>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</si>
  <si>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</si>
  <si>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</si>
  <si>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</si>
  <si>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</si>
  <si>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</si>
  <si>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</si>
  <si>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</si>
  <si>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</si>
  <si>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</si>
  <si>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</si>
  <si>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</si>
  <si>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</si>
  <si>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</si>
  <si>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</si>
  <si>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</si>
  <si>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</si>
  <si>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</si>
  <si>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</si>
  <si>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</si>
  <si>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</si>
  <si>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</si>
  <si>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</si>
  <si>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</si>
  <si>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</si>
  <si>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</si>
  <si>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</si>
  <si>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</si>
  <si>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</si>
  <si>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</si>
  <si>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</si>
  <si>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</si>
  <si>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</si>
  <si>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</si>
  <si>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</si>
  <si>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</si>
  <si>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</si>
  <si>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</si>
  <si>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</si>
  <si>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</si>
  <si>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</si>
  <si>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</si>
  <si>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</si>
  <si>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</si>
  <si>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</si>
  <si>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</si>
  <si>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</si>
  <si>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</si>
  <si>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</si>
  <si>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</si>
  <si>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</si>
  <si>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</si>
  <si>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</si>
  <si>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</si>
  <si>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</si>
  <si>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</si>
  <si>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</si>
  <si>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</si>
  <si>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</si>
  <si>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</si>
  <si>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</si>
  <si>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</si>
  <si>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</si>
  <si>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</si>
  <si>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</si>
  <si>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</si>
  <si>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</si>
  <si>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</si>
  <si>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</si>
  <si>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</si>
  <si>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</si>
  <si>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</si>
  <si>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</si>
  <si>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</si>
  <si>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</si>
  <si>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</si>
  <si>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</si>
  <si>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</si>
  <si>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</si>
  <si>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</si>
  <si>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</si>
  <si>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</si>
  <si>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</si>
  <si>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</si>
  <si>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</si>
  <si>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</si>
  <si>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</si>
  <si>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</si>
  <si>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</si>
  <si>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</si>
  <si>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</si>
  <si>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</si>
  <si>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</si>
  <si>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</si>
  <si>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</si>
  <si>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</si>
  <si>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</si>
  <si>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</si>
  <si>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</si>
  <si>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</si>
  <si>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</si>
  <si>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</si>
  <si>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</si>
  <si>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</si>
  <si>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</si>
  <si>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</si>
  <si>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</si>
  <si>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</si>
  <si>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</si>
  <si>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</si>
  <si>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</si>
  <si>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</si>
  <si>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</si>
  <si>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</si>
  <si>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</si>
  <si>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</si>
  <si>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</si>
  <si>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</si>
  <si>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</si>
  <si>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</si>
  <si>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</si>
  <si>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</si>
  <si>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</si>
  <si>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</si>
  <si>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</si>
  <si>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</si>
  <si>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</si>
  <si>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</si>
  <si>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</si>
  <si>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</si>
  <si>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</si>
  <si>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</si>
  <si>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</si>
  <si>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</si>
  <si>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</si>
  <si>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</si>
  <si>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</si>
  <si>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</si>
  <si>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</si>
  <si>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</si>
  <si>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</si>
  <si>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</si>
  <si>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</si>
  <si>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</si>
  <si>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</si>
  <si>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</si>
  <si>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</si>
  <si>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</si>
  <si>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</si>
  <si>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</si>
  <si>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</si>
  <si>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</si>
  <si>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</si>
  <si>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</si>
  <si>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</si>
  <si>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</si>
  <si>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</si>
  <si>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</si>
  <si>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</si>
  <si>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</si>
  <si>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</si>
  <si>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</si>
  <si>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</si>
  <si>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</si>
  <si>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</si>
  <si>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</si>
  <si>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</si>
  <si>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</si>
  <si>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</si>
  <si>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</si>
  <si>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</si>
  <si>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</si>
  <si>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</si>
  <si>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</si>
  <si>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</si>
  <si>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</si>
  <si>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</si>
  <si>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</si>
  <si>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</si>
  <si>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</si>
  <si>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</si>
  <si>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</si>
  <si>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</si>
  <si>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</si>
  <si>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</si>
  <si>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</si>
  <si>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</si>
  <si>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</si>
  <si>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</si>
  <si>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</si>
  <si>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</si>
  <si>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</si>
  <si>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</si>
  <si>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</si>
  <si>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</si>
  <si>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</si>
  <si>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</si>
  <si>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</si>
  <si>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</si>
  <si>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</si>
  <si>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</si>
  <si>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</si>
  <si>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</si>
  <si>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</si>
  <si>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</si>
  <si>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</si>
  <si>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</si>
  <si>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</si>
  <si>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</si>
  <si>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</si>
  <si>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</si>
  <si>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</si>
  <si>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</si>
  <si>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</si>
  <si>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</si>
  <si>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</si>
  <si>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</si>
  <si>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</si>
  <si>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</si>
  <si>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</si>
  <si>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</si>
  <si>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</si>
  <si>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</si>
  <si>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</si>
  <si>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</si>
  <si>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</si>
  <si>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</si>
  <si>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</si>
  <si>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</si>
  <si>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</si>
  <si>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</si>
  <si>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</si>
  <si>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</si>
  <si>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</si>
  <si>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</si>
  <si>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</si>
  <si>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</si>
  <si>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</si>
  <si>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</si>
  <si>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</si>
  <si>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</si>
  <si>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</si>
  <si>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</si>
  <si>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</si>
  <si>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</si>
  <si>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</si>
  <si>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</si>
  <si>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</si>
  <si>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</si>
  <si>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</si>
  <si>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</si>
  <si>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</si>
  <si>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</si>
  <si>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</si>
  <si>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</si>
  <si>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</si>
  <si>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</si>
  <si>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</si>
  <si>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</si>
  <si>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</si>
  <si>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</si>
  <si>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</si>
  <si>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</si>
  <si>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</si>
  <si>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</si>
  <si>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</si>
  <si>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</si>
  <si>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</si>
  <si>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</si>
  <si>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</si>
  <si>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</si>
  <si>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</si>
  <si>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</si>
  <si>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</si>
  <si>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</si>
  <si>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</si>
  <si>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</si>
  <si>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</si>
  <si>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</si>
  <si>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</si>
  <si>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</si>
  <si>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</si>
  <si>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</si>
  <si>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</si>
  <si>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</si>
  <si>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</si>
  <si>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</si>
  <si>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</si>
  <si>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</si>
  <si>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</si>
  <si>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</si>
  <si>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</si>
  <si>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</si>
  <si>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</si>
  <si>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</si>
  <si>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</si>
  <si>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</si>
  <si>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</si>
  <si>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</si>
  <si>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</si>
  <si>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</si>
  <si>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</si>
  <si>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</si>
  <si>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</si>
  <si>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</si>
  <si>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</si>
  <si>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</si>
  <si>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</si>
  <si>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</si>
  <si>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</si>
  <si>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</si>
  <si>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</si>
  <si>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</si>
  <si>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</si>
  <si>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</si>
  <si>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</si>
  <si>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</si>
  <si>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</si>
  <si>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</si>
  <si>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</si>
  <si>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</si>
  <si>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</si>
  <si>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</si>
  <si>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</si>
  <si>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</si>
  <si>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</si>
  <si>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</si>
  <si>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</si>
  <si>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</si>
  <si>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</si>
  <si>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</si>
  <si>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</si>
  <si>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</si>
  <si>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</si>
  <si>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</si>
  <si>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</si>
  <si>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</si>
  <si>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</si>
  <si>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</si>
  <si>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</si>
  <si>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</si>
  <si>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</si>
  <si>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</si>
  <si>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</si>
  <si>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</si>
  <si>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</si>
  <si>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</si>
  <si>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</si>
  <si>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</si>
  <si>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</si>
  <si>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</si>
  <si>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</si>
  <si>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</si>
  <si>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</si>
  <si>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</si>
  <si>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</si>
  <si>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</si>
  <si>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</si>
  <si>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</si>
  <si>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</si>
  <si>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</si>
  <si>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</si>
  <si>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</si>
  <si>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</si>
  <si>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</si>
  <si>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</si>
  <si>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</si>
  <si>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</si>
  <si>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</si>
  <si>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</si>
  <si>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</si>
  <si>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</si>
  <si>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</si>
  <si>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</si>
  <si>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</si>
  <si>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</si>
  <si>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</si>
  <si>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</si>
  <si>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</si>
  <si>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</si>
  <si>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</si>
  <si>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</si>
  <si>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</si>
  <si>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</si>
  <si>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</si>
  <si>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</si>
  <si>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</si>
  <si>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</si>
  <si>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</si>
  <si>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</si>
  <si>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</si>
  <si>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</si>
  <si>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</si>
  <si>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</si>
  <si>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</si>
  <si>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</si>
  <si>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</si>
  <si>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</si>
  <si>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</si>
  <si>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</si>
  <si>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</si>
  <si>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</si>
  <si>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</si>
  <si>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</si>
  <si>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</si>
  <si>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</si>
  <si>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</si>
  <si>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</si>
  <si>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</si>
  <si>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</si>
  <si>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</si>
  <si>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</si>
  <si>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</si>
  <si>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</si>
  <si>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</si>
  <si>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</si>
  <si>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</si>
  <si>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</si>
  <si>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</si>
  <si>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</si>
  <si>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</si>
  <si>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</si>
  <si>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</si>
  <si>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</si>
  <si>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</si>
  <si>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</si>
  <si>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</si>
  <si>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</si>
  <si>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</si>
  <si>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</si>
  <si>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</si>
  <si>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</si>
  <si>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</si>
  <si>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</si>
  <si>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</si>
  <si>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</si>
  <si>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</si>
  <si>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</si>
  <si>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</si>
  <si>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</si>
  <si>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</si>
  <si>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</si>
  <si>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</si>
  <si>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</si>
  <si>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</si>
  <si>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</si>
  <si>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</si>
  <si>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</si>
  <si>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</si>
  <si>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</si>
  <si>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</si>
  <si>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</si>
  <si>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</si>
  <si>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</si>
  <si>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</si>
  <si>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</si>
  <si>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</si>
  <si>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</si>
  <si>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</si>
  <si>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</si>
  <si>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</si>
  <si>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</si>
  <si>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</si>
  <si>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</si>
  <si>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</si>
  <si>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</si>
  <si>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</si>
  <si>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</si>
  <si>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</si>
  <si>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</si>
  <si>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</si>
  <si>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</si>
  <si>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</si>
  <si>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</si>
  <si>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</si>
  <si>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</si>
  <si>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</si>
  <si>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</si>
  <si>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</si>
  <si>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</si>
  <si>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</si>
  <si>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</si>
  <si>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</si>
  <si>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</si>
  <si>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</si>
  <si>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</si>
  <si>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</si>
  <si>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</si>
  <si>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</si>
  <si>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</si>
  <si>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</si>
  <si>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</si>
  <si>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</si>
  <si>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</si>
  <si>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</si>
  <si>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</si>
  <si>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</si>
  <si>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</si>
  <si>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</si>
  <si>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</si>
  <si>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</si>
  <si>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</si>
  <si>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</si>
  <si>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</si>
  <si>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</si>
  <si>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</si>
  <si>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</si>
  <si>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</si>
  <si>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</si>
  <si>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</si>
  <si>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</si>
  <si>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</si>
  <si>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</si>
  <si>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</si>
  <si>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</si>
  <si>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</si>
  <si>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</si>
  <si>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</si>
  <si>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</si>
  <si>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</si>
  <si>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</si>
  <si>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</si>
  <si>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</si>
  <si>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</si>
  <si>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</si>
  <si>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</si>
  <si>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</si>
  <si>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</si>
  <si>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</si>
  <si>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</si>
  <si>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</si>
  <si>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</si>
  <si>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</si>
  <si>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</si>
  <si>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</si>
  <si>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</si>
  <si>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</si>
  <si>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</si>
  <si>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</si>
  <si>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</si>
  <si>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</si>
  <si>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</si>
  <si>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</si>
  <si>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</si>
  <si>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</si>
  <si>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</si>
  <si>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</si>
  <si>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</si>
  <si>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</si>
  <si>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</si>
  <si>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</si>
  <si>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</si>
  <si>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</si>
  <si>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</si>
  <si>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</si>
  <si>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</si>
  <si>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</si>
  <si>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</si>
  <si>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</si>
  <si>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</si>
  <si>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</si>
  <si>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</si>
  <si>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</si>
  <si>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</si>
  <si>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</si>
  <si>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</si>
  <si>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</si>
  <si>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</si>
  <si>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</si>
  <si>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</si>
  <si>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</si>
  <si>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</si>
  <si>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</si>
  <si>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</si>
  <si>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</si>
  <si>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</si>
  <si>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</si>
  <si>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</si>
  <si>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</si>
  <si>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</si>
  <si>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</si>
  <si>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</si>
  <si>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</si>
  <si>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</si>
  <si>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</si>
  <si>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</si>
  <si>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</si>
  <si>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</si>
  <si>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</si>
  <si>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</si>
  <si>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</si>
  <si>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</si>
  <si>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</si>
  <si>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</si>
  <si>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</si>
  <si>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</si>
  <si>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</si>
  <si>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</si>
  <si>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</si>
  <si>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</si>
  <si>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</si>
  <si>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</si>
  <si>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</si>
  <si>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</si>
  <si>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</si>
  <si>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</si>
  <si>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</si>
  <si>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</si>
  <si>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</si>
  <si>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</si>
  <si>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</si>
  <si>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</si>
  <si>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</si>
  <si>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</si>
  <si>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</si>
  <si>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</si>
  <si>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</si>
  <si>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</si>
  <si>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</si>
  <si>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</si>
  <si>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</si>
  <si>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</si>
  <si>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</si>
  <si>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</si>
  <si>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</si>
  <si>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</si>
  <si>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</si>
  <si>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</si>
  <si>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</si>
  <si>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</si>
  <si>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</si>
  <si>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</si>
  <si>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</si>
  <si>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</si>
  <si>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</si>
  <si>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</si>
  <si>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</si>
  <si>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</si>
  <si>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</si>
  <si>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</si>
  <si>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</si>
  <si>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</si>
  <si>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</si>
  <si>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</si>
  <si>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</si>
  <si>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</si>
  <si>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</si>
  <si>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</si>
  <si>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</si>
  <si>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</si>
  <si>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</si>
  <si>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</si>
  <si>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</si>
  <si>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</si>
  <si>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</si>
  <si>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</si>
  <si>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</si>
  <si>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</si>
  <si>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</si>
  <si>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</si>
  <si>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</si>
  <si>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</si>
  <si>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</si>
  <si>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</si>
  <si>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</si>
  <si>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</si>
  <si>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</si>
  <si>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</si>
  <si>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</si>
  <si>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</si>
  <si>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</si>
  <si>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</si>
  <si>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</si>
  <si>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</si>
  <si>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</si>
  <si>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</si>
  <si>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</si>
  <si>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</si>
  <si>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</si>
  <si>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</si>
  <si>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</si>
  <si>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</si>
  <si>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</si>
  <si>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</si>
  <si>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</si>
  <si>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</si>
  <si>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</si>
  <si>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</si>
  <si>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</si>
  <si>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</si>
  <si>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</si>
  <si>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</si>
  <si>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</si>
  <si>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</si>
  <si>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</si>
  <si>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</si>
  <si>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</si>
  <si>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</si>
  <si>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</si>
  <si>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</si>
  <si>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</si>
  <si>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</si>
  <si>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</si>
  <si>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</si>
  <si>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</si>
  <si>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</si>
  <si>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</si>
  <si>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</si>
  <si>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</si>
  <si>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</si>
  <si>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</si>
  <si>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</si>
  <si>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</si>
  <si>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</si>
  <si>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</si>
  <si>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</si>
  <si>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</si>
  <si>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</si>
  <si>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</si>
  <si>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</si>
  <si>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</si>
  <si>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</si>
  <si>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</si>
  <si>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</si>
  <si>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</si>
  <si>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</si>
  <si>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</si>
  <si>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</si>
  <si>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</si>
  <si>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</si>
  <si>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</si>
  <si>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</si>
  <si>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</si>
  <si>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</si>
  <si>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</si>
  <si>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</si>
  <si>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</si>
  <si>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</si>
  <si>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</si>
  <si>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</si>
  <si>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</si>
  <si>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</si>
  <si>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</si>
  <si>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</si>
  <si>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</si>
  <si>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</si>
  <si>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</si>
  <si>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</si>
  <si>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</si>
  <si>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</si>
  <si>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</si>
  <si>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</si>
  <si>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</si>
  <si>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</si>
  <si>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</si>
  <si>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</si>
  <si>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</si>
  <si>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</si>
  <si>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</si>
  <si>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</si>
  <si>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</si>
  <si>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</si>
  <si>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</si>
  <si>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</si>
  <si>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</si>
  <si>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</si>
  <si>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</si>
  <si>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</si>
  <si>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</si>
  <si>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</si>
  <si>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</si>
  <si>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</si>
  <si>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</si>
  <si>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</si>
  <si>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</si>
  <si>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</si>
  <si>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</si>
  <si>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</si>
  <si>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</si>
  <si>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</si>
  <si>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</si>
  <si>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</si>
  <si>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</si>
  <si>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</si>
  <si>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</si>
  <si>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</si>
  <si>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</si>
  <si>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</si>
  <si>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</si>
  <si>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</si>
  <si>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</si>
  <si>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</si>
  <si>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</si>
  <si>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</si>
  <si>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</si>
  <si>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</si>
  <si>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</si>
  <si>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</si>
  <si>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</si>
  <si>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</si>
  <si>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</si>
  <si>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</si>
  <si>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</si>
  <si>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</si>
  <si>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</si>
  <si>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</si>
  <si>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</si>
  <si>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</si>
  <si>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</si>
  <si>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</si>
  <si>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</si>
  <si>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</si>
  <si>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</si>
  <si>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</si>
  <si>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</si>
  <si>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</si>
  <si>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</si>
  <si>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</si>
  <si>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</si>
  <si>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</si>
  <si>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</si>
  <si>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</si>
  <si>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</si>
  <si>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</si>
  <si>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</si>
  <si>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</si>
  <si>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</si>
  <si>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</si>
  <si>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</si>
  <si>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</si>
  <si>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</si>
  <si>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</si>
  <si>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</si>
  <si>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</si>
  <si>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</si>
  <si>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</si>
  <si>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</si>
  <si>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</si>
  <si>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</si>
  <si>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</si>
  <si>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</si>
  <si>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</si>
  <si>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</si>
  <si>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</si>
  <si>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</si>
  <si>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</si>
  <si>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</si>
  <si>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</si>
  <si>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</si>
  <si>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</si>
  <si>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</si>
  <si>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</si>
  <si>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</si>
  <si>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</si>
  <si>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</si>
  <si>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</si>
  <si>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</si>
  <si>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</si>
  <si>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</si>
  <si>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</si>
  <si>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</si>
  <si>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</si>
  <si>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</si>
  <si>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</si>
  <si>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</si>
  <si>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</si>
  <si>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</si>
  <si>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</si>
  <si>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</si>
  <si>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</si>
  <si>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</si>
  <si>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</si>
  <si>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</si>
  <si>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</si>
  <si>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</si>
  <si>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</si>
  <si>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</si>
  <si>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</si>
  <si>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</si>
  <si>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</si>
  <si>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</si>
  <si>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</si>
  <si>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</si>
  <si>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</si>
  <si>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</si>
  <si>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</si>
  <si>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</si>
  <si>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</si>
  <si>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</si>
  <si>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</si>
  <si>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</si>
  <si>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</si>
  <si>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</si>
  <si>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</si>
  <si>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</si>
  <si>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</si>
  <si>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</si>
  <si>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</si>
  <si>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</si>
  <si>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</si>
  <si>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</si>
  <si>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</si>
  <si>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</si>
  <si>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</si>
  <si>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</si>
  <si>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</si>
  <si>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</si>
  <si>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</si>
  <si>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</si>
  <si>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</si>
  <si>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</si>
  <si>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</si>
  <si>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</si>
  <si>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</si>
  <si>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</si>
  <si>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</si>
  <si>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</si>
  <si>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</si>
  <si>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</si>
  <si>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</si>
  <si>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</si>
  <si>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</si>
  <si>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</si>
  <si>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</si>
  <si>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</si>
  <si>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</si>
  <si>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</si>
  <si>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</si>
  <si>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</si>
  <si>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</si>
  <si>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</si>
  <si>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</si>
  <si>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</si>
  <si>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</si>
  <si>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</si>
  <si>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</si>
  <si>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</si>
  <si>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</si>
  <si>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</si>
  <si>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</si>
  <si>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</si>
  <si>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</si>
  <si>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</si>
  <si>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</si>
  <si>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</si>
  <si>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</si>
  <si>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</si>
  <si>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</si>
  <si>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</si>
  <si>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</si>
  <si>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</si>
  <si>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</si>
  <si>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</si>
  <si>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</si>
  <si>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</si>
  <si>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</si>
  <si>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</si>
  <si>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</si>
  <si>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</si>
  <si>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</si>
  <si>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</si>
  <si>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</si>
  <si>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</si>
  <si>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</si>
  <si>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</si>
  <si>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</si>
  <si>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</si>
  <si>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</si>
  <si>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</si>
  <si>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</si>
  <si>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</si>
  <si>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</si>
  <si>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</si>
  <si>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</si>
  <si>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</si>
  <si>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</si>
  <si>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</si>
  <si>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</si>
  <si>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</si>
  <si>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</si>
  <si>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</si>
  <si>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</si>
  <si>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</si>
  <si>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</si>
  <si>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</si>
  <si>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</si>
  <si>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</si>
  <si>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</si>
  <si>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</si>
  <si>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</si>
  <si>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</si>
  <si>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</si>
  <si>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</si>
  <si>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</si>
  <si>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</si>
  <si>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</si>
  <si>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</si>
  <si>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</si>
  <si>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</si>
  <si>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</si>
  <si>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</si>
  <si>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</si>
  <si>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</si>
  <si>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</si>
  <si>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</si>
  <si>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</si>
  <si>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</si>
  <si>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</si>
  <si>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</si>
  <si>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</si>
  <si>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</si>
  <si>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</si>
  <si>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</si>
  <si>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</si>
  <si>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</si>
  <si>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</si>
  <si>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</si>
  <si>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</si>
  <si>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</si>
  <si>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</si>
  <si>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</si>
  <si>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</si>
  <si>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</si>
  <si>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</si>
  <si>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</si>
  <si>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</si>
  <si>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</si>
  <si>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</si>
  <si>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</si>
  <si>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</si>
  <si>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</si>
  <si>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</si>
  <si>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</si>
  <si>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</si>
  <si>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</si>
  <si>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</si>
  <si>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</si>
  <si>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</si>
  <si>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</si>
  <si>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</si>
  <si>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</si>
  <si>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</si>
  <si>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</si>
  <si>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</si>
  <si>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</si>
  <si>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</si>
  <si>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</si>
  <si>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</si>
  <si>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</si>
  <si>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</si>
  <si>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</si>
  <si>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</si>
  <si>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</si>
  <si>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</si>
  <si>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</si>
  <si>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</si>
  <si>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</si>
  <si>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</si>
  <si>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</si>
  <si>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</si>
  <si>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</si>
  <si>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</si>
  <si>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</si>
  <si>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</si>
  <si>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</si>
  <si>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</si>
  <si>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</si>
  <si>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</si>
  <si>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</si>
  <si>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</si>
  <si>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</si>
  <si>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</si>
  <si>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</si>
  <si>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</si>
  <si>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</si>
  <si>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</si>
  <si>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</si>
  <si>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</si>
  <si>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</si>
  <si>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</si>
  <si>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</si>
  <si>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</si>
  <si>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</si>
  <si>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</si>
  <si>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</si>
  <si>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</si>
  <si>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</si>
  <si>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</si>
  <si>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</si>
  <si>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</si>
  <si>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</si>
  <si>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</si>
  <si>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</si>
  <si>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</si>
  <si>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</si>
  <si>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</si>
  <si>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</si>
  <si>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</si>
  <si>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</si>
  <si>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</si>
  <si>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</si>
  <si>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</si>
  <si>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</si>
  <si>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</si>
  <si>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</si>
  <si>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</si>
  <si>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</si>
  <si>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</si>
  <si>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</si>
  <si>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</si>
  <si>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</si>
  <si>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</si>
  <si>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</si>
  <si>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</si>
  <si>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</si>
  <si>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</si>
  <si>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</si>
  <si>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</si>
  <si>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</si>
  <si>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</si>
  <si>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</si>
  <si>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</si>
  <si>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</si>
  <si>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</si>
  <si>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</si>
  <si>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</si>
  <si>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</si>
  <si>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</si>
  <si>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</si>
  <si>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</si>
  <si>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</si>
  <si>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</si>
  <si>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</si>
  <si>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</si>
  <si>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</si>
  <si>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</si>
  <si>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</si>
  <si>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</si>
  <si>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</si>
  <si>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</si>
  <si>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</si>
  <si>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</si>
  <si>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</si>
  <si>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</si>
  <si>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</si>
  <si>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</si>
  <si>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</si>
  <si>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</si>
  <si>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</si>
  <si>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</si>
  <si>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</si>
  <si>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</si>
  <si>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</si>
  <si>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</si>
  <si>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</si>
  <si>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</si>
  <si>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</si>
  <si>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</si>
  <si>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</si>
  <si>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</si>
  <si>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</si>
  <si>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</si>
  <si>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</si>
  <si>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</si>
  <si>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</si>
  <si>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</si>
  <si>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</si>
  <si>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</si>
  <si>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</si>
  <si>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</si>
  <si>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</si>
  <si>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</si>
  <si>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</si>
  <si>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</si>
  <si>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</si>
  <si>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</si>
  <si>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</si>
  <si>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</si>
  <si>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</si>
  <si>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</si>
  <si>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</si>
  <si>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</si>
  <si>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</si>
  <si>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</si>
  <si>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</si>
  <si>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</si>
  <si>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</si>
  <si>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</si>
  <si>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</si>
  <si>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</si>
  <si>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</si>
  <si>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</si>
  <si>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</si>
  <si>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</si>
  <si>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</si>
  <si>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</si>
  <si>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</si>
  <si>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</si>
  <si>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</si>
  <si>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</si>
  <si>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</si>
  <si>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</si>
  <si>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</si>
  <si>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</si>
  <si>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</si>
  <si>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</si>
  <si>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</si>
  <si>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</si>
  <si>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</si>
  <si>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</si>
  <si>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</si>
  <si>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</si>
  <si>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</si>
  <si>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</si>
  <si>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</si>
  <si>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</si>
  <si>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</si>
  <si>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</si>
  <si>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</si>
  <si>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</si>
  <si>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</si>
  <si>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</si>
  <si>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</si>
  <si>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</si>
  <si>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</si>
  <si>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</si>
  <si>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</si>
  <si>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</si>
  <si>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</si>
  <si>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</si>
  <si>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</si>
  <si>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</si>
  <si>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</si>
  <si>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</si>
  <si>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</si>
  <si>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</si>
  <si>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</si>
  <si>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</si>
  <si>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</si>
  <si>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</si>
  <si>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</si>
  <si>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</si>
  <si>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</si>
  <si>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</si>
  <si>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</si>
  <si>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</si>
  <si>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</si>
  <si>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</si>
  <si>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</si>
  <si>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</si>
  <si>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</si>
  <si>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</si>
  <si>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</si>
  <si>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</si>
  <si>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</si>
  <si>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</si>
  <si>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</si>
  <si>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</si>
  <si>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</si>
  <si>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</si>
  <si>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</si>
  <si>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</si>
  <si>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</si>
  <si>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</si>
  <si>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</si>
  <si>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</si>
  <si>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</si>
  <si>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</si>
  <si>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</si>
  <si>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</si>
  <si>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</si>
  <si>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</si>
  <si>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</si>
  <si>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</si>
  <si>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</si>
  <si>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</si>
  <si>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</si>
  <si>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</si>
  <si>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</si>
  <si>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</si>
  <si>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</si>
  <si>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</si>
  <si>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</si>
  <si>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</si>
  <si>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</si>
  <si>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</si>
  <si>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</si>
  <si>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</si>
  <si>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</si>
  <si>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</si>
  <si>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</si>
  <si>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</si>
  <si>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</si>
  <si>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</si>
  <si>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</si>
  <si>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</si>
  <si>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</si>
  <si>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</si>
  <si>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</si>
  <si>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</si>
  <si>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</si>
  <si>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</si>
  <si>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</si>
  <si>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</si>
  <si>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</si>
  <si>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</si>
  <si>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</si>
  <si>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</si>
  <si>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</si>
  <si>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</si>
  <si>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</si>
  <si>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</si>
  <si>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</si>
  <si>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</si>
  <si>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</si>
  <si>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</si>
  <si>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</si>
  <si>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</si>
  <si>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</si>
  <si>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</si>
  <si>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</si>
  <si>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</si>
  <si>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</si>
  <si>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</si>
  <si>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</si>
  <si>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</si>
  <si>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</si>
  <si>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</si>
  <si>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</si>
  <si>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</si>
  <si>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</si>
  <si>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</si>
  <si>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</si>
  <si>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</si>
  <si>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</si>
  <si>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</si>
  <si>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</si>
  <si>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</si>
  <si>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</si>
  <si>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</si>
  <si>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</si>
  <si>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</si>
  <si>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</si>
  <si>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</si>
  <si>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</si>
  <si>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</si>
  <si>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</si>
  <si>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</si>
  <si>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</si>
  <si>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</si>
  <si>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</si>
  <si>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</si>
  <si>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</si>
  <si>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</si>
  <si>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</si>
  <si>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</si>
  <si>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</si>
  <si>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2021-63-10001527</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</si>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</sst>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0" borderId="0" xfId="0" applyProtection="1">
      <protection locked="0"/>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G3" zoomScale="70" zoomScaleNormal="70" zoomScaleSheetLayoutView="40" zoomScalePageLayoutView="40" workbookViewId="0">
      <selection activeCell="H38" sqref="H38"/>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4" t="str">
        <f>HYPERLINK("#MI_Oferente_Singular!B20","IDENTIFICACIÓN DEL OFERENTE")</f>
        <v>IDENTIFICACIÓN DEL OFERENTE</v>
      </c>
      <c r="C8" s="173"/>
      <c r="D8" s="48"/>
      <c r="E8" s="240" t="str">
        <f>HYPERLINK("#MI_Oferente_Singular!A114","CAPACIDAD RESIDUAL")</f>
        <v>CAPACIDAD RESIDUAL</v>
      </c>
      <c r="F8" s="241"/>
      <c r="G8" s="242"/>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5">
      <c r="A9" s="42"/>
      <c r="B9" s="174" t="str">
        <f>HYPERLINK("#MI_Oferente_Singular!H17","DATOS CONTRATO INVITACIÓN")</f>
        <v>DATOS CONTRATO INVITACIÓN</v>
      </c>
      <c r="C9" s="48"/>
      <c r="D9" s="173"/>
      <c r="E9" s="240" t="str">
        <f>HYPERLINK("#MI_Oferente_Singular!A162","TALENTO HUMANO")</f>
        <v>TALENTO HUMANO</v>
      </c>
      <c r="F9" s="241"/>
      <c r="G9" s="242"/>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5">
      <c r="A10" s="42"/>
      <c r="B10" s="174" t="str">
        <f>HYPERLINK("#MI_Oferente_Singular!A48","EXPERIENCIA TERRITORIAL")</f>
        <v>EXPERIENCIA TERRITORIAL</v>
      </c>
      <c r="C10" s="48"/>
      <c r="D10" s="48"/>
      <c r="E10" s="240" t="str">
        <f>HYPERLINK("#MI_Oferente_Singular!F162","INFRAESTRUCTURA")</f>
        <v>INFRAESTRUCTURA</v>
      </c>
      <c r="F10" s="241"/>
      <c r="G10" s="242"/>
      <c r="H10" s="175"/>
      <c r="I10" s="174"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25">
      <c r="A15" s="9"/>
      <c r="B15" s="32" t="s">
        <v>2635</v>
      </c>
      <c r="C15" s="251" t="s">
        <v>2715</v>
      </c>
      <c r="D15" s="35"/>
      <c r="E15" s="35"/>
      <c r="F15" s="5"/>
      <c r="G15" s="32" t="s">
        <v>1168</v>
      </c>
      <c r="H15" s="103" t="s">
        <v>862</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3"/>
      <c r="I20" s="149" t="s">
        <v>862</v>
      </c>
      <c r="J20" s="150" t="s">
        <v>53</v>
      </c>
      <c r="K20" s="151">
        <v>1581544119</v>
      </c>
      <c r="L20" s="152"/>
      <c r="M20" s="152">
        <v>44561</v>
      </c>
      <c r="N20" s="135">
        <f>+(M20-L20)/30</f>
        <v>1485.3666666666666</v>
      </c>
      <c r="O20" s="138"/>
      <c r="U20" s="134"/>
      <c r="V20" s="105">
        <f ca="1">NOW()</f>
        <v>44192.750757986112</v>
      </c>
      <c r="W20" s="105">
        <f ca="1">NOW()</f>
        <v>44192.750757986112</v>
      </c>
    </row>
    <row r="21" spans="1:23" ht="30" customHeight="1" outlineLevel="1" x14ac:dyDescent="0.3">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FUNDACIÓN PARA EL FOMENTO DE LA EDUCACIÓN EN EL CHOCO</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2716</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59">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59">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59">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59">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59">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59">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59">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59">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59">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59">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59">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59">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59"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59"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59"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59"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59"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59"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59"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59"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59"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59"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59"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59"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59"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59"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59"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59"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59"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59"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59"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59"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59"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59"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59"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59"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59"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59"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59"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59"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59"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59"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59"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59"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59"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59"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59"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59"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59"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59"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59"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59"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59"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59"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59"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59"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59"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59"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59"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0" t="s">
        <v>2665</v>
      </c>
      <c r="C114" s="162" t="s">
        <v>31</v>
      </c>
      <c r="D114" s="120" t="s">
        <v>2692</v>
      </c>
      <c r="E114" s="145">
        <v>43888</v>
      </c>
      <c r="F114" s="145">
        <v>44196</v>
      </c>
      <c r="G114" s="159">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2">
        <v>1</v>
      </c>
      <c r="O114" s="161" t="s">
        <v>1150</v>
      </c>
      <c r="P114" s="78"/>
    </row>
    <row r="115" spans="1:16" s="6" customFormat="1" ht="24.75" customHeight="1" x14ac:dyDescent="0.25">
      <c r="A115" s="143">
        <v>2</v>
      </c>
      <c r="B115" s="160" t="s">
        <v>2665</v>
      </c>
      <c r="C115" s="162" t="s">
        <v>31</v>
      </c>
      <c r="D115" s="63" t="s">
        <v>2694</v>
      </c>
      <c r="E115" s="145">
        <v>43894</v>
      </c>
      <c r="F115" s="145">
        <v>44196</v>
      </c>
      <c r="G115" s="159">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2">
        <v>1</v>
      </c>
      <c r="O115" s="161" t="s">
        <v>1150</v>
      </c>
      <c r="P115" s="78"/>
    </row>
    <row r="116" spans="1:16" s="6" customFormat="1" ht="24.75" customHeight="1" x14ac:dyDescent="0.25">
      <c r="A116" s="143">
        <v>3</v>
      </c>
      <c r="B116" s="160" t="s">
        <v>2665</v>
      </c>
      <c r="C116" s="162" t="s">
        <v>31</v>
      </c>
      <c r="D116" s="63" t="s">
        <v>2696</v>
      </c>
      <c r="E116" s="145">
        <v>43893</v>
      </c>
      <c r="F116" s="145">
        <v>44196</v>
      </c>
      <c r="G116" s="159">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2">
        <v>1</v>
      </c>
      <c r="O116" s="161" t="s">
        <v>1150</v>
      </c>
      <c r="P116" s="78"/>
    </row>
    <row r="117" spans="1:16" s="6" customFormat="1" ht="24.75" customHeight="1" outlineLevel="1" x14ac:dyDescent="0.25">
      <c r="A117" s="143">
        <v>4</v>
      </c>
      <c r="B117" s="160" t="s">
        <v>2665</v>
      </c>
      <c r="C117" s="162" t="s">
        <v>31</v>
      </c>
      <c r="D117" s="63" t="s">
        <v>2697</v>
      </c>
      <c r="E117" s="145">
        <v>43922</v>
      </c>
      <c r="F117" s="145">
        <v>44165</v>
      </c>
      <c r="G117" s="159">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2">
        <v>1</v>
      </c>
      <c r="O117" s="161" t="s">
        <v>1150</v>
      </c>
      <c r="P117" s="78"/>
    </row>
    <row r="118" spans="1:16" s="7" customFormat="1" ht="24.75" customHeight="1" outlineLevel="1" x14ac:dyDescent="0.25">
      <c r="A118" s="144">
        <v>5</v>
      </c>
      <c r="B118" s="160" t="s">
        <v>2665</v>
      </c>
      <c r="C118" s="162" t="s">
        <v>31</v>
      </c>
      <c r="D118" s="63" t="s">
        <v>2699</v>
      </c>
      <c r="E118" s="145">
        <v>43922</v>
      </c>
      <c r="F118" s="145">
        <v>44165</v>
      </c>
      <c r="G118" s="159">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2">
        <f t="shared" ref="N118:N160" si="6">+IF(M118="No",1,IF(M118="Si","Ingrese %",""))</f>
        <v>1</v>
      </c>
      <c r="O118" s="161" t="s">
        <v>1150</v>
      </c>
      <c r="P118" s="79"/>
    </row>
    <row r="119" spans="1:16" s="7" customFormat="1" ht="24.75" customHeight="1" outlineLevel="1" x14ac:dyDescent="0.25">
      <c r="A119" s="144">
        <v>6</v>
      </c>
      <c r="B119" s="160" t="s">
        <v>2665</v>
      </c>
      <c r="C119" s="162" t="s">
        <v>31</v>
      </c>
      <c r="D119" s="63" t="s">
        <v>2700</v>
      </c>
      <c r="E119" s="145">
        <v>43922</v>
      </c>
      <c r="F119" s="145">
        <v>44165</v>
      </c>
      <c r="G119" s="159">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2">
        <f t="shared" si="6"/>
        <v>1</v>
      </c>
      <c r="O119" s="161" t="s">
        <v>1150</v>
      </c>
      <c r="P119" s="79"/>
    </row>
    <row r="120" spans="1:16" s="7" customFormat="1" ht="24.75" customHeight="1" outlineLevel="1" x14ac:dyDescent="0.25">
      <c r="A120" s="144">
        <v>7</v>
      </c>
      <c r="B120" s="160" t="s">
        <v>2665</v>
      </c>
      <c r="C120" s="162" t="s">
        <v>31</v>
      </c>
      <c r="D120" s="63" t="s">
        <v>2701</v>
      </c>
      <c r="E120" s="145">
        <v>43922</v>
      </c>
      <c r="F120" s="145">
        <v>44165</v>
      </c>
      <c r="G120" s="159">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2">
        <f t="shared" si="6"/>
        <v>1</v>
      </c>
      <c r="O120" s="161" t="s">
        <v>1150</v>
      </c>
      <c r="P120" s="79"/>
    </row>
    <row r="121" spans="1:16" s="7" customFormat="1" ht="24.75" customHeight="1" outlineLevel="1" x14ac:dyDescent="0.25">
      <c r="A121" s="144">
        <v>8</v>
      </c>
      <c r="B121" s="160" t="s">
        <v>2665</v>
      </c>
      <c r="C121" s="162" t="s">
        <v>31</v>
      </c>
      <c r="D121" s="63" t="s">
        <v>2702</v>
      </c>
      <c r="E121" s="145">
        <v>43922</v>
      </c>
      <c r="F121" s="145">
        <v>44165</v>
      </c>
      <c r="G121" s="159">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2">
        <f t="shared" si="6"/>
        <v>1</v>
      </c>
      <c r="O121" s="161" t="s">
        <v>1150</v>
      </c>
      <c r="P121" s="79"/>
    </row>
    <row r="122" spans="1:16" s="7" customFormat="1" ht="24.75" customHeight="1" outlineLevel="1" x14ac:dyDescent="0.25">
      <c r="A122" s="144">
        <v>9</v>
      </c>
      <c r="B122" s="160" t="s">
        <v>2665</v>
      </c>
      <c r="C122" s="162" t="s">
        <v>31</v>
      </c>
      <c r="D122" s="63" t="s">
        <v>2703</v>
      </c>
      <c r="E122" s="145">
        <v>43922</v>
      </c>
      <c r="F122" s="145">
        <v>44165</v>
      </c>
      <c r="G122" s="159">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2">
        <f t="shared" si="6"/>
        <v>1</v>
      </c>
      <c r="O122" s="161" t="s">
        <v>1150</v>
      </c>
      <c r="P122" s="79"/>
    </row>
    <row r="123" spans="1:16" s="7" customFormat="1" ht="24.75" customHeight="1" outlineLevel="1" x14ac:dyDescent="0.25">
      <c r="A123" s="144">
        <v>10</v>
      </c>
      <c r="B123" s="160" t="s">
        <v>2665</v>
      </c>
      <c r="C123" s="162" t="s">
        <v>31</v>
      </c>
      <c r="D123" s="63" t="s">
        <v>2704</v>
      </c>
      <c r="E123" s="145">
        <v>44055</v>
      </c>
      <c r="F123" s="145">
        <v>44180</v>
      </c>
      <c r="G123" s="159">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2">
        <f t="shared" si="6"/>
        <v>1</v>
      </c>
      <c r="O123" s="161" t="s">
        <v>1150</v>
      </c>
      <c r="P123" s="79"/>
    </row>
    <row r="124" spans="1:16" s="7" customFormat="1" ht="24.75" customHeight="1" outlineLevel="1" x14ac:dyDescent="0.25">
      <c r="A124" s="144">
        <v>11</v>
      </c>
      <c r="B124" s="160" t="s">
        <v>2665</v>
      </c>
      <c r="C124" s="162" t="s">
        <v>31</v>
      </c>
      <c r="D124" s="63" t="s">
        <v>2706</v>
      </c>
      <c r="E124" s="145">
        <v>44166</v>
      </c>
      <c r="F124" s="145">
        <v>44773</v>
      </c>
      <c r="G124" s="159">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2">
        <f t="shared" si="6"/>
        <v>1</v>
      </c>
      <c r="O124" s="161" t="s">
        <v>1150</v>
      </c>
      <c r="P124" s="79"/>
    </row>
    <row r="125" spans="1:16" s="7" customFormat="1" ht="24.75" customHeight="1" outlineLevel="1" x14ac:dyDescent="0.25">
      <c r="A125" s="144">
        <v>12</v>
      </c>
      <c r="B125" s="160" t="s">
        <v>2665</v>
      </c>
      <c r="C125" s="162" t="s">
        <v>31</v>
      </c>
      <c r="D125" s="63" t="s">
        <v>2704</v>
      </c>
      <c r="E125" s="145">
        <v>44166</v>
      </c>
      <c r="F125" s="145">
        <v>44773</v>
      </c>
      <c r="G125" s="159">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2">
        <f t="shared" si="6"/>
        <v>1</v>
      </c>
      <c r="O125" s="161" t="s">
        <v>1150</v>
      </c>
      <c r="P125" s="79"/>
    </row>
    <row r="126" spans="1:16" s="7" customFormat="1" ht="24.75" customHeight="1" outlineLevel="1" x14ac:dyDescent="0.25">
      <c r="A126" s="144">
        <v>13</v>
      </c>
      <c r="B126" s="160" t="s">
        <v>2665</v>
      </c>
      <c r="C126" s="162" t="s">
        <v>31</v>
      </c>
      <c r="D126" s="63" t="s">
        <v>2707</v>
      </c>
      <c r="E126" s="145">
        <v>44166</v>
      </c>
      <c r="F126" s="145">
        <v>44773</v>
      </c>
      <c r="G126" s="159">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2">
        <f t="shared" si="6"/>
        <v>1</v>
      </c>
      <c r="O126" s="161" t="s">
        <v>1150</v>
      </c>
      <c r="P126" s="79"/>
    </row>
    <row r="127" spans="1:16" s="7" customFormat="1" ht="24.75" customHeight="1" outlineLevel="1" x14ac:dyDescent="0.25">
      <c r="A127" s="144">
        <v>14</v>
      </c>
      <c r="B127" s="160" t="s">
        <v>2665</v>
      </c>
      <c r="C127" s="162" t="s">
        <v>31</v>
      </c>
      <c r="D127" s="63" t="s">
        <v>2708</v>
      </c>
      <c r="E127" s="145">
        <v>44013</v>
      </c>
      <c r="F127" s="145">
        <v>44773</v>
      </c>
      <c r="G127" s="159">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2">
        <f t="shared" si="6"/>
        <v>1</v>
      </c>
      <c r="O127" s="161" t="s">
        <v>1150</v>
      </c>
      <c r="P127" s="79"/>
    </row>
    <row r="128" spans="1:16" s="7" customFormat="1" ht="24.75" customHeight="1" outlineLevel="1" x14ac:dyDescent="0.25">
      <c r="A128" s="144">
        <v>15</v>
      </c>
      <c r="B128" s="160" t="s">
        <v>2665</v>
      </c>
      <c r="C128" s="162" t="s">
        <v>31</v>
      </c>
      <c r="D128" s="63"/>
      <c r="E128" s="145"/>
      <c r="F128" s="145"/>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4">
        <v>16</v>
      </c>
      <c r="B129" s="160" t="s">
        <v>2665</v>
      </c>
      <c r="C129" s="162" t="s">
        <v>31</v>
      </c>
      <c r="D129" s="63"/>
      <c r="E129" s="145"/>
      <c r="F129" s="145"/>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4">
        <v>17</v>
      </c>
      <c r="B130" s="160" t="s">
        <v>2665</v>
      </c>
      <c r="C130" s="162" t="s">
        <v>31</v>
      </c>
      <c r="D130" s="63"/>
      <c r="E130" s="145"/>
      <c r="F130" s="145"/>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4">
        <v>18</v>
      </c>
      <c r="B131" s="160" t="s">
        <v>2665</v>
      </c>
      <c r="C131" s="162" t="s">
        <v>31</v>
      </c>
      <c r="D131" s="63"/>
      <c r="E131" s="145"/>
      <c r="F131" s="145"/>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4">
        <v>19</v>
      </c>
      <c r="B132" s="160" t="s">
        <v>2665</v>
      </c>
      <c r="C132" s="162" t="s">
        <v>31</v>
      </c>
      <c r="D132" s="63"/>
      <c r="E132" s="145"/>
      <c r="F132" s="145"/>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4">
        <v>20</v>
      </c>
      <c r="B133" s="160" t="s">
        <v>2665</v>
      </c>
      <c r="C133" s="162" t="s">
        <v>31</v>
      </c>
      <c r="D133" s="63"/>
      <c r="E133" s="145"/>
      <c r="F133" s="145"/>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4">
        <v>21</v>
      </c>
      <c r="B134" s="160" t="s">
        <v>2665</v>
      </c>
      <c r="C134" s="162" t="s">
        <v>31</v>
      </c>
      <c r="D134" s="63"/>
      <c r="E134" s="145"/>
      <c r="F134" s="145"/>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4">
        <v>22</v>
      </c>
      <c r="B135" s="160" t="s">
        <v>2665</v>
      </c>
      <c r="C135" s="162" t="s">
        <v>31</v>
      </c>
      <c r="D135" s="63"/>
      <c r="E135" s="145"/>
      <c r="F135" s="145"/>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4">
        <v>23</v>
      </c>
      <c r="B136" s="160" t="s">
        <v>2665</v>
      </c>
      <c r="C136" s="162" t="s">
        <v>31</v>
      </c>
      <c r="D136" s="63"/>
      <c r="E136" s="145"/>
      <c r="F136" s="145"/>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4">
        <v>24</v>
      </c>
      <c r="B137" s="160" t="s">
        <v>2665</v>
      </c>
      <c r="C137" s="162" t="s">
        <v>31</v>
      </c>
      <c r="D137" s="63"/>
      <c r="E137" s="145"/>
      <c r="F137" s="145"/>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4">
        <v>25</v>
      </c>
      <c r="B138" s="160" t="s">
        <v>2665</v>
      </c>
      <c r="C138" s="162" t="s">
        <v>31</v>
      </c>
      <c r="D138" s="63"/>
      <c r="E138" s="145"/>
      <c r="F138" s="145"/>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4">
        <v>26</v>
      </c>
      <c r="B139" s="160" t="s">
        <v>2665</v>
      </c>
      <c r="C139" s="162" t="s">
        <v>31</v>
      </c>
      <c r="D139" s="63"/>
      <c r="E139" s="145"/>
      <c r="F139" s="145"/>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4">
        <v>27</v>
      </c>
      <c r="B140" s="160" t="s">
        <v>2665</v>
      </c>
      <c r="C140" s="162" t="s">
        <v>31</v>
      </c>
      <c r="D140" s="63"/>
      <c r="E140" s="145"/>
      <c r="F140" s="145"/>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4">
        <v>28</v>
      </c>
      <c r="B141" s="160" t="s">
        <v>2665</v>
      </c>
      <c r="C141" s="162" t="s">
        <v>31</v>
      </c>
      <c r="D141" s="63"/>
      <c r="E141" s="145"/>
      <c r="F141" s="145"/>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4">
        <v>29</v>
      </c>
      <c r="B142" s="160" t="s">
        <v>2665</v>
      </c>
      <c r="C142" s="162" t="s">
        <v>31</v>
      </c>
      <c r="D142" s="63"/>
      <c r="E142" s="145"/>
      <c r="F142" s="145"/>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4">
        <v>30</v>
      </c>
      <c r="B143" s="160" t="s">
        <v>2665</v>
      </c>
      <c r="C143" s="162" t="s">
        <v>31</v>
      </c>
      <c r="D143" s="63"/>
      <c r="E143" s="145"/>
      <c r="F143" s="145"/>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4">
        <v>31</v>
      </c>
      <c r="B144" s="160" t="s">
        <v>2665</v>
      </c>
      <c r="C144" s="162" t="s">
        <v>31</v>
      </c>
      <c r="D144" s="63"/>
      <c r="E144" s="145"/>
      <c r="F144" s="145"/>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4">
        <v>32</v>
      </c>
      <c r="B145" s="160" t="s">
        <v>2665</v>
      </c>
      <c r="C145" s="162" t="s">
        <v>31</v>
      </c>
      <c r="D145" s="63"/>
      <c r="E145" s="145"/>
      <c r="F145" s="145"/>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4">
        <v>33</v>
      </c>
      <c r="B146" s="160" t="s">
        <v>2665</v>
      </c>
      <c r="C146" s="162" t="s">
        <v>31</v>
      </c>
      <c r="D146" s="63"/>
      <c r="E146" s="145"/>
      <c r="F146" s="145"/>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4">
        <v>34</v>
      </c>
      <c r="B147" s="160" t="s">
        <v>2665</v>
      </c>
      <c r="C147" s="162" t="s">
        <v>31</v>
      </c>
      <c r="D147" s="63"/>
      <c r="E147" s="145"/>
      <c r="F147" s="145"/>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4">
        <v>35</v>
      </c>
      <c r="B148" s="160" t="s">
        <v>2665</v>
      </c>
      <c r="C148" s="162" t="s">
        <v>31</v>
      </c>
      <c r="D148" s="63"/>
      <c r="E148" s="145"/>
      <c r="F148" s="145"/>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4">
        <v>36</v>
      </c>
      <c r="B149" s="160" t="s">
        <v>2665</v>
      </c>
      <c r="C149" s="162" t="s">
        <v>31</v>
      </c>
      <c r="D149" s="63"/>
      <c r="E149" s="145"/>
      <c r="F149" s="145"/>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4">
        <v>37</v>
      </c>
      <c r="B150" s="160" t="s">
        <v>2665</v>
      </c>
      <c r="C150" s="162" t="s">
        <v>31</v>
      </c>
      <c r="D150" s="63"/>
      <c r="E150" s="145"/>
      <c r="F150" s="145"/>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4">
        <v>38</v>
      </c>
      <c r="B151" s="160" t="s">
        <v>2665</v>
      </c>
      <c r="C151" s="162" t="s">
        <v>31</v>
      </c>
      <c r="D151" s="63"/>
      <c r="E151" s="145"/>
      <c r="F151" s="145"/>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4">
        <v>39</v>
      </c>
      <c r="B152" s="160" t="s">
        <v>2665</v>
      </c>
      <c r="C152" s="162" t="s">
        <v>31</v>
      </c>
      <c r="D152" s="63"/>
      <c r="E152" s="145"/>
      <c r="F152" s="145"/>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4">
        <v>40</v>
      </c>
      <c r="B153" s="160" t="s">
        <v>2665</v>
      </c>
      <c r="C153" s="162" t="s">
        <v>31</v>
      </c>
      <c r="D153" s="63"/>
      <c r="E153" s="145"/>
      <c r="F153" s="145"/>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4">
        <v>41</v>
      </c>
      <c r="B154" s="160" t="s">
        <v>2665</v>
      </c>
      <c r="C154" s="162" t="s">
        <v>31</v>
      </c>
      <c r="D154" s="63"/>
      <c r="E154" s="145"/>
      <c r="F154" s="145"/>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4">
        <v>42</v>
      </c>
      <c r="B155" s="160" t="s">
        <v>2665</v>
      </c>
      <c r="C155" s="162" t="s">
        <v>31</v>
      </c>
      <c r="D155" s="63"/>
      <c r="E155" s="145"/>
      <c r="F155" s="145"/>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4">
        <v>43</v>
      </c>
      <c r="B156" s="160" t="s">
        <v>2665</v>
      </c>
      <c r="C156" s="162" t="s">
        <v>31</v>
      </c>
      <c r="D156" s="63"/>
      <c r="E156" s="145"/>
      <c r="F156" s="145"/>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4">
        <v>44</v>
      </c>
      <c r="B157" s="160" t="s">
        <v>2665</v>
      </c>
      <c r="C157" s="162" t="s">
        <v>31</v>
      </c>
      <c r="D157" s="63"/>
      <c r="E157" s="145"/>
      <c r="F157" s="145"/>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4">
        <v>45</v>
      </c>
      <c r="B158" s="160" t="s">
        <v>2665</v>
      </c>
      <c r="C158" s="162" t="s">
        <v>31</v>
      </c>
      <c r="D158" s="63"/>
      <c r="E158" s="145"/>
      <c r="F158" s="145"/>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4">
        <v>46</v>
      </c>
      <c r="B159" s="160" t="s">
        <v>2665</v>
      </c>
      <c r="C159" s="162" t="s">
        <v>31</v>
      </c>
      <c r="D159" s="63"/>
      <c r="E159" s="145"/>
      <c r="F159" s="145"/>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4">
        <v>47</v>
      </c>
      <c r="B160" s="160" t="s">
        <v>2665</v>
      </c>
      <c r="C160" s="162" t="s">
        <v>31</v>
      </c>
      <c r="D160" s="63"/>
      <c r="E160" s="145"/>
      <c r="F160" s="145"/>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6"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3"/>
      <c r="Z178" s="164" t="str">
        <f>IF(Y178&gt;0,SUM(E180+Y178),"")</f>
        <v/>
      </c>
      <c r="AA178" s="19"/>
      <c r="AB178" s="19"/>
    </row>
    <row r="179" spans="1:28" ht="23.25" x14ac:dyDescent="0.25">
      <c r="A179" s="9"/>
      <c r="B179" s="191" t="s">
        <v>2669</v>
      </c>
      <c r="C179" s="191"/>
      <c r="D179" s="191"/>
      <c r="E179" s="170">
        <v>0.02</v>
      </c>
      <c r="F179" s="169">
        <v>0.01</v>
      </c>
      <c r="G179" s="164">
        <f>IF(F179&gt;0,SUM(E179+F179),"")</f>
        <v>0.03</v>
      </c>
      <c r="H179" s="5"/>
      <c r="I179" s="191" t="s">
        <v>2671</v>
      </c>
      <c r="J179" s="191"/>
      <c r="K179" s="191"/>
      <c r="L179" s="191"/>
      <c r="M179" s="171">
        <v>0.03</v>
      </c>
      <c r="O179" s="8"/>
      <c r="Q179" s="19"/>
      <c r="R179" s="158">
        <f>IF(M179&gt;0,SUM(L179+M179),"")</f>
        <v>0.03</v>
      </c>
      <c r="T179" s="19"/>
      <c r="U179" s="237" t="s">
        <v>1166</v>
      </c>
      <c r="V179" s="237"/>
      <c r="W179" s="237"/>
      <c r="X179" s="24">
        <v>0.02</v>
      </c>
      <c r="Y179" s="163"/>
      <c r="Z179" s="164" t="str">
        <f>IF(Y179&gt;0,SUM(E181+Y179),"")</f>
        <v/>
      </c>
      <c r="AA179" s="19"/>
      <c r="AB179" s="19"/>
    </row>
    <row r="180" spans="1:28" ht="23.45" hidden="1" x14ac:dyDescent="0.3">
      <c r="A180" s="9"/>
      <c r="B180" s="177"/>
      <c r="C180" s="177"/>
      <c r="D180" s="177"/>
      <c r="E180" s="168"/>
      <c r="H180" s="5"/>
      <c r="I180" s="177"/>
      <c r="J180" s="177"/>
      <c r="K180" s="177"/>
      <c r="L180" s="177"/>
      <c r="M180" s="5"/>
      <c r="O180" s="8"/>
      <c r="Q180" s="19"/>
      <c r="R180" s="158" t="str">
        <f>IF(S180&gt;0,SUM(L180+S180),"")</f>
        <v/>
      </c>
      <c r="S180" s="163"/>
      <c r="T180" s="19"/>
      <c r="U180" s="237" t="s">
        <v>1167</v>
      </c>
      <c r="V180" s="237"/>
      <c r="W180" s="237"/>
      <c r="X180" s="24">
        <v>0.03</v>
      </c>
      <c r="Y180" s="163"/>
      <c r="Z180" s="164" t="str">
        <f>IF(Y180&gt;0,SUM(E182+Y180),"")</f>
        <v/>
      </c>
      <c r="AA180" s="19"/>
      <c r="AB180" s="19"/>
    </row>
    <row r="181" spans="1:28" ht="23.45" hidden="1" x14ac:dyDescent="0.3">
      <c r="A181" s="9"/>
      <c r="B181" s="177"/>
      <c r="C181" s="177"/>
      <c r="D181" s="177"/>
      <c r="E181" s="168"/>
      <c r="H181" s="5"/>
      <c r="I181" s="177"/>
      <c r="J181" s="177"/>
      <c r="K181" s="177"/>
      <c r="L181" s="177"/>
      <c r="M181" s="5"/>
      <c r="O181" s="8"/>
      <c r="Q181" s="19"/>
      <c r="R181" s="158" t="str">
        <f>IF(S181&gt;0,SUM(L181+S181),"")</f>
        <v/>
      </c>
      <c r="S181" s="163"/>
      <c r="T181" s="19"/>
      <c r="U181" s="19"/>
      <c r="V181" s="19"/>
      <c r="W181" s="19"/>
      <c r="X181" s="19"/>
      <c r="Y181" s="19"/>
      <c r="Z181" s="19"/>
      <c r="AA181" s="19"/>
      <c r="AB181" s="19"/>
    </row>
    <row r="182" spans="1:28" ht="23.45" hidden="1" x14ac:dyDescent="0.3">
      <c r="A182" s="9"/>
      <c r="B182" s="177"/>
      <c r="C182" s="177"/>
      <c r="D182" s="177"/>
      <c r="E182" s="168"/>
      <c r="H182" s="5"/>
      <c r="I182" s="177"/>
      <c r="J182" s="177"/>
      <c r="K182" s="177"/>
      <c r="L182" s="177"/>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0.03</v>
      </c>
      <c r="D185" s="91" t="s">
        <v>2628</v>
      </c>
      <c r="E185" s="94">
        <f>+(C185*SUM(K20:K35))</f>
        <v>47446323.57</v>
      </c>
      <c r="F185" s="92"/>
      <c r="G185" s="93"/>
      <c r="H185" s="88"/>
      <c r="I185" s="90" t="s">
        <v>2627</v>
      </c>
      <c r="J185" s="165">
        <f>+SUM(M179:M183)</f>
        <v>0.03</v>
      </c>
      <c r="K185" s="236" t="s">
        <v>2628</v>
      </c>
      <c r="L185" s="236"/>
      <c r="M185" s="94">
        <f>+J185*(SUM(K20:K35))</f>
        <v>47446323.57</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6" t="s">
        <v>2711</v>
      </c>
      <c r="J211" s="27" t="s">
        <v>2622</v>
      </c>
      <c r="K211" s="148" t="s">
        <v>2713</v>
      </c>
      <c r="L211" s="21"/>
      <c r="M211" s="21"/>
      <c r="N211" s="21"/>
      <c r="O211" s="8"/>
    </row>
    <row r="212" spans="1:15" x14ac:dyDescent="0.25">
      <c r="A212" s="9"/>
      <c r="B212" s="27" t="s">
        <v>2619</v>
      </c>
      <c r="C212" s="147" t="s">
        <v>2709</v>
      </c>
      <c r="D212" s="21"/>
      <c r="G212" s="27" t="s">
        <v>2621</v>
      </c>
      <c r="H212" s="176"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0">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purl.org/dc/terms/"/>
    <ds:schemaRef ds:uri="4fb10211-09fb-4e80-9f0b-184718d5d98c"/>
    <ds:schemaRef ds:uri="http://schemas.microsoft.com/office/2006/documentManagement/types"/>
    <ds:schemaRef ds:uri="http://schemas.microsoft.com/office/2006/metadata/properties"/>
    <ds:schemaRef ds:uri="http://purl.org/dc/elements/1.1/"/>
    <ds:schemaRef ds:uri="http://schemas.openxmlformats.org/package/2006/metadata/core-properties"/>
    <ds:schemaRef ds:uri="http://purl.org/dc/dcmitype/"/>
    <ds:schemaRef ds:uri="http://schemas.microsoft.com/office/infopath/2007/PartnerControls"/>
    <ds:schemaRef ds:uri="a65d333d-5b59-4810-bc94-b80d9325abbc"/>
    <ds:schemaRef ds:uri="http://www.w3.org/XML/1998/namespac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MARY</cp:lastModifiedBy>
  <cp:lastPrinted>2020-11-20T15:12:35Z</cp:lastPrinted>
  <dcterms:created xsi:type="dcterms:W3CDTF">2020-10-14T21:57:42Z</dcterms:created>
  <dcterms:modified xsi:type="dcterms:W3CDTF">2020-12-27T23:06:42Z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