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<sst xmlns="http://schemas.openxmlformats.org/spreadsheetml/2006/main" count="3107" uniqueCount="2702">
  <si>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</si>
  <si>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</si>
  <si>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</si>
  <si>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</si>
  <si>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</si>
  <si>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</si>
  <si>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</si>
  <si>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</si>
  <si>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</si>
  <si>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</si>
  <si>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</si>
  <si>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</si>
  <si>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</si>
  <si>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</si>
  <si>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</si>
  <si>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</si>
  <si>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</si>
  <si>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</si>
  <si>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</si>
  <si>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</si>
  <si>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</si>
  <si>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</si>
  <si>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</si>
  <si>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</si>
  <si>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</si>
  <si>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</si>
  <si>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</si>
  <si>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</si>
  <si>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</si>
  <si>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</si>
  <si>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</si>
  <si>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</si>
  <si>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</si>
  <si>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</si>
  <si>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</si>
  <si>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</si>
  <si>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</si>
  <si>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</si>
  <si>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</si>
  <si>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</si>
  <si>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</si>
  <si>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</si>
  <si>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</si>
  <si>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</si>
  <si>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</si>
  <si>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</si>
  <si>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</si>
  <si>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</si>
  <si>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</si>
  <si>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</si>
  <si>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</si>
  <si>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</si>
  <si>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</si>
  <si>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</si>
  <si>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</si>
  <si>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</si>
  <si>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</si>
  <si>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</si>
  <si>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</si>
  <si>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</si>
  <si>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</si>
  <si>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</si>
  <si>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</si>
  <si>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</si>
  <si>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</si>
  <si>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</si>
  <si>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</si>
  <si>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</si>
  <si>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</si>
  <si>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</si>
  <si>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</si>
  <si>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</si>
  <si>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</si>
  <si>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</si>
  <si>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</si>
  <si>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</si>
  <si>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</si>
  <si>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</si>
  <si>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</si>
  <si>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</si>
  <si>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</si>
  <si>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</si>
  <si>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</si>
  <si>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</si>
  <si>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</si>
  <si>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</si>
  <si>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</si>
  <si>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</si>
  <si>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</si>
  <si>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</si>
  <si>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</si>
  <si>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</si>
  <si>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</si>
  <si>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</si>
  <si>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</si>
  <si>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</si>
  <si>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</si>
  <si>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</si>
  <si>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</si>
  <si>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</si>
  <si>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</si>
  <si>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</si>
  <si>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</si>
  <si>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</si>
  <si>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</si>
  <si>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</si>
  <si>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</si>
  <si>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</si>
  <si>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</si>
  <si>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</si>
  <si>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</si>
  <si>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</si>
  <si>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</si>
  <si>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</si>
  <si>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</si>
  <si>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</si>
  <si>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</si>
  <si>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</si>
  <si>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</si>
  <si>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</si>
  <si>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</si>
  <si>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</si>
  <si>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</si>
  <si>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</si>
  <si>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</si>
  <si>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</si>
  <si>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</si>
  <si>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</si>
  <si>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</si>
  <si>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</si>
  <si>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</si>
  <si>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</si>
  <si>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</si>
  <si>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</si>
  <si>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</si>
  <si>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</si>
  <si>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</si>
  <si>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</si>
  <si>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</si>
  <si>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</si>
  <si>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</si>
  <si>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</si>
  <si>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</si>
  <si>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</si>
  <si>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</si>
  <si>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</si>
  <si>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</si>
  <si>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</si>
  <si>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</si>
  <si>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</si>
  <si>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</si>
  <si>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</si>
  <si>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</si>
  <si>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</si>
  <si>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</si>
  <si>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</si>
  <si>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</si>
  <si>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</si>
  <si>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</si>
  <si>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</si>
  <si>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</si>
  <si>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</si>
  <si>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</si>
  <si>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</si>
  <si>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</si>
  <si>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</si>
  <si>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</si>
  <si>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</si>
  <si>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</si>
  <si>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</si>
  <si>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</si>
  <si>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</si>
  <si>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</si>
  <si>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</si>
  <si>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</si>
  <si>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</si>
  <si>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</si>
  <si>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</si>
  <si>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</si>
  <si>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</si>
  <si>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</si>
  <si>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</si>
  <si>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</si>
  <si>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</si>
  <si>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</si>
  <si>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</si>
  <si>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</si>
  <si>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</si>
  <si>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</si>
  <si>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</si>
  <si>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</si>
  <si>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</si>
  <si>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</si>
  <si>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</si>
  <si>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</si>
  <si>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</si>
  <si>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</si>
  <si>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</si>
  <si>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</si>
  <si>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</si>
  <si>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</si>
  <si>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</si>
  <si>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</si>
  <si>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</si>
  <si>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</si>
  <si>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</si>
  <si>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</si>
  <si>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</si>
  <si>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</si>
  <si>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</si>
  <si>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</si>
  <si>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</si>
  <si>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</si>
  <si>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</si>
  <si>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</si>
  <si>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</si>
  <si>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</si>
  <si>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</si>
  <si>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</si>
  <si>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</si>
  <si>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</si>
  <si>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</si>
  <si>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</si>
  <si>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</si>
  <si>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</si>
  <si>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</si>
  <si>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</si>
  <si>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</si>
  <si>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</si>
  <si>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</si>
  <si>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</si>
  <si>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</si>
  <si>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</si>
  <si>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</si>
  <si>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</si>
  <si>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</si>
  <si>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</si>
  <si>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</si>
  <si>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</si>
  <si>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</si>
  <si>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</si>
  <si>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</si>
  <si>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</si>
  <si>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</si>
  <si>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</si>
  <si>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</si>
  <si>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</si>
  <si>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</si>
  <si>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</si>
  <si>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</si>
  <si>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</si>
  <si>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</si>
  <si>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</si>
  <si>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</si>
  <si>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</si>
  <si>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</si>
  <si>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</si>
  <si>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</si>
  <si>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</si>
  <si>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</si>
  <si>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</si>
  <si>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</si>
  <si>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</si>
  <si>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</si>
  <si>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</si>
  <si>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</si>
  <si>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</si>
  <si>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</si>
  <si>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</si>
  <si>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</si>
  <si>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</si>
  <si>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</si>
  <si>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</si>
  <si>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</si>
  <si>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</si>
  <si>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</si>
  <si>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</si>
  <si>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</si>
  <si>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</si>
  <si>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</si>
  <si>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</si>
  <si>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</si>
  <si>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</si>
  <si>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</si>
  <si>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</si>
  <si>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</si>
  <si>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</si>
  <si>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</si>
  <si>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</si>
  <si>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</si>
  <si>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</si>
  <si>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</si>
  <si>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</si>
  <si>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</si>
  <si>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</si>
  <si>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</si>
  <si>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</si>
  <si>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</si>
  <si>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</si>
  <si>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</si>
  <si>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</si>
  <si>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</si>
  <si>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</si>
  <si>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</si>
  <si>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</si>
  <si>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</si>
  <si>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</si>
  <si>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</si>
  <si>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</si>
  <si>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</si>
  <si>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</si>
  <si>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</si>
  <si>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</si>
  <si>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</si>
  <si>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</si>
  <si>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</si>
  <si>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</si>
  <si>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</si>
  <si>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</si>
  <si>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</si>
  <si>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</si>
  <si>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</si>
  <si>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</si>
  <si>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</si>
  <si>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</si>
  <si>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</si>
  <si>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</si>
  <si>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</si>
  <si>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</si>
  <si>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</si>
  <si>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</si>
  <si>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</si>
  <si>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</si>
  <si>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</si>
  <si>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</si>
  <si>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</si>
  <si>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</si>
  <si>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</si>
  <si>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</si>
  <si>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</si>
  <si>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</si>
  <si>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</si>
  <si>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</si>
  <si>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</si>
  <si>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</si>
  <si>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</si>
  <si>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</si>
  <si>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</si>
  <si>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</si>
  <si>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</si>
  <si>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</si>
  <si>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</si>
  <si>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</si>
  <si>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</si>
  <si>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</si>
  <si>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</si>
  <si>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</si>
  <si>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</si>
  <si>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</si>
  <si>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</si>
  <si>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</si>
  <si>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</si>
  <si>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</si>
  <si>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</si>
  <si>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</si>
  <si>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</si>
  <si>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</si>
  <si>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</si>
  <si>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</si>
  <si>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</si>
  <si>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</si>
  <si>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</si>
  <si>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</si>
  <si>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</si>
  <si>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</si>
  <si>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</si>
  <si>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</si>
  <si>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</si>
  <si>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</si>
  <si>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</si>
  <si>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</si>
  <si>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</si>
  <si>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</si>
  <si>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</si>
  <si>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</si>
  <si>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</si>
  <si>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</si>
  <si>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</si>
  <si>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</si>
  <si>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</si>
  <si>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</si>
  <si>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</si>
  <si>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</si>
  <si>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</si>
  <si>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</si>
  <si>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</si>
  <si>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</si>
  <si>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</si>
  <si>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</si>
  <si>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</si>
  <si>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</si>
  <si>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</si>
  <si>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</si>
  <si>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</si>
  <si>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</si>
  <si>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</si>
  <si>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</si>
  <si>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</si>
  <si>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</si>
  <si>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</si>
  <si>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</si>
  <si>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</si>
  <si>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</si>
  <si>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</si>
  <si>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</si>
  <si>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</si>
  <si>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</si>
  <si>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</si>
  <si>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</si>
  <si>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</si>
  <si>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</si>
  <si>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</si>
  <si>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</si>
  <si>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</si>
  <si>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</si>
  <si>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</si>
  <si>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</si>
  <si>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</si>
  <si>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</si>
  <si>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</si>
  <si>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</si>
  <si>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</si>
  <si>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</si>
  <si>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</si>
  <si>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</si>
  <si>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</si>
  <si>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</si>
  <si>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</si>
  <si>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</si>
  <si>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</si>
  <si>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</si>
  <si>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</si>
  <si>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</si>
  <si>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</si>
  <si>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</si>
  <si>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</si>
  <si>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</si>
  <si>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</si>
  <si>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</si>
  <si>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</si>
  <si>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</si>
  <si>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</si>
  <si>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</si>
  <si>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</si>
  <si>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</si>
  <si>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</si>
  <si>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</si>
  <si>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</si>
  <si>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</si>
  <si>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</si>
  <si>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</si>
  <si>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</si>
  <si>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</si>
  <si>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</si>
  <si>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</si>
  <si>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</si>
  <si>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</si>
  <si>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</si>
  <si>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</si>
  <si>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</si>
  <si>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</si>
  <si>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</si>
  <si>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</si>
  <si>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</si>
  <si>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</si>
  <si>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</si>
  <si>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</si>
  <si>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</si>
  <si>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</si>
  <si>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</si>
  <si>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</si>
  <si>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</si>
  <si>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</si>
  <si>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</si>
  <si>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</si>
  <si>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</si>
  <si>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</si>
  <si>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</si>
  <si>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</si>
  <si>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</si>
  <si>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</si>
  <si>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</si>
  <si>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</si>
  <si>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</si>
  <si>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</si>
  <si>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</si>
  <si>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</si>
  <si>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</si>
  <si>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</si>
  <si>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</si>
  <si>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</si>
  <si>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</si>
  <si>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</si>
  <si>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</si>
  <si>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</si>
  <si>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</si>
  <si>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</si>
  <si>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</si>
  <si>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</si>
  <si>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</si>
  <si>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</si>
  <si>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</si>
  <si>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</si>
  <si>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</si>
  <si>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</si>
  <si>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</si>
  <si>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</si>
  <si>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</si>
  <si>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</si>
  <si>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</si>
  <si>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</si>
  <si>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</si>
  <si>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</si>
  <si>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</si>
  <si>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</si>
  <si>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</si>
  <si>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</si>
  <si>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</si>
  <si>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</si>
  <si>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</si>
  <si>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</si>
  <si>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</si>
  <si>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</si>
  <si>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</si>
  <si>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</si>
  <si>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</si>
  <si>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</si>
  <si>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</si>
  <si>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</si>
  <si>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</si>
  <si>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</si>
  <si>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</si>
  <si>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</si>
  <si>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</si>
  <si>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</si>
  <si>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</si>
  <si>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</si>
  <si>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</si>
  <si>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</si>
  <si>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</si>
  <si>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</si>
  <si>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</si>
  <si>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</si>
  <si>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</si>
  <si>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</si>
  <si>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</si>
  <si>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</si>
  <si>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</si>
  <si>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</si>
  <si>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</si>
  <si>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</si>
  <si>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</si>
  <si>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</si>
  <si>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</si>
  <si>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</si>
  <si>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</si>
  <si>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</si>
  <si>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</si>
  <si>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</si>
  <si>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</si>
  <si>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</si>
  <si>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</si>
  <si>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</si>
  <si>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</si>
  <si>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</si>
  <si>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</si>
  <si>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</si>
  <si>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</si>
  <si>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</si>
  <si>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</si>
  <si>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</si>
  <si>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</si>
  <si>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</si>
  <si>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</si>
  <si>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</si>
  <si>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</si>
  <si>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</si>
  <si>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</si>
  <si>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</si>
  <si>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</si>
  <si>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</si>
  <si>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</si>
  <si>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</si>
  <si>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</si>
  <si>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</si>
  <si>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</si>
  <si>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</si>
  <si>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</si>
  <si>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</si>
  <si>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</si>
  <si>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</si>
  <si>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</si>
  <si>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</si>
  <si>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</si>
  <si>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</si>
  <si>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</si>
  <si>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</si>
  <si>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</si>
  <si>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</si>
  <si>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</si>
  <si>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</si>
  <si>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</si>
  <si>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</si>
  <si>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</si>
  <si>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</si>
  <si>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</si>
  <si>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</si>
  <si>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</si>
  <si>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</si>
  <si>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</si>
  <si>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</si>
  <si>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</si>
  <si>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</si>
  <si>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</si>
  <si>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</si>
  <si>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</si>
  <si>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</si>
  <si>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</si>
  <si>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</si>
  <si>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</si>
  <si>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</si>
  <si>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</si>
  <si>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</si>
  <si>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</si>
  <si>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</si>
  <si>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</si>
  <si>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</si>
  <si>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</si>
  <si>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</si>
  <si>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</si>
  <si>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</si>
  <si>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</si>
  <si>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</si>
  <si>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</si>
  <si>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</si>
  <si>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</si>
  <si>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</si>
  <si>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</si>
  <si>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</si>
  <si>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</si>
  <si>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</si>
  <si>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</si>
  <si>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</si>
  <si>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</si>
  <si>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</si>
  <si>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</si>
  <si>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</si>
  <si>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</si>
  <si>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</si>
  <si>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</si>
  <si>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</si>
  <si>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</si>
  <si>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</si>
  <si>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</si>
  <si>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</si>
  <si>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</si>
  <si>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</si>
  <si>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</si>
  <si>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</si>
  <si>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</si>
  <si>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</si>
  <si>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</si>
  <si>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</si>
  <si>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</si>
  <si>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</si>
  <si>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</si>
  <si>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</si>
  <si>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</si>
  <si>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</si>
  <si>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</si>
  <si>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</si>
  <si>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</si>
  <si>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</si>
  <si>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</si>
  <si>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</si>
  <si>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</si>
  <si>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</si>
  <si>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</si>
  <si>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</si>
  <si>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</si>
  <si>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</si>
  <si>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</si>
  <si>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</si>
  <si>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</si>
  <si>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</si>
  <si>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</si>
  <si>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</si>
  <si>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</si>
  <si>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</si>
  <si>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</si>
  <si>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</si>
  <si>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</si>
  <si>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</si>
  <si>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</si>
  <si>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</si>
  <si>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</si>
  <si>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</si>
  <si>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</si>
  <si>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</si>
  <si>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</si>
  <si>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</si>
  <si>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</si>
  <si>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</si>
  <si>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</si>
  <si>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</si>
  <si>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</si>
  <si>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</si>
  <si>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</si>
  <si>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</si>
  <si>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</si>
  <si>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</si>
  <si>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</si>
  <si>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</si>
  <si>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</si>
  <si>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</si>
  <si>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</si>
  <si>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</si>
  <si>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</si>
  <si>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</si>
  <si>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</si>
  <si>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</si>
  <si>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</si>
  <si>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</si>
  <si>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</si>
  <si>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</si>
  <si>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</si>
  <si>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</si>
  <si>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</si>
  <si>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</si>
  <si>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</si>
  <si>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</si>
  <si>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</si>
  <si>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</si>
  <si>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</si>
  <si>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</si>
  <si>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</si>
  <si>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</si>
  <si>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</si>
  <si>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</si>
  <si>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</si>
  <si>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</si>
  <si>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</si>
  <si>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</si>
  <si>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</si>
  <si>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</si>
  <si>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</si>
  <si>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</si>
  <si>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</si>
  <si>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</si>
  <si>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</si>
  <si>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</si>
  <si>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</si>
  <si>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</si>
  <si>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</si>
  <si>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</si>
  <si>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</si>
  <si>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</si>
  <si>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</si>
  <si>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</si>
  <si>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</si>
  <si>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</si>
  <si>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</si>
  <si>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</si>
  <si>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</si>
  <si>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</si>
  <si>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</si>
  <si>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</si>
  <si>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</si>
  <si>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</si>
  <si>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</si>
  <si>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</si>
  <si>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</si>
  <si>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</si>
  <si>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</si>
  <si>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</si>
  <si>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</si>
  <si>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</si>
  <si>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</si>
  <si>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</si>
  <si>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</si>
  <si>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</si>
  <si>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</si>
  <si>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</si>
  <si>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</si>
  <si>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</si>
  <si>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</si>
  <si>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</si>
  <si>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</si>
  <si>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</si>
  <si>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</si>
  <si>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</si>
  <si>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</si>
  <si>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</si>
  <si>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</si>
  <si>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</si>
  <si>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</si>
  <si>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</si>
  <si>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</si>
  <si>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</si>
  <si>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</si>
  <si>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</si>
  <si>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</si>
  <si>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</si>
  <si>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</si>
  <si>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</si>
  <si>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</si>
  <si>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</si>
  <si>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</si>
  <si>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</si>
  <si>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</si>
  <si>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</si>
  <si>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</si>
  <si>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</si>
  <si>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</si>
  <si>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</si>
  <si>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</si>
  <si>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</si>
  <si>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</si>
  <si>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</si>
  <si>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</si>
  <si>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</si>
  <si>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</si>
  <si>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</si>
  <si>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</si>
  <si>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</si>
  <si>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</si>
  <si>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</si>
  <si>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</si>
  <si>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</si>
  <si>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</si>
  <si>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</si>
  <si>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</si>
  <si>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</si>
  <si>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</si>
  <si>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</si>
  <si>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</si>
  <si>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</si>
  <si>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</si>
  <si>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</si>
  <si>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</si>
  <si>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</si>
  <si>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</si>
  <si>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</si>
  <si>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</si>
  <si>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</si>
  <si>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</si>
  <si>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</si>
  <si>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</si>
  <si>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</si>
  <si>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</si>
  <si>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</si>
  <si>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</si>
  <si>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</si>
  <si>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</si>
  <si>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</si>
  <si>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</si>
  <si>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</si>
  <si>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</si>
  <si>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</si>
  <si>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</si>
  <si>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</si>
  <si>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</si>
  <si>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</si>
  <si>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</si>
  <si>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</si>
  <si>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</si>
  <si>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</si>
  <si>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</si>
  <si>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</si>
  <si>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</si>
  <si>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</si>
  <si>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</si>
  <si>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</si>
  <si>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</si>
  <si>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</si>
  <si>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</si>
  <si>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</si>
  <si>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</si>
  <si>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</si>
  <si>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</si>
  <si>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</si>
  <si>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</si>
  <si>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</si>
  <si>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</si>
  <si>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</si>
  <si>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</si>
  <si>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</si>
  <si>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</si>
  <si>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</si>
  <si>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</si>
  <si>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</si>
  <si>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</si>
  <si>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</si>
  <si>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</si>
  <si>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</si>
  <si>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</si>
  <si>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</si>
  <si>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</si>
  <si>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</si>
  <si>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</si>
  <si>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</si>
  <si>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</si>
  <si>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</si>
  <si>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</si>
  <si>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</si>
  <si>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</si>
  <si>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</si>
  <si>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</si>
  <si>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</si>
  <si>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</si>
  <si>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</si>
  <si>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</si>
  <si>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</si>
  <si>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</si>
  <si>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</si>
  <si>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</si>
  <si>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</si>
  <si>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</si>
  <si>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</si>
  <si>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</si>
  <si>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</si>
  <si>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</si>
  <si>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</si>
  <si>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</si>
  <si>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</si>
  <si>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</si>
  <si>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</si>
  <si>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</si>
  <si>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</si>
  <si>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</si>
  <si>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</si>
  <si>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</si>
  <si>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</si>
  <si>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</si>
  <si>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</si>
  <si>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</si>
  <si>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</si>
  <si>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</si>
  <si>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</si>
  <si>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</si>
  <si>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</si>
  <si>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</si>
  <si>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</si>
  <si>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</si>
  <si>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</si>
  <si>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</si>
  <si>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</si>
  <si>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</si>
  <si>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</si>
  <si>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</si>
  <si>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</si>
  <si>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</si>
  <si>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</si>
  <si>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</si>
  <si>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</si>
  <si>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</si>
  <si>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</si>
  <si>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</si>
  <si>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</si>
  <si>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</si>
  <si>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</si>
  <si>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</si>
  <si>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</si>
  <si>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</si>
  <si>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</si>
  <si>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</si>
  <si>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</si>
  <si>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</si>
  <si>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</si>
  <si>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</si>
  <si>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</si>
  <si>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</si>
  <si>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</si>
  <si>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</si>
  <si>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</si>
  <si>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</si>
  <si>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</si>
  <si>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</si>
  <si>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</si>
  <si>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</si>
  <si>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</si>
  <si>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</si>
  <si>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</si>
  <si>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</si>
  <si>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</si>
  <si>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</si>
  <si>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</si>
  <si>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</si>
  <si>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</si>
  <si>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</si>
  <si>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</si>
  <si>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</si>
  <si>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</si>
  <si>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</si>
  <si>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</si>
  <si>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</si>
  <si>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</si>
  <si>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</si>
  <si>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</si>
  <si>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</si>
  <si>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</si>
  <si>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</si>
  <si>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</si>
  <si>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</si>
  <si>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</si>
  <si>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</si>
  <si>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</si>
  <si>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</si>
  <si>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</si>
  <si>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</si>
  <si>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</si>
  <si>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</si>
  <si>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</si>
  <si>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</si>
  <si>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</si>
  <si>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</si>
  <si>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</si>
  <si>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</si>
  <si>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</si>
  <si>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</si>
  <si>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</si>
  <si>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</si>
  <si>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</si>
  <si>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</si>
  <si>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</si>
  <si>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</si>
  <si>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</si>
  <si>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</si>
  <si>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</si>
  <si>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</si>
  <si>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</si>
  <si>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</si>
  <si>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</si>
  <si>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</si>
  <si>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</si>
  <si>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</si>
  <si>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</si>
  <si>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</si>
  <si>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</si>
  <si>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</si>
  <si>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</si>
  <si>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</si>
  <si>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</si>
  <si>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</si>
  <si>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</si>
  <si>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</si>
  <si>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</si>
  <si>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</si>
  <si>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</si>
  <si>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</si>
  <si>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</si>
  <si>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</si>
  <si>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</si>
  <si>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</si>
  <si>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</si>
  <si>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</si>
  <si>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</si>
  <si>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</si>
  <si>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</si>
  <si>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</si>
  <si>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</si>
  <si>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</si>
  <si>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</si>
  <si>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</si>
  <si>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</si>
  <si>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</si>
  <si>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</si>
  <si>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</si>
  <si>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</si>
  <si>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</si>
  <si>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</si>
  <si>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</si>
  <si>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</si>
  <si>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</si>
  <si>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</si>
  <si>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</si>
  <si>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</si>
  <si>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</si>
  <si>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</si>
  <si>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</si>
  <si>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</si>
  <si>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</si>
  <si>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</si>
  <si>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</si>
  <si>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</si>
  <si>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</si>
  <si>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</si>
  <si>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</si>
  <si>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</si>
  <si>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</si>
  <si>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</si>
  <si>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</si>
  <si>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</si>
  <si>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</si>
  <si>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</si>
  <si>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</si>
  <si>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</si>
  <si>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</si>
  <si>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</si>
  <si>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</si>
  <si>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</si>
  <si>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</si>
  <si>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</si>
  <si>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</si>
  <si>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</si>
  <si>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</si>
  <si>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</si>
  <si>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</si>
  <si>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</si>
  <si>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</si>
  <si>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</si>
  <si>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</si>
  <si>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</si>
  <si>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</si>
  <si>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</si>
  <si>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</si>
  <si>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</si>
  <si>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</si>
  <si>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</si>
  <si>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</si>
  <si>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</si>
  <si>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</si>
  <si>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</si>
  <si>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</si>
  <si>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</si>
  <si>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</si>
  <si>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</si>
  <si>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</si>
  <si>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</si>
  <si>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</si>
  <si>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</si>
  <si>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</si>
  <si>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</si>
  <si>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</si>
  <si>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</si>
  <si>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</si>
  <si>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</si>
  <si>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</si>
  <si>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</si>
  <si>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</si>
  <si>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</si>
  <si>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</si>
  <si>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</si>
  <si>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</si>
  <si>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</si>
  <si>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</si>
  <si>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</si>
  <si>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</si>
  <si>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</si>
  <si>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</si>
  <si>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</si>
  <si>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</si>
  <si>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</si>
  <si>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</si>
  <si>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</si>
  <si>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</si>
  <si>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</si>
  <si>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</si>
  <si>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</si>
  <si>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</si>
  <si>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</si>
  <si>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</si>
  <si>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</si>
  <si>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</si>
  <si>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</si>
  <si>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</si>
  <si>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</si>
  <si>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</si>
  <si>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</si>
  <si>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</si>
  <si>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</si>
  <si>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</si>
  <si>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</si>
  <si>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</si>
  <si>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</si>
  <si>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</si>
  <si>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</si>
  <si>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</si>
  <si>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</si>
  <si>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</si>
  <si>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</si>
  <si>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</si>
  <si>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</si>
  <si>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</si>
  <si>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</si>
  <si>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</si>
  <si>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</si>
  <si>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</si>
  <si>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</si>
  <si>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</si>
  <si>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</si>
  <si>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</si>
  <si>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</si>
  <si>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</si>
  <si>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</si>
  <si>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</si>
  <si>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</si>
  <si>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</si>
  <si>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</si>
  <si>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</si>
  <si>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</si>
  <si>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</si>
  <si>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</si>
  <si>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</si>
  <si>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</si>
  <si>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</si>
  <si>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</si>
  <si>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</si>
  <si>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</si>
  <si>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</si>
  <si>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</si>
  <si>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</si>
  <si>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</si>
  <si>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</si>
  <si>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</si>
  <si>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</si>
  <si>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</si>
  <si>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</si>
  <si>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</si>
  <si>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</si>
  <si>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</si>
  <si>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</si>
  <si>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</si>
  <si>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</si>
  <si>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</si>
  <si>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</si>
  <si>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</si>
  <si>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</si>
  <si>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</si>
  <si>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</si>
  <si>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</si>
  <si>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</si>
  <si>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</si>
  <si>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</si>
  <si>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</si>
  <si>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</si>
  <si>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</si>
  <si>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</si>
  <si>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</si>
  <si>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</si>
  <si>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</si>
  <si>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</si>
  <si>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</si>
  <si>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</si>
  <si>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</si>
  <si>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</si>
  <si>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</si>
  <si>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</si>
  <si>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</si>
  <si>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</si>
  <si>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</si>
  <si>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</si>
  <si>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</si>
  <si>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</si>
  <si>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</si>
  <si>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</si>
  <si>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</si>
  <si>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</si>
  <si>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</si>
  <si>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</si>
  <si>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</si>
  <si>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</si>
  <si>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</si>
  <si>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</si>
  <si>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</si>
  <si>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</si>
  <si>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</si>
  <si>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</si>
  <si>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</si>
  <si>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</si>
  <si>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</si>
  <si>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</si>
  <si>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</si>
  <si>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</si>
  <si>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</si>
  <si>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</si>
  <si>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</si>
  <si>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</si>
  <si>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</si>
  <si>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</si>
  <si>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</si>
  <si>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</si>
  <si>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</si>
  <si>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</si>
  <si>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</si>
  <si>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</si>
  <si>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</si>
  <si>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</si>
  <si>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</si>
  <si>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</si>
  <si>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</si>
  <si>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</si>
  <si>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</si>
  <si>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</si>
  <si>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</si>
  <si>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</si>
  <si>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</si>
  <si>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</si>
  <si>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</si>
  <si>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</si>
  <si>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</si>
  <si>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</si>
  <si>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</si>
  <si>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</si>
  <si>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</si>
  <si>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</si>
  <si>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</si>
  <si>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</si>
  <si>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</si>
  <si>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</si>
  <si>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</si>
  <si>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</si>
  <si>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</si>
  <si>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</si>
  <si>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</si>
  <si>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</si>
  <si>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</si>
  <si>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</si>
  <si>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</si>
  <si>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</si>
  <si>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</si>
  <si>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</si>
  <si>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</si>
  <si>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</si>
  <si>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</si>
  <si>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</si>
  <si>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</si>
  <si>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</si>
  <si>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</si>
  <si>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</si>
  <si>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</si>
  <si>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</si>
  <si>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</si>
  <si>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</si>
  <si>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</si>
  <si>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</si>
  <si>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</si>
  <si>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</si>
  <si>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</si>
  <si>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</si>
  <si>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</si>
  <si>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</si>
  <si>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</si>
  <si>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</si>
  <si>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</si>
  <si>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</si>
  <si>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</si>
  <si>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</si>
  <si>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</si>
  <si>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</si>
  <si>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</si>
  <si>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</si>
  <si>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</si>
  <si>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</si>
  <si>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</si>
  <si>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</si>
  <si>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</si>
  <si>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</si>
  <si>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</si>
  <si>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</si>
  <si>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</si>
  <si>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</si>
  <si>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</si>
  <si>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</si>
  <si>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</si>
  <si>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</si>
  <si>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</si>
  <si>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</si>
  <si>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</si>
  <si>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</si>
  <si>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</si>
  <si>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</si>
  <si>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</si>
  <si>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</si>
  <si>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</si>
  <si>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</si>
  <si>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</si>
  <si>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</si>
  <si>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</si>
  <si>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</si>
  <si>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</si>
  <si>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</si>
  <si>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</si>
  <si>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</si>
  <si>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</si>
  <si>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</si>
  <si>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</si>
  <si>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</si>
  <si>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</si>
  <si>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</si>
  <si>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</si>
  <si>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</si>
  <si>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</si>
  <si>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</si>
  <si>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</si>
  <si>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</si>
  <si>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</si>
  <si>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</si>
  <si>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</si>
  <si>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</si>
  <si>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</si>
  <si>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</si>
  <si>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</si>
  <si>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</si>
  <si>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</si>
  <si>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</si>
  <si>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</si>
  <si>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</si>
  <si>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</si>
  <si>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</si>
  <si>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</si>
  <si>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</si>
  <si>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</si>
  <si>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</si>
  <si>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</si>
  <si>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</si>
  <si>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</si>
  <si>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</si>
  <si>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</si>
  <si>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</si>
  <si>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</si>
  <si>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</si>
  <si>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</si>
  <si>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</si>
  <si>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</si>
  <si>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</si>
  <si>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</si>
  <si>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</si>
  <si>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</si>
  <si>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</si>
  <si>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</si>
  <si>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</si>
  <si>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</si>
  <si>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</si>
  <si>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</si>
  <si>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</si>
  <si>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</si>
  <si>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</si>
  <si>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</si>
  <si>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</si>
  <si>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</si>
  <si>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</si>
  <si>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</si>
  <si>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</si>
  <si>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</si>
  <si>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</si>
  <si>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</si>
  <si>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</si>
  <si>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</si>
  <si>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</si>
  <si>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</si>
  <si>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</si>
  <si>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</si>
  <si>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</si>
  <si>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</si>
  <si>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</si>
  <si>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</si>
  <si>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</si>
  <si>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</si>
  <si>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</si>
  <si>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</si>
  <si>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</si>
  <si>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</si>
  <si>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</si>
  <si>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</si>
  <si>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</si>
  <si>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</si>
  <si>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</si>
  <si>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</si>
  <si>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</si>
  <si>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</si>
  <si>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</si>
  <si>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</si>
  <si>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</si>
  <si>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</si>
  <si>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</si>
  <si>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</si>
  <si>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</si>
  <si>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</si>
  <si>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</si>
  <si>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</si>
  <si>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</si>
  <si>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</si>
  <si>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</si>
  <si>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</si>
  <si>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</si>
  <si>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</si>
  <si>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</si>
  <si>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</si>
  <si>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</si>
  <si>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</si>
  <si>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</si>
  <si>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</si>
  <si>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</si>
  <si>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</si>
  <si>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</si>
  <si>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</si>
  <si>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</si>
  <si>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</si>
  <si>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</si>
  <si>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</si>
  <si>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</si>
  <si>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</si>
  <si>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</si>
  <si>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</si>
  <si>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</si>
  <si>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</si>
  <si>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</si>
  <si>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</si>
  <si>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</si>
  <si>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</si>
  <si>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</si>
  <si>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</si>
  <si>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</si>
  <si>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</si>
  <si>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</si>
  <si>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</si>
  <si>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</si>
  <si>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</si>
  <si>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</si>
  <si>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</si>
  <si>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</si>
  <si>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</si>
  <si>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</si>
  <si>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</si>
  <si>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</si>
  <si>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</si>
  <si>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</si>
  <si>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</si>
  <si>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</si>
  <si>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</si>
  <si>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</si>
  <si>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</si>
  <si>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</si>
  <si>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</si>
  <si>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</si>
  <si>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</si>
  <si>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</si>
  <si>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</si>
  <si>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</si>
  <si>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</si>
  <si>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</si>
  <si>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</si>
  <si>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</si>
  <si>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</si>
  <si>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</si>
  <si>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</si>
  <si>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</si>
  <si>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</si>
  <si>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</si>
  <si>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</si>
  <si>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</si>
  <si>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</si>
  <si>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</si>
  <si>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</si>
  <si>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</si>
  <si>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</si>
  <si>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</si>
  <si>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</si>
  <si>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</si>
  <si>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</si>
  <si>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</si>
  <si>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</si>
  <si>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</si>
  <si>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</si>
  <si>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</si>
  <si>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</si>
  <si>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</si>
  <si>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</si>
  <si>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</si>
  <si>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</si>
  <si>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</si>
  <si>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</si>
  <si>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</si>
  <si>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</si>
  <si>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</si>
  <si>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</si>
  <si>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</si>
  <si>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</si>
  <si>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</si>
  <si>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</si>
  <si>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</si>
  <si>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</si>
  <si>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</si>
  <si>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</si>
  <si>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</si>
  <si>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</si>
  <si>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</si>
  <si>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</si>
  <si>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</si>
  <si>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</si>
  <si>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</si>
  <si>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</si>
  <si>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</si>
  <si>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</si>
  <si>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</si>
  <si>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</si>
  <si>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</si>
  <si>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</si>
  <si>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</si>
  <si>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</si>
  <si>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</si>
  <si>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</si>
  <si>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</si>
  <si>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</si>
  <si>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</si>
  <si>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</si>
  <si>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</si>
  <si>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</si>
  <si>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</si>
  <si>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</si>
  <si>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</si>
  <si>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</si>
  <si>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</si>
  <si>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</si>
  <si>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</si>
  <si>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</si>
  <si>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</si>
  <si>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</si>
  <si>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</si>
  <si>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</si>
  <si>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</si>
  <si>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</si>
  <si>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</si>
  <si>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</si>
  <si>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</si>
  <si>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</si>
  <si>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</si>
  <si>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</si>
  <si>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</si>
  <si>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</si>
  <si>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</si>
  <si>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</si>
  <si>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</si>
  <si>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</si>
  <si>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</si>
  <si>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</si>
  <si>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</si>
  <si>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</si>
  <si>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</si>
  <si>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</si>
  <si>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</si>
  <si>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</si>
  <si>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</si>
  <si>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</si>
  <si>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</si>
  <si>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</si>
  <si>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</si>
  <si>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</si>
  <si>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</si>
  <si>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</si>
  <si>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</si>
  <si>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</si>
  <si>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</si>
  <si>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</si>
  <si>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</si>
  <si>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</si>
  <si>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</si>
  <si>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</si>
  <si>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</si>
  <si>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</si>
  <si>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</si>
  <si>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</si>
  <si>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</si>
  <si>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</si>
  <si>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</si>
  <si>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</si>
  <si>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</si>
  <si>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</si>
  <si>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</si>
  <si>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</si>
  <si>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</si>
  <si>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</si>
  <si>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</si>
  <si>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</si>
  <si>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</si>
  <si>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</si>
  <si>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</si>
  <si>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</si>
  <si>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</si>
  <si>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</si>
  <si>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</si>
  <si>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</si>
  <si>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</si>
  <si>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</si>
  <si>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</si>
  <si>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</si>
  <si>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</si>
  <si>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</si>
  <si>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</si>
  <si>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</si>
  <si>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</si>
  <si>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</si>
  <si>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</si>
  <si>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</si>
  <si>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</si>
  <si>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</si>
  <si>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</si>
  <si>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</si>
  <si>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</si>
  <si>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</si>
  <si>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</si>
  <si>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</si>
  <si>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</si>
  <si>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</si>
  <si>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</si>
  <si>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</si>
  <si>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</si>
  <si>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</si>
  <si>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</si>
  <si>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</si>
  <si>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</si>
  <si>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</si>
  <si>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</si>
  <si>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</si>
  <si>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</si>
  <si>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</si>
  <si>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</si>
  <si>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</si>
  <si>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</si>
  <si>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</si>
  <si>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</si>
  <si>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</si>
  <si>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</si>
  <si>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</si>
  <si>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</si>
  <si>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</si>
  <si>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</si>
  <si>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</si>
  <si>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</si>
  <si>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</si>
  <si>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</si>
  <si>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</si>
  <si>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</si>
  <si>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</si>
  <si>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</si>
  <si>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</si>
  <si>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</si>
  <si>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</si>
  <si>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</si>
  <si>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</si>
  <si>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</si>
  <si>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</si>
  <si>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</si>
  <si>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</si>
  <si>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</si>
  <si>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</si>
  <si>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</si>
  <si>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</si>
  <si>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</si>
  <si>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</si>
  <si>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</si>
  <si>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</si>
  <si>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</si>
  <si>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</si>
  <si>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</si>
  <si>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</si>
  <si>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</si>
  <si>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</si>
  <si>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</si>
  <si>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</si>
  <si>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</si>
  <si>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</si>
  <si>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</si>
  <si>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</si>
  <si>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</si>
  <si>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</si>
  <si>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</si>
  <si>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</si>
  <si>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</si>
  <si>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</si>
  <si>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</si>
  <si>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</si>
  <si>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</si>
  <si>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</si>
  <si>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</si>
  <si>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</si>
  <si>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</si>
  <si>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</si>
  <si>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</si>
  <si>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</si>
  <si>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</si>
  <si>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</si>
  <si>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</si>
  <si>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</si>
  <si>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</si>
  <si>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</si>
  <si>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</si>
  <si>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</si>
  <si>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</si>
  <si>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</si>
  <si>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</si>
  <si>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</si>
  <si>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</si>
  <si>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</si>
  <si>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</si>
  <si>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</si>
  <si>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</si>
  <si>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</si>
  <si>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</si>
  <si>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</si>
  <si>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</si>
  <si>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</si>
  <si>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</si>
  <si>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</si>
  <si>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</si>
  <si>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</si>
  <si>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</si>
  <si>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</si>
  <si>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</si>
  <si>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</si>
  <si>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</si>
  <si>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</si>
  <si>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</si>
  <si>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</si>
  <si>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</si>
  <si>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</si>
  <si>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</si>
  <si>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</si>
  <si>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</si>
  <si>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</si>
  <si>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</si>
  <si>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</si>
  <si>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</si>
  <si>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</si>
  <si>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</si>
  <si>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</si>
  <si>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</si>
  <si>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</si>
  <si>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</si>
  <si>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</si>
  <si>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</si>
  <si>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</si>
  <si>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</si>
  <si>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</si>
  <si>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</si>
  <si>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</si>
  <si>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</si>
  <si>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</si>
  <si>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</si>
  <si>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</si>
  <si>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</si>
  <si>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</si>
  <si>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</si>
  <si>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</si>
  <si>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</si>
  <si>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</si>
  <si>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</si>
  <si>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</si>
  <si>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</si>
  <si>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</si>
  <si>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</si>
  <si>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</si>
  <si>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</si>
  <si>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</si>
  <si>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</si>
  <si>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</si>
  <si>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</si>
  <si>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</si>
  <si>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</si>
  <si>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</si>
  <si>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</si>
  <si>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</si>
  <si>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</si>
  <si>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</si>
  <si>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</si>
  <si>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</si>
  <si>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</si>
  <si>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</si>
  <si>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</si>
  <si>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</si>
  <si>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</si>
  <si>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</si>
  <si>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</si>
  <si>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</si>
  <si>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</si>
  <si>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</si>
  <si>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</si>
  <si>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</si>
  <si>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</si>
  <si>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</si>
  <si>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</si>
  <si>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</si>
  <si>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</si>
  <si>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</si>
  <si>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</si>
  <si>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</si>
  <si>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</si>
  <si>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</si>
  <si>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</si>
  <si>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</si>
  <si>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</si>
  <si>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</si>
  <si>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</si>
  <si>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</si>
  <si>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</si>
  <si>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</si>
  <si>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</si>
  <si>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</si>
  <si>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</si>
  <si>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</si>
  <si>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</si>
  <si>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</si>
  <si>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</si>
  <si>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</si>
  <si>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</si>
  <si>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</si>
  <si>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</si>
  <si>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</si>
  <si>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</si>
  <si>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</si>
  <si>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</si>
  <si>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</si>
  <si>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</si>
  <si>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</si>
  <si>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</si>
  <si>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</si>
  <si>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</si>
  <si>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</si>
  <si>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</si>
  <si>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</si>
  <si>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</si>
  <si>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</si>
  <si>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</si>
  <si>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</si>
  <si>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</si>
  <si>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</si>
  <si>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</si>
  <si>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</si>
  <si>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</si>
  <si>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</si>
  <si>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</si>
  <si>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</si>
  <si>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</si>
  <si>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</si>
  <si>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</si>
  <si>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</si>
  <si>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</si>
  <si>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</si>
  <si>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</si>
  <si>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</si>
  <si>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</si>
  <si>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</si>
  <si>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</si>
  <si>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</si>
  <si>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</si>
  <si>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</si>
  <si>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</si>
  <si>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</si>
  <si>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</si>
  <si>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</si>
  <si>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</si>
  <si>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</si>
  <si>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</si>
  <si>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</si>
  <si>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</si>
  <si>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</si>
  <si>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</si>
  <si>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</si>
  <si>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</si>
  <si>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</si>
  <si>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</si>
  <si>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</si>
  <si>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</si>
  <si>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</si>
  <si>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</si>
  <si>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</si>
  <si>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</si>
  <si>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</si>
  <si>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</si>
  <si>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</si>
  <si>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</si>
  <si>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</si>
  <si>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</si>
  <si>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</si>
  <si>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</si>
  <si>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</si>
  <si>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</si>
  <si>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</si>
  <si>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</si>
  <si>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</si>
  <si>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</si>
  <si>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</si>
  <si>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</si>
  <si>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</si>
  <si>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</si>
  <si>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</si>
  <si>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</si>
  <si>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</si>
  <si>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</si>
  <si>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</si>
  <si>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</si>
  <si>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</si>
  <si>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</si>
  <si>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</si>
  <si>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</si>
  <si>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</si>
  <si>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</si>
  <si>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</si>
  <si>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</si>
  <si>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</si>
  <si>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</si>
  <si>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</si>
  <si>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</si>
  <si>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</si>
  <si>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</si>
  <si>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</si>
  <si>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</si>
  <si>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</si>
  <si>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</si>
  <si>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</si>
  <si>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</si>
  <si>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</si>
  <si>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</si>
  <si>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</si>
  <si>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</si>
  <si>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</si>
  <si>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</si>
  <si>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</si>
  <si>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</si>
  <si>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</si>
  <si>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</si>
  <si>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</si>
  <si>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</si>
  <si>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</si>
  <si>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</si>
  <si>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</si>
  <si>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</si>
  <si>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</si>
  <si>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</si>
  <si>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</si>
  <si>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</si>
  <si>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</si>
  <si>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</si>
  <si>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</si>
  <si>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</si>
  <si>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</si>
  <si>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</si>
  <si>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</si>
  <si>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</si>
  <si>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</si>
  <si>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</si>
  <si>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</si>
  <si>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</si>
  <si>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</si>
  <si>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</si>
  <si>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</si>
  <si>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</si>
  <si>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</si>
  <si>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</si>
  <si>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</si>
  <si>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</si>
  <si>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</si>
  <si>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</si>
  <si>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</si>
  <si>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</si>
  <si>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</si>
  <si>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</si>
  <si>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</si>
  <si>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</si>
  <si>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</si>
  <si>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</si>
  <si>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</si>
  <si>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</si>
  <si>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</si>
  <si>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</si>
  <si>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</si>
  <si>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</si>
  <si>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</si>
  <si>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</si>
  <si>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</si>
  <si>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</si>
  <si>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</si>
  <si>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</si>
  <si>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</si>
  <si>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</si>
  <si>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</si>
  <si>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</si>
  <si>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</si>
  <si>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</si>
  <si>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</si>
  <si>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</si>
  <si>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</si>
  <si>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</si>
  <si>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</si>
  <si>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</si>
  <si>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</si>
  <si>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</si>
  <si>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</si>
  <si>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</si>
  <si>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</si>
  <si>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</si>
  <si>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</si>
  <si>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</si>
  <si>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</si>
  <si>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</si>
  <si>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</si>
  <si>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</si>
  <si>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</si>
  <si>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</si>
  <si>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</si>
  <si>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</si>
  <si>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</si>
  <si>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</si>
  <si>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</si>
  <si>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</si>
  <si>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</si>
  <si>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</si>
  <si>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</si>
  <si>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</si>
  <si>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</si>
  <si>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</si>
  <si>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</si>
  <si>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</si>
  <si>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</si>
  <si>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</si>
  <si>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</si>
  <si>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</si>
  <si>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</si>
  <si>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</si>
  <si>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</si>
  <si>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</si>
  <si>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</si>
  <si>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</si>
  <si>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</si>
  <si>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</si>
  <si>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</si>
  <si>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</si>
  <si>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</si>
  <si>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</si>
  <si>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</si>
  <si>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</si>
  <si>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</si>
  <si>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</si>
  <si>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</si>
  <si>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</si>
  <si>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</si>
  <si>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</si>
  <si>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</si>
  <si>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</si>
  <si>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</si>
  <si>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</si>
  <si>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</si>
  <si>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</si>
  <si>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</si>
  <si>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</si>
  <si>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</si>
  <si>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</si>
  <si>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</si>
  <si>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</si>
  <si>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</si>
  <si>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</si>
  <si>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</si>
  <si>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</si>
  <si>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</si>
  <si>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</si>
  <si>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</si>
  <si>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</si>
  <si>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</si>
  <si>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</si>
  <si>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</si>
  <si>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</si>
  <si>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</si>
  <si>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</si>
  <si>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</si>
  <si>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</si>
  <si>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</si>
  <si>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</si>
  <si>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</si>
  <si>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</si>
  <si>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</si>
  <si>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</si>
  <si>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</si>
  <si>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</si>
  <si>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</si>
  <si>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</si>
  <si>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</si>
  <si>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</si>
  <si>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</si>
  <si>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</si>
  <si>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</si>
  <si>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</si>
  <si>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</si>
  <si>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</si>
  <si>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</si>
  <si>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</si>
  <si>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</si>
  <si>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</si>
  <si>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</si>
  <si>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</si>
  <si>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</si>
  <si>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</si>
  <si>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</si>
  <si>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</si>
  <si>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</si>
  <si>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</si>
  <si>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</si>
  <si>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</si>
  <si>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</si>
  <si>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</si>
  <si>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</si>
  <si>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</si>
  <si>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</si>
  <si>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</si>
  <si>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</si>
  <si>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</si>
  <si>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</si>
  <si>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</si>
  <si>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</si>
  <si>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</si>
  <si>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</si>
  <si>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</si>
  <si>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</si>
  <si>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</si>
  <si>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</si>
  <si>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</si>
  <si>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</si>
  <si>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</si>
  <si>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</si>
  <si>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</si>
  <si>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</si>
  <si>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</si>
  <si>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</si>
  <si>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</si>
  <si>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</si>
  <si>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</si>
  <si>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</si>
  <si>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</si>
  <si>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</si>
  <si>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</si>
  <si>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</si>
  <si>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</si>
  <si>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</si>
  <si>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</si>
  <si>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</si>
  <si>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</si>
  <si>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</si>
  <si>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</si>
  <si>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</si>
  <si>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</si>
  <si>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</si>
  <si>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</si>
  <si>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</si>
  <si>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</si>
  <si>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</si>
  <si>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</si>
  <si>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</si>
  <si>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</si>
  <si>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</si>
  <si>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</si>
  <si>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</si>
  <si>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</si>
  <si>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</si>
  <si>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</si>
  <si>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</si>
  <si>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</si>
  <si>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</si>
  <si>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</si>
  <si>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</si>
  <si>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</si>
  <si>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</si>
  <si>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</si>
  <si>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</si>
  <si>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</si>
  <si>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</si>
  <si>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</si>
  <si>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</si>
  <si>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</si>
  <si>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</si>
  <si>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</si>
  <si>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</si>
  <si>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</si>
  <si>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</si>
  <si>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</si>
  <si>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</si>
  <si>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</si>
  <si>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</si>
  <si>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</si>
  <si>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</si>
  <si>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</si>
  <si>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</si>
  <si>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</si>
  <si>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</si>
  <si>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</si>
  <si>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</si>
  <si>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</si>
  <si>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</si>
  <si>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</si>
  <si>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</si>
  <si>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</si>
  <si>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</si>
  <si>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</si>
  <si>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</si>
  <si>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</si>
  <si>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</si>
  <si>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</si>
  <si>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</si>
  <si>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</si>
  <si>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</si>
  <si>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</si>
  <si>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</si>
  <si>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</si>
  <si>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</si>
  <si>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</si>
  <si>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</si>
  <si>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</si>
  <si>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</si>
  <si>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</si>
  <si>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</si>
  <si>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</si>
  <si>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</si>
  <si>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</si>
  <si>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</si>
  <si>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</si>
  <si>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</si>
  <si>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</si>
  <si>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</si>
  <si>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</si>
  <si>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</si>
  <si>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</si>
  <si>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</si>
  <si>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</si>
  <si>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</si>
  <si>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</si>
  <si>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</si>
  <si>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</si>
  <si>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</si>
  <si>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</si>
  <si>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</si>
  <si>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</si>
  <si>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</si>
  <si>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</si>
  <si>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</si>
  <si>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</si>
  <si>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</si>
  <si>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</si>
  <si>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</si>
  <si>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</si>
  <si>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</si>
  <si>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</si>
  <si>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</si>
  <si>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</si>
  <si>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</si>
  <si>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</si>
  <si>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</si>
  <si>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</si>
  <si>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</si>
  <si>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</si>
  <si>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</si>
  <si>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</si>
  <si>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</si>
  <si>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</si>
  <si>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</si>
  <si>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</si>
  <si>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</si>
  <si>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</si>
  <si>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</si>
  <si>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</si>
  <si>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</si>
  <si>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</si>
  <si>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</si>
  <si>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</si>
  <si>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</si>
  <si>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</si>
  <si>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</si>
  <si>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</si>
  <si>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</si>
  <si>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</si>
  <si>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</si>
  <si>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</si>
  <si>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</si>
  <si>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</si>
  <si>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</si>
  <si>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</si>
  <si>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</si>
  <si>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</si>
  <si>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</si>
  <si>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</si>
  <si>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</si>
  <si>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</si>
  <si>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</si>
  <si>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</si>
  <si>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</si>
  <si>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</si>
  <si>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</si>
  <si>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</si>
  <si>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</si>
  <si>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</si>
  <si>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</si>
  <si>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</si>
  <si>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</si>
  <si>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</si>
  <si>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</si>
  <si>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</si>
  <si>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</si>
  <si>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</si>
  <si>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</si>
  <si>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</si>
  <si>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</si>
  <si>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</si>
  <si>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</si>
  <si>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</si>
  <si>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</si>
  <si>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</si>
  <si>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</si>
  <si>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</si>
  <si>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</si>
  <si>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</si>
  <si>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</si>
  <si>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</si>
  <si>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</si>
  <si>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</si>
  <si>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</si>
  <si>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</si>
  <si>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</si>
  <si>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</si>
  <si>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</si>
  <si>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</si>
  <si>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</si>
  <si>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</si>
  <si>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</si>
  <si>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</si>
  <si>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</si>
  <si>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</si>
  <si>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</si>
  <si>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</si>
  <si>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</si>
  <si>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</si>
  <si>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</si>
  <si>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</si>
  <si>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</si>
  <si>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</si>
  <si>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</si>
  <si>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</si>
  <si>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</si>
  <si>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</si>
  <si>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</si>
  <si>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</si>
  <si>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</si>
  <si>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</si>
  <si>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</si>
  <si>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</si>
  <si>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</si>
  <si>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</si>
  <si>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</si>
  <si>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</si>
  <si>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</si>
  <si>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</si>
  <si>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</si>
  <si>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</si>
  <si>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</si>
  <si>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</si>
  <si>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</si>
  <si>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</si>
  <si>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</si>
  <si>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</si>
  <si>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</si>
  <si>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</si>
  <si>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</si>
  <si>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</si>
  <si>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</si>
  <si>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</si>
  <si>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</si>
  <si>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</si>
  <si>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</si>
  <si>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</si>
  <si>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</si>
  <si>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</si>
  <si>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</si>
  <si>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</si>
  <si>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</si>
  <si>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</si>
  <si>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</si>
  <si>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</si>
  <si>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</si>
  <si>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</si>
  <si>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</si>
  <si>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</si>
  <si>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</si>
  <si>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</si>
  <si>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</si>
  <si>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</si>
  <si>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</si>
  <si>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</si>
  <si>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</si>
  <si>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</si>
  <si>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</si>
  <si>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</si>
  <si>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</si>
  <si>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</si>
  <si>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</si>
  <si>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</si>
  <si>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</si>
  <si>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</si>
  <si>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</si>
  <si>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</si>
  <si>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</si>
  <si>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</si>
  <si>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</si>
  <si>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</si>
  <si>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</si>
  <si>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</si>
  <si>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</si>
  <si>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</si>
  <si>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</si>
  <si>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</si>
  <si>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</si>
  <si>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</si>
  <si>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</si>
  <si>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</si>
  <si>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</si>
  <si>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</si>
  <si>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</si>
  <si>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</si>
  <si>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</si>
  <si>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</si>
  <si>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</si>
  <si>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</si>
  <si>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</si>
  <si>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</si>
  <si>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</si>
  <si>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</si>
  <si>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</si>
  <si>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</si>
  <si>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</si>
  <si>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</si>
  <si>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</si>
  <si>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</si>
  <si>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</si>
  <si>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</si>
  <si>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</si>
  <si>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</si>
  <si>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</si>
  <si>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</si>
  <si>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</si>
  <si>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</si>
  <si>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</si>
  <si>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</si>
  <si>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</si>
  <si>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</si>
  <si>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</si>
  <si>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</si>
  <si>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</si>
  <si>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</si>
  <si>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</si>
  <si>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</si>
  <si>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</si>
  <si>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</si>
  <si>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</si>
  <si>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</si>
  <si>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</si>
  <si>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</si>
  <si>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</si>
  <si>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</si>
  <si>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</si>
  <si>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</si>
  <si>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</si>
  <si>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</si>
  <si>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</si>
  <si>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</si>
  <si>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</si>
  <si>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</si>
  <si>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</si>
  <si>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</si>
  <si>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</si>
  <si>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</si>
  <si>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</si>
  <si>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</si>
  <si>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</si>
  <si>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</si>
  <si>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</si>
  <si>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</si>
  <si>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</si>
  <si>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</si>
  <si>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</si>
  <si>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</si>
  <si>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</si>
  <si>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</si>
  <si>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</si>
  <si>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</si>
  <si>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</si>
  <si>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</si>
  <si>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</si>
  <si>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</si>
  <si>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</si>
  <si>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</si>
  <si>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</si>
  <si>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</si>
  <si>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</si>
  <si>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</si>
  <si>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</si>
  <si>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</si>
  <si>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</si>
  <si>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</si>
  <si>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</si>
  <si>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</si>
  <si>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</si>
  <si>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</si>
  <si>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</si>
  <si>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</si>
  <si>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</si>
  <si>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</si>
  <si>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</si>
  <si>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</si>
  <si>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</si>
  <si>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</si>
  <si>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</si>
  <si>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</si>
  <si>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</si>
  <si>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</si>
  <si>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</si>
  <si>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</si>
  <si>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</si>
  <si>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</si>
  <si>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</si>
  <si>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</si>
  <si>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</si>
  <si>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</si>
  <si>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</si>
  <si>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</si>
  <si>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</si>
  <si>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</si>
  <si>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</si>
  <si>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</si>
  <si>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</si>
  <si>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</si>
  <si>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</si>
  <si>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</si>
  <si>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</si>
  <si>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</si>
  <si>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</si>
  <si>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</si>
  <si>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</si>
  <si>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</si>
  <si>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</si>
  <si>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</si>
  <si>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</si>
  <si>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</si>
  <si>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</si>
  <si>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</si>
  <si>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</si>
  <si>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</si>
  <si>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</si>
  <si>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</si>
  <si>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</si>
  <si>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</si>
  <si>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</si>
  <si>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</si>
  <si>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</si>
  <si>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</si>
  <si>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</si>
  <si>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</si>
  <si>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</si>
  <si>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</si>
  <si>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</si>
  <si>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</si>
  <si>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</si>
  <si>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</si>
  <si>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</si>
  <si>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</si>
  <si>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</si>
  <si>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</si>
  <si>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</si>
  <si>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</si>
  <si>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</si>
  <si>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</si>
  <si>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</si>
  <si>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17-0362-2014</t>
  </si>
  <si>
    <t>17-0156-2016</t>
  </si>
  <si>
    <t>17-0310-2016</t>
  </si>
  <si>
    <t>17-0571-2016</t>
  </si>
  <si>
    <t>17-0414-2017</t>
  </si>
  <si>
    <t>17-0203-2018</t>
  </si>
  <si>
    <t>17-0087-2019</t>
  </si>
  <si>
    <t>17-2012-0202</t>
  </si>
  <si>
    <t>17-2012-0382</t>
  </si>
  <si>
    <t>Atender a niños y niñas menores de cinco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</si>
  <si>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LIQUIDADO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</si>
  <si>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</si>
  <si>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</si>
  <si>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</si>
  <si>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LA PRIMERA INFANCIA EN LOS CENTROS DE DESARROLLO INFANTIL TEMPRANO, EN EL MARCO DE LA ESTRATEGIA DE CERO A SIEMPRE EN EL MUNICIPIO DE MANIZALES DEL DEPARTAMENTO DE CALDAS, CENTRO ZONAL MANIZALES UNO ICBF</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</si>
  <si>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</si>
  <si>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17-0140-2020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</si>
  <si>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</si>
  <si>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JUAN EDUARDO HOYOS GUTIERREZ</t>
  </si>
  <si>
    <t>2021-17-10000453</t>
  </si>
  <si>
    <t>JUAN EDUARDO GUTIRREZ HOYOS</t>
  </si>
  <si>
    <t>3024665895</t>
  </si>
  <si>
    <t>CLL 70 23 C 50 LA CAMELIA</t>
  </si>
  <si>
    <t xml:space="preserve">CR 27 # 81 C - 04 </t>
  </si>
  <si>
    <t>manizales2030@hotmail.com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</si>
</sst>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1" zoomScale="60" zoomScaleNormal="60" zoomScaleSheetLayoutView="40" zoomScalePageLayoutView="40" workbookViewId="0">
      <selection activeCell="K211" sqref="K211"/>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2696</v>
      </c>
      <c r="D15" s="35"/>
      <c r="E15" s="35"/>
      <c r="F15" s="5"/>
      <c r="G15" s="32" t="s">
        <v>1168</v>
      </c>
      <c r="H15" s="103" t="s">
        <v>64</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800085411</v>
      </c>
      <c r="C20" s="5"/>
      <c r="D20" s="73"/>
      <c r="E20" s="5"/>
      <c r="F20" s="5"/>
      <c r="G20" s="5"/>
      <c r="H20" s="236"/>
      <c r="I20" s="142" t="s">
        <v>64</v>
      </c>
      <c r="J20" s="143" t="s">
        <v>377</v>
      </c>
      <c r="K20" s="144">
        <v>750910020</v>
      </c>
      <c r="L20" s="145"/>
      <c r="M20" s="145">
        <v>44561</v>
      </c>
      <c r="N20" s="128">
        <f>+(M20-L20)/30</f>
        <v>1485.3666666666666</v>
      </c>
      <c r="O20" s="131"/>
      <c r="U20" s="127"/>
      <c r="V20" s="105">
        <f ca="1">NOW()</f>
        <v>44194.706961805554</v>
      </c>
      <c r="W20" s="105">
        <f ca="1">NOW()</f>
        <v>44194.706961805554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CLUB ACTIVO 20 30 DE MANIZALES</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2677</v>
      </c>
      <c r="E48" s="138">
        <v>41996</v>
      </c>
      <c r="F48" s="138">
        <v>42369</v>
      </c>
      <c r="G48" s="153">
        <f>IF(AND(E48&lt;&gt;"",F48&lt;&gt;""),((F48-E48)/30),"")</f>
        <v>12.433333333333334</v>
      </c>
      <c r="H48" s="115" t="s">
        <v>2686</v>
      </c>
      <c r="I48" s="114" t="s">
        <v>64</v>
      </c>
      <c r="J48" s="114" t="s">
        <v>377</v>
      </c>
      <c r="K48" s="116">
        <v>428858343</v>
      </c>
      <c r="L48" s="117" t="s">
        <v>26</v>
      </c>
      <c r="M48" s="111">
        <v>0.7</v>
      </c>
      <c r="N48" s="117" t="s">
        <v>2687</v>
      </c>
      <c r="O48" s="117" t="s">
        <v>26</v>
      </c>
      <c r="P48" s="78"/>
    </row>
    <row r="49" spans="1:16" s="6" customFormat="1" ht="24.75" customHeight="1" x14ac:dyDescent="0.25">
      <c r="A49" s="136">
        <v>2</v>
      </c>
      <c r="B49" s="115" t="s">
        <v>2664</v>
      </c>
      <c r="C49" s="117" t="s">
        <v>31</v>
      </c>
      <c r="D49" s="114" t="s">
        <v>2678</v>
      </c>
      <c r="E49" s="138">
        <v>42397</v>
      </c>
      <c r="F49" s="138">
        <v>42551</v>
      </c>
      <c r="G49" s="153">
        <f t="shared" ref="G49:G50" si="2">IF(AND(E49&lt;&gt;"",F49&lt;&gt;""),((F49-E49)/30),"")</f>
        <v>5.1333333333333337</v>
      </c>
      <c r="H49" s="115" t="s">
        <v>2688</v>
      </c>
      <c r="I49" s="114" t="s">
        <v>64</v>
      </c>
      <c r="J49" s="114" t="s">
        <v>377</v>
      </c>
      <c r="K49" s="116">
        <v>236591082</v>
      </c>
      <c r="L49" s="117" t="s">
        <v>1148</v>
      </c>
      <c r="M49" s="111"/>
      <c r="N49" s="117" t="s">
        <v>2687</v>
      </c>
      <c r="O49" s="117" t="s">
        <v>26</v>
      </c>
      <c r="P49" s="78"/>
    </row>
    <row r="50" spans="1:16" s="6" customFormat="1" ht="24.75" customHeight="1" x14ac:dyDescent="0.25">
      <c r="A50" s="136">
        <v>3</v>
      </c>
      <c r="B50" s="115" t="s">
        <v>2664</v>
      </c>
      <c r="C50" s="117" t="s">
        <v>31</v>
      </c>
      <c r="D50" s="114" t="s">
        <v>2679</v>
      </c>
      <c r="E50" s="138">
        <v>42552</v>
      </c>
      <c r="F50" s="138">
        <v>42719</v>
      </c>
      <c r="G50" s="153">
        <f t="shared" si="2"/>
        <v>5.5666666666666664</v>
      </c>
      <c r="H50" s="113" t="s">
        <v>2688</v>
      </c>
      <c r="I50" s="114" t="s">
        <v>64</v>
      </c>
      <c r="J50" s="114" t="s">
        <v>377</v>
      </c>
      <c r="K50" s="116">
        <v>244127734</v>
      </c>
      <c r="L50" s="117" t="s">
        <v>1148</v>
      </c>
      <c r="M50" s="111"/>
      <c r="N50" s="117" t="s">
        <v>2687</v>
      </c>
      <c r="O50" s="117" t="s">
        <v>26</v>
      </c>
      <c r="P50" s="78"/>
    </row>
    <row r="51" spans="1:16" s="6" customFormat="1" ht="24.75" customHeight="1" outlineLevel="1" x14ac:dyDescent="0.25">
      <c r="A51" s="136">
        <v>4</v>
      </c>
      <c r="B51" s="115" t="s">
        <v>2664</v>
      </c>
      <c r="C51" s="117" t="s">
        <v>31</v>
      </c>
      <c r="D51" s="114" t="s">
        <v>2680</v>
      </c>
      <c r="E51" s="138">
        <v>42720</v>
      </c>
      <c r="F51" s="138">
        <v>43084</v>
      </c>
      <c r="G51" s="153">
        <f t="shared" ref="G51:G107" si="3">IF(AND(E51&lt;&gt;"",F51&lt;&gt;""),((F51-E51)/30),"")</f>
        <v>12.133333333333333</v>
      </c>
      <c r="H51" s="115" t="s">
        <v>2688</v>
      </c>
      <c r="I51" s="114" t="s">
        <v>64</v>
      </c>
      <c r="J51" s="114" t="s">
        <v>377</v>
      </c>
      <c r="K51" s="116">
        <v>534598537</v>
      </c>
      <c r="L51" s="117" t="s">
        <v>1148</v>
      </c>
      <c r="M51" s="111"/>
      <c r="N51" s="117" t="s">
        <v>2687</v>
      </c>
      <c r="O51" s="117" t="s">
        <v>26</v>
      </c>
      <c r="P51" s="78"/>
    </row>
    <row r="52" spans="1:16" s="7" customFormat="1" ht="24.75" customHeight="1" outlineLevel="1" x14ac:dyDescent="0.25">
      <c r="A52" s="137">
        <v>5</v>
      </c>
      <c r="B52" s="115" t="s">
        <v>2664</v>
      </c>
      <c r="C52" s="117" t="s">
        <v>31</v>
      </c>
      <c r="D52" s="114" t="s">
        <v>2681</v>
      </c>
      <c r="E52" s="138">
        <v>43085</v>
      </c>
      <c r="F52" s="138">
        <v>43404</v>
      </c>
      <c r="G52" s="153">
        <f t="shared" si="3"/>
        <v>10.633333333333333</v>
      </c>
      <c r="H52" s="113" t="s">
        <v>2688</v>
      </c>
      <c r="I52" s="114" t="s">
        <v>64</v>
      </c>
      <c r="J52" s="114" t="s">
        <v>377</v>
      </c>
      <c r="K52" s="116">
        <v>403499197</v>
      </c>
      <c r="L52" s="117" t="s">
        <v>1148</v>
      </c>
      <c r="M52" s="111"/>
      <c r="N52" s="117" t="s">
        <v>2687</v>
      </c>
      <c r="O52" s="117" t="s">
        <v>26</v>
      </c>
      <c r="P52" s="79"/>
    </row>
    <row r="53" spans="1:16" s="7" customFormat="1" ht="24.75" customHeight="1" outlineLevel="1" x14ac:dyDescent="0.25">
      <c r="A53" s="137">
        <v>6</v>
      </c>
      <c r="B53" s="115" t="s">
        <v>2664</v>
      </c>
      <c r="C53" s="117" t="s">
        <v>31</v>
      </c>
      <c r="D53" s="114" t="s">
        <v>2682</v>
      </c>
      <c r="E53" s="138">
        <v>43405</v>
      </c>
      <c r="F53" s="138">
        <v>43449</v>
      </c>
      <c r="G53" s="153">
        <f t="shared" si="3"/>
        <v>1.4666666666666666</v>
      </c>
      <c r="H53" s="113" t="s">
        <v>2689</v>
      </c>
      <c r="I53" s="114" t="s">
        <v>64</v>
      </c>
      <c r="J53" s="114" t="s">
        <v>377</v>
      </c>
      <c r="K53" s="116">
        <v>46283265</v>
      </c>
      <c r="L53" s="117" t="s">
        <v>1148</v>
      </c>
      <c r="M53" s="111"/>
      <c r="N53" s="117" t="s">
        <v>2687</v>
      </c>
      <c r="O53" s="117" t="s">
        <v>1148</v>
      </c>
      <c r="P53" s="79"/>
    </row>
    <row r="54" spans="1:16" s="7" customFormat="1" ht="24.75" customHeight="1" outlineLevel="1" x14ac:dyDescent="0.25">
      <c r="A54" s="137">
        <v>7</v>
      </c>
      <c r="B54" s="115" t="s">
        <v>2664</v>
      </c>
      <c r="C54" s="117" t="s">
        <v>31</v>
      </c>
      <c r="D54" s="114" t="s">
        <v>2683</v>
      </c>
      <c r="E54" s="138">
        <v>43484</v>
      </c>
      <c r="F54" s="138">
        <v>43822</v>
      </c>
      <c r="G54" s="153">
        <f t="shared" si="3"/>
        <v>11.266666666666667</v>
      </c>
      <c r="H54" s="115" t="s">
        <v>2690</v>
      </c>
      <c r="I54" s="114" t="s">
        <v>64</v>
      </c>
      <c r="J54" s="114" t="s">
        <v>377</v>
      </c>
      <c r="K54" s="112">
        <v>460546180</v>
      </c>
      <c r="L54" s="117" t="s">
        <v>1148</v>
      </c>
      <c r="M54" s="111"/>
      <c r="N54" s="117" t="s">
        <v>2687</v>
      </c>
      <c r="O54" s="117" t="s">
        <v>1148</v>
      </c>
      <c r="P54" s="79"/>
    </row>
    <row r="55" spans="1:16" s="7" customFormat="1" ht="24.75" customHeight="1" outlineLevel="1" x14ac:dyDescent="0.25">
      <c r="A55" s="137">
        <v>8</v>
      </c>
      <c r="B55" s="115" t="s">
        <v>2664</v>
      </c>
      <c r="C55" s="117" t="s">
        <v>31</v>
      </c>
      <c r="D55" s="114" t="s">
        <v>2684</v>
      </c>
      <c r="E55" s="138">
        <v>41137</v>
      </c>
      <c r="F55" s="138">
        <v>41273</v>
      </c>
      <c r="G55" s="153">
        <f t="shared" si="3"/>
        <v>4.5333333333333332</v>
      </c>
      <c r="H55" s="115" t="s">
        <v>2691</v>
      </c>
      <c r="I55" s="114" t="s">
        <v>64</v>
      </c>
      <c r="J55" s="114" t="s">
        <v>377</v>
      </c>
      <c r="K55" s="112">
        <v>153705600</v>
      </c>
      <c r="L55" s="117" t="s">
        <v>26</v>
      </c>
      <c r="M55" s="111">
        <v>0.7</v>
      </c>
      <c r="N55" s="117" t="s">
        <v>2687</v>
      </c>
      <c r="O55" s="117" t="s">
        <v>1148</v>
      </c>
      <c r="P55" s="79"/>
    </row>
    <row r="56" spans="1:16" s="7" customFormat="1" ht="24.75" customHeight="1" outlineLevel="1" x14ac:dyDescent="0.25">
      <c r="A56" s="137">
        <v>9</v>
      </c>
      <c r="B56" s="115" t="s">
        <v>2664</v>
      </c>
      <c r="C56" s="117" t="s">
        <v>31</v>
      </c>
      <c r="D56" s="114" t="s">
        <v>2685</v>
      </c>
      <c r="E56" s="138">
        <v>41263</v>
      </c>
      <c r="F56" s="138">
        <v>42004</v>
      </c>
      <c r="G56" s="153">
        <f t="shared" si="3"/>
        <v>24.7</v>
      </c>
      <c r="H56" s="115" t="s">
        <v>2692</v>
      </c>
      <c r="I56" s="114" t="s">
        <v>64</v>
      </c>
      <c r="J56" s="114" t="s">
        <v>377</v>
      </c>
      <c r="K56" s="112">
        <v>753949760</v>
      </c>
      <c r="L56" s="117" t="s">
        <v>26</v>
      </c>
      <c r="M56" s="111">
        <v>0.7</v>
      </c>
      <c r="N56" s="117" t="s">
        <v>2687</v>
      </c>
      <c r="O56" s="117" t="s">
        <v>1148</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2693</v>
      </c>
      <c r="E114" s="138">
        <v>43878</v>
      </c>
      <c r="F114" s="138">
        <v>44196</v>
      </c>
      <c r="G114" s="153">
        <f>IF(AND(E114&lt;&gt;"",F114&lt;&gt;""),((F114-E114)/30),"")</f>
        <v>10.6</v>
      </c>
      <c r="H114" s="113" t="s">
        <v>2694</v>
      </c>
      <c r="I114" s="114" t="s">
        <v>64</v>
      </c>
      <c r="J114" s="114" t="s">
        <v>377</v>
      </c>
      <c r="K114" s="116">
        <v>490546621</v>
      </c>
      <c r="L114" s="100" t="e">
        <f>+IF(AND(K114&gt;0,O114="Ejecución"),(K114/877802)*Tabla28[[#This Row],[% participación]],IF(AND(K114&gt;0,O114&lt;&gt;"Ejecución"),"-",""))</f>
        <v>#VALUE!</v>
      </c>
      <c r="M114" s="117" t="s">
        <v>1148</v>
      </c>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0.01</v>
      </c>
      <c r="G179" s="158">
        <f>IF(F179&gt;0,SUM(E179+F179),"")</f>
        <v>0.03</v>
      </c>
      <c r="H179" s="5"/>
      <c r="I179" s="184" t="s">
        <v>2670</v>
      </c>
      <c r="J179" s="184"/>
      <c r="K179" s="184"/>
      <c r="L179" s="184"/>
      <c r="M179" s="165"/>
      <c r="O179" s="8"/>
      <c r="Q179" s="19"/>
      <c r="R179" s="152" t="str">
        <f>IF(M179&gt;0,SUM(L179+M179),"")</f>
        <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22527300.599999998</v>
      </c>
      <c r="F185" s="92"/>
      <c r="G185" s="93"/>
      <c r="H185" s="88"/>
      <c r="I185" s="90" t="s">
        <v>2627</v>
      </c>
      <c r="J185" s="159">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41849</v>
      </c>
      <c r="D193" s="5"/>
      <c r="E193" s="119">
        <v>4686</v>
      </c>
      <c r="F193" s="5"/>
      <c r="G193" s="5"/>
      <c r="H193" s="140" t="s">
        <v>2695</v>
      </c>
      <c r="J193" s="5"/>
      <c r="K193" s="120">
        <v>41137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2699</v>
      </c>
      <c r="J211" s="27" t="s">
        <v>2622</v>
      </c>
      <c r="K211" s="141" t="s">
        <v>2700</v>
      </c>
      <c r="L211" s="21"/>
      <c r="M211" s="21"/>
      <c r="N211" s="21"/>
      <c r="O211" s="8"/>
    </row>
    <row r="212" spans="1:15" x14ac:dyDescent="0.25">
      <c r="A212" s="9"/>
      <c r="B212" s="27" t="s">
        <v>2619</v>
      </c>
      <c r="C212" s="140" t="s">
        <v>2697</v>
      </c>
      <c r="D212" s="21"/>
      <c r="G212" s="27" t="s">
        <v>2621</v>
      </c>
      <c r="H212" s="141" t="s">
        <v>2698</v>
      </c>
      <c r="J212" s="27" t="s">
        <v>2623</v>
      </c>
      <c r="K212" s="14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schemas.microsoft.com/office/2006/documentManagement/types"/>
    <ds:schemaRef ds:uri="4fb10211-09fb-4e80-9f0b-184718d5d98c"/>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ALEJITA</cp:lastModifiedBy>
  <cp:lastPrinted>2020-12-29T21:58:15Z</cp:lastPrinted>
  <dcterms:created xsi:type="dcterms:W3CDTF">2020-10-14T21:57:42Z</dcterms:created>
  <dcterms:modified xsi:type="dcterms:W3CDTF">2020-12-29T21:58:24Z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