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CM0008\Documents\COMPACQ\Almirante Colon\MAN INTE 2020\"/>
    </mc:Choice>
  </mc:AlternateContent>
  <xr:revisionPtr revIDLastSave="0" documentId="8_{087D4B8D-80E2-4CF5-B064-AF0D22BCFE0E}" xr6:coauthVersionLast="44" xr6:coauthVersionMax="44"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<sst xmlns="http://schemas.openxmlformats.org/spreadsheetml/2006/main" count="3130" uniqueCount="2706">
  <si>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</si>
  <si>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</si>
  <si>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</si>
  <si>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</si>
  <si>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</si>
  <si>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</si>
  <si>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</si>
  <si>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</si>
  <si>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</si>
  <si>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</si>
  <si>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</si>
  <si>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</si>
  <si>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</si>
  <si>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</si>
  <si>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</si>
  <si>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</si>
  <si>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</si>
  <si>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</si>
  <si>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</si>
  <si>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</si>
  <si>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</si>
  <si>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</si>
  <si>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</si>
  <si>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</si>
  <si>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</si>
  <si>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</si>
  <si>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</si>
  <si>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</si>
  <si>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</si>
  <si>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</si>
  <si>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</si>
  <si>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</si>
  <si>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</si>
  <si>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</si>
  <si>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</si>
  <si>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</si>
  <si>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</si>
  <si>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</si>
  <si>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</si>
  <si>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</si>
  <si>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</si>
  <si>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</si>
  <si>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</si>
  <si>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</si>
  <si>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</si>
  <si>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</si>
  <si>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</si>
  <si>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</si>
  <si>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</si>
  <si>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</si>
  <si>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</si>
  <si>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</si>
  <si>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</si>
  <si>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</si>
  <si>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</si>
  <si>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</si>
  <si>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</si>
  <si>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</si>
  <si>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</si>
  <si>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</si>
  <si>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</si>
  <si>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</si>
  <si>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</si>
  <si>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</si>
  <si>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</si>
  <si>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</si>
  <si>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</si>
  <si>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</si>
  <si>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</si>
  <si>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</si>
  <si>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</si>
  <si>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</si>
  <si>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</si>
  <si>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</si>
  <si>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</si>
  <si>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</si>
  <si>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</si>
  <si>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</si>
  <si>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</si>
  <si>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</si>
  <si>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</si>
  <si>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</si>
  <si>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</si>
  <si>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</si>
  <si>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</si>
  <si>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</si>
  <si>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</si>
  <si>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</si>
  <si>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</si>
  <si>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</si>
  <si>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</si>
  <si>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</si>
  <si>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</si>
  <si>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</si>
  <si>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</si>
  <si>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</si>
  <si>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</si>
  <si>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</si>
  <si>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</si>
  <si>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</si>
  <si>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</si>
  <si>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</si>
  <si>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</si>
  <si>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</si>
  <si>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</si>
  <si>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</si>
  <si>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</si>
  <si>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</si>
  <si>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</si>
  <si>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</si>
  <si>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</si>
  <si>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</si>
  <si>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</si>
  <si>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</si>
  <si>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</si>
  <si>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</si>
  <si>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</si>
  <si>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</si>
  <si>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</si>
  <si>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</si>
  <si>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</si>
  <si>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</si>
  <si>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</si>
  <si>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</si>
  <si>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</si>
  <si>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</si>
  <si>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</si>
  <si>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</si>
  <si>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</si>
  <si>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</si>
  <si>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</si>
  <si>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</si>
  <si>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</si>
  <si>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</si>
  <si>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</si>
  <si>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</si>
  <si>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</si>
  <si>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</si>
  <si>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</si>
  <si>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</si>
  <si>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</si>
  <si>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</si>
  <si>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</si>
  <si>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</si>
  <si>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</si>
  <si>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</si>
  <si>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</si>
  <si>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</si>
  <si>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</si>
  <si>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</si>
  <si>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</si>
  <si>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</si>
  <si>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</si>
  <si>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</si>
  <si>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</si>
  <si>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</si>
  <si>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</si>
  <si>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</si>
  <si>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</si>
  <si>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</si>
  <si>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</si>
  <si>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</si>
  <si>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</si>
  <si>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</si>
  <si>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</si>
  <si>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</si>
  <si>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</si>
  <si>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</si>
  <si>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</si>
  <si>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</si>
  <si>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</si>
  <si>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</si>
  <si>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</si>
  <si>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</si>
  <si>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</si>
  <si>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</si>
  <si>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</si>
  <si>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</si>
  <si>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</si>
  <si>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</si>
  <si>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</si>
  <si>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</si>
  <si>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</si>
  <si>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</si>
  <si>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</si>
  <si>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</si>
  <si>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</si>
  <si>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</si>
  <si>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</si>
  <si>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</si>
  <si>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</si>
  <si>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</si>
  <si>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</si>
  <si>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</si>
  <si>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</si>
  <si>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</si>
  <si>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</si>
  <si>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</si>
  <si>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</si>
  <si>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</si>
  <si>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</si>
  <si>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</si>
  <si>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</si>
  <si>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</si>
  <si>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</si>
  <si>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</si>
  <si>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</si>
  <si>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</si>
  <si>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</si>
  <si>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</si>
  <si>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</si>
  <si>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</si>
  <si>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</si>
  <si>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</si>
  <si>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</si>
  <si>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</si>
  <si>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</si>
  <si>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</si>
  <si>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</si>
  <si>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</si>
  <si>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</si>
  <si>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</si>
  <si>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</si>
  <si>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</si>
  <si>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</si>
  <si>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</si>
  <si>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</si>
  <si>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</si>
  <si>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</si>
  <si>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</si>
  <si>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</si>
  <si>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</si>
  <si>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</si>
  <si>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</si>
  <si>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</si>
  <si>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</si>
  <si>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</si>
  <si>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</si>
  <si>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</si>
  <si>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</si>
  <si>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</si>
  <si>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</si>
  <si>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</si>
  <si>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</si>
  <si>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</si>
  <si>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</si>
  <si>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</si>
  <si>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</si>
  <si>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</si>
  <si>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</si>
  <si>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</si>
  <si>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</si>
  <si>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</si>
  <si>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</si>
  <si>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</si>
  <si>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</si>
  <si>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</si>
  <si>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</si>
  <si>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</si>
  <si>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</si>
  <si>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</si>
  <si>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</si>
  <si>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</si>
  <si>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</si>
  <si>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</si>
  <si>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</si>
  <si>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</si>
  <si>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</si>
  <si>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</si>
  <si>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</si>
  <si>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</si>
  <si>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</si>
  <si>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</si>
  <si>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</si>
  <si>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</si>
  <si>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</si>
  <si>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</si>
  <si>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</si>
  <si>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</si>
  <si>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</si>
  <si>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</si>
  <si>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</si>
  <si>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</si>
  <si>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</si>
  <si>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</si>
  <si>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</si>
  <si>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</si>
  <si>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</si>
  <si>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</si>
  <si>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</si>
  <si>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</si>
  <si>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</si>
  <si>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</si>
  <si>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</si>
  <si>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</si>
  <si>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</si>
  <si>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</si>
  <si>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</si>
  <si>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</si>
  <si>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</si>
  <si>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</si>
  <si>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</si>
  <si>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</si>
  <si>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</si>
  <si>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</si>
  <si>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</si>
  <si>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</si>
  <si>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</si>
  <si>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</si>
  <si>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</si>
  <si>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</si>
  <si>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</si>
  <si>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</si>
  <si>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</si>
  <si>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</si>
  <si>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</si>
  <si>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</si>
  <si>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</si>
  <si>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</si>
  <si>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</si>
  <si>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</si>
  <si>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</si>
  <si>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</si>
  <si>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</si>
  <si>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</si>
  <si>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</si>
  <si>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</si>
  <si>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</si>
  <si>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</si>
  <si>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</si>
  <si>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</si>
  <si>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</si>
  <si>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</si>
  <si>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</si>
  <si>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</si>
  <si>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</si>
  <si>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</si>
  <si>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</si>
  <si>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</si>
  <si>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</si>
  <si>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</si>
  <si>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</si>
  <si>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</si>
  <si>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</si>
  <si>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</si>
  <si>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</si>
  <si>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</si>
  <si>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</si>
  <si>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</si>
  <si>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</si>
  <si>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</si>
  <si>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</si>
  <si>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</si>
  <si>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</si>
  <si>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</si>
  <si>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</si>
  <si>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</si>
  <si>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</si>
  <si>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</si>
  <si>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</si>
  <si>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</si>
  <si>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</si>
  <si>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</si>
  <si>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</si>
  <si>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</si>
  <si>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</si>
  <si>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</si>
  <si>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</si>
  <si>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</si>
  <si>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</si>
  <si>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</si>
  <si>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</si>
  <si>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</si>
  <si>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</si>
  <si>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</si>
  <si>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</si>
  <si>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</si>
  <si>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</si>
  <si>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</si>
  <si>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</si>
  <si>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</si>
  <si>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</si>
  <si>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</si>
  <si>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</si>
  <si>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</si>
  <si>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</si>
  <si>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</si>
  <si>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</si>
  <si>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</si>
  <si>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</si>
  <si>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</si>
  <si>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</si>
  <si>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</si>
  <si>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</si>
  <si>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</si>
  <si>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</si>
  <si>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</si>
  <si>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</si>
  <si>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</si>
  <si>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</si>
  <si>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</si>
  <si>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</si>
  <si>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</si>
  <si>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</si>
  <si>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</si>
  <si>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</si>
  <si>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</si>
  <si>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</si>
  <si>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</si>
  <si>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</si>
  <si>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</si>
  <si>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</si>
  <si>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</si>
  <si>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</si>
  <si>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</si>
  <si>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</si>
  <si>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</si>
  <si>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</si>
  <si>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</si>
  <si>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</si>
  <si>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</si>
  <si>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</si>
  <si>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</si>
  <si>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</si>
  <si>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</si>
  <si>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</si>
  <si>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</si>
  <si>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</si>
  <si>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</si>
  <si>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</si>
  <si>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</si>
  <si>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</si>
  <si>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</si>
  <si>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</si>
  <si>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</si>
  <si>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</si>
  <si>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</si>
  <si>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</si>
  <si>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</si>
  <si>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</si>
  <si>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</si>
  <si>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</si>
  <si>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</si>
  <si>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</si>
  <si>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</si>
  <si>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</si>
  <si>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</si>
  <si>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</si>
  <si>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</si>
  <si>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</si>
  <si>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</si>
  <si>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</si>
  <si>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</si>
  <si>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</si>
  <si>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</si>
  <si>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</si>
  <si>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</si>
  <si>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</si>
  <si>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</si>
  <si>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</si>
  <si>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</si>
  <si>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</si>
  <si>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</si>
  <si>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</si>
  <si>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</si>
  <si>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</si>
  <si>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</si>
  <si>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</si>
  <si>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</si>
  <si>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</si>
  <si>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</si>
  <si>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</si>
  <si>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</si>
  <si>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</si>
  <si>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</si>
  <si>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</si>
  <si>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</si>
  <si>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</si>
  <si>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</si>
  <si>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</si>
  <si>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</si>
  <si>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</si>
  <si>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</si>
  <si>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</si>
  <si>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</si>
  <si>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</si>
  <si>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</si>
  <si>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</si>
  <si>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</si>
  <si>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</si>
  <si>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</si>
  <si>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</si>
  <si>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</si>
  <si>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</si>
  <si>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</si>
  <si>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</si>
  <si>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</si>
  <si>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</si>
  <si>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</si>
  <si>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</si>
  <si>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</si>
  <si>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</si>
  <si>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</si>
  <si>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</si>
  <si>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</si>
  <si>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</si>
  <si>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</si>
  <si>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</si>
  <si>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</si>
  <si>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</si>
  <si>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</si>
  <si>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</si>
  <si>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</si>
  <si>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</si>
  <si>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</si>
  <si>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</si>
  <si>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</si>
  <si>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</si>
  <si>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</si>
  <si>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</si>
  <si>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</si>
  <si>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</si>
  <si>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</si>
  <si>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</si>
  <si>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</si>
  <si>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</si>
  <si>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</si>
  <si>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</si>
  <si>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</si>
  <si>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</si>
  <si>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</si>
  <si>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</si>
  <si>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</si>
  <si>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</si>
  <si>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</si>
  <si>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</si>
  <si>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</si>
  <si>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</si>
  <si>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</si>
  <si>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</si>
  <si>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</si>
  <si>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</si>
  <si>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</si>
  <si>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</si>
  <si>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</si>
  <si>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</si>
  <si>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</si>
  <si>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</si>
  <si>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</si>
  <si>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</si>
  <si>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</si>
  <si>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</si>
  <si>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</si>
  <si>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</si>
  <si>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</si>
  <si>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</si>
  <si>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</si>
  <si>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</si>
  <si>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</si>
  <si>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</si>
  <si>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</si>
  <si>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</si>
  <si>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</si>
  <si>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</si>
  <si>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</si>
  <si>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</si>
  <si>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</si>
  <si>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</si>
  <si>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</si>
  <si>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</si>
  <si>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</si>
  <si>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</si>
  <si>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</si>
  <si>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</si>
  <si>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</si>
  <si>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</si>
  <si>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</si>
  <si>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</si>
  <si>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</si>
  <si>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</si>
  <si>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</si>
  <si>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</si>
  <si>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</si>
  <si>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</si>
  <si>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</si>
  <si>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</si>
  <si>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</si>
  <si>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</si>
  <si>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</si>
  <si>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</si>
  <si>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</si>
  <si>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</si>
  <si>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</si>
  <si>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</si>
  <si>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</si>
  <si>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</si>
  <si>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</si>
  <si>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</si>
  <si>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</si>
  <si>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</si>
  <si>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</si>
  <si>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</si>
  <si>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</si>
  <si>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</si>
  <si>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</si>
  <si>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</si>
  <si>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</si>
  <si>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</si>
  <si>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</si>
  <si>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</si>
  <si>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</si>
  <si>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</si>
  <si>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</si>
  <si>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</si>
  <si>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</si>
  <si>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</si>
  <si>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</si>
  <si>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</si>
  <si>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</si>
  <si>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</si>
  <si>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</si>
  <si>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</si>
  <si>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</si>
  <si>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</si>
  <si>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</si>
  <si>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</si>
  <si>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</si>
  <si>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</si>
  <si>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</si>
  <si>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</si>
  <si>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</si>
  <si>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</si>
  <si>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</si>
  <si>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</si>
  <si>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</si>
  <si>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</si>
  <si>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</si>
  <si>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</si>
  <si>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</si>
  <si>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</si>
  <si>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</si>
  <si>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</si>
  <si>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</si>
  <si>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</si>
  <si>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</si>
  <si>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</si>
  <si>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</si>
  <si>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</si>
  <si>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</si>
  <si>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</si>
  <si>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</si>
  <si>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</si>
  <si>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</si>
  <si>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</si>
  <si>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</si>
  <si>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</si>
  <si>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</si>
  <si>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</si>
  <si>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</si>
  <si>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</si>
  <si>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</si>
  <si>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</si>
  <si>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</si>
  <si>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</si>
  <si>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</si>
  <si>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</si>
  <si>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</si>
  <si>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</si>
  <si>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</si>
  <si>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</si>
  <si>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</si>
  <si>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</si>
  <si>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</si>
  <si>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</si>
  <si>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</si>
  <si>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</si>
  <si>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</si>
  <si>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</si>
  <si>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</si>
  <si>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</si>
  <si>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</si>
  <si>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</si>
  <si>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</si>
  <si>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</si>
  <si>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</si>
  <si>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</si>
  <si>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</si>
  <si>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</si>
  <si>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</si>
  <si>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</si>
  <si>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</si>
  <si>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</si>
  <si>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</si>
  <si>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</si>
  <si>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</si>
  <si>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</si>
  <si>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</si>
  <si>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</si>
  <si>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</si>
  <si>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</si>
  <si>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</si>
  <si>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</si>
  <si>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</si>
  <si>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</si>
  <si>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</si>
  <si>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</si>
  <si>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</si>
  <si>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</si>
  <si>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</si>
  <si>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</si>
  <si>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</si>
  <si>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</si>
  <si>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</si>
  <si>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</si>
  <si>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</si>
  <si>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</si>
  <si>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</si>
  <si>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</si>
  <si>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</si>
  <si>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</si>
  <si>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</si>
  <si>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</si>
  <si>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</si>
  <si>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</si>
  <si>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</si>
  <si>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</si>
  <si>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</si>
  <si>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</si>
  <si>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</si>
  <si>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</si>
  <si>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</si>
  <si>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</si>
  <si>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</si>
  <si>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</si>
  <si>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</si>
  <si>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</si>
  <si>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</si>
  <si>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</si>
  <si>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</si>
  <si>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</si>
  <si>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</si>
  <si>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</si>
  <si>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</si>
  <si>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</si>
  <si>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</si>
  <si>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</si>
  <si>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</si>
  <si>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</si>
  <si>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</si>
  <si>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</si>
  <si>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</si>
  <si>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</si>
  <si>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</si>
  <si>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</si>
  <si>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</si>
  <si>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</si>
  <si>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</si>
  <si>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</si>
  <si>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</si>
  <si>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</si>
  <si>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</si>
  <si>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</si>
  <si>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</si>
  <si>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</si>
  <si>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</si>
  <si>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</si>
  <si>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</si>
  <si>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</si>
  <si>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</si>
  <si>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</si>
  <si>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</si>
  <si>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</si>
  <si>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</si>
  <si>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</si>
  <si>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</si>
  <si>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</si>
  <si>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</si>
  <si>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</si>
  <si>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</si>
  <si>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</si>
  <si>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</si>
  <si>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</si>
  <si>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</si>
  <si>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</si>
  <si>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</si>
  <si>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</si>
  <si>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</si>
  <si>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</si>
  <si>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</si>
  <si>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</si>
  <si>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</si>
  <si>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</si>
  <si>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</si>
  <si>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</si>
  <si>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</si>
  <si>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</si>
  <si>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</si>
  <si>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</si>
  <si>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</si>
  <si>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</si>
  <si>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</si>
  <si>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</si>
  <si>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</si>
  <si>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</si>
  <si>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</si>
  <si>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</si>
  <si>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</si>
  <si>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</si>
  <si>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</si>
  <si>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</si>
  <si>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</si>
  <si>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</si>
  <si>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</si>
  <si>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</si>
  <si>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</si>
  <si>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</si>
  <si>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</si>
  <si>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</si>
  <si>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</si>
  <si>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</si>
  <si>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</si>
  <si>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</si>
  <si>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</si>
  <si>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</si>
  <si>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</si>
  <si>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</si>
  <si>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</si>
  <si>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</si>
  <si>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</si>
  <si>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</si>
  <si>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</si>
  <si>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</si>
  <si>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</si>
  <si>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</si>
  <si>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</si>
  <si>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</si>
  <si>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</si>
  <si>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</si>
  <si>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</si>
  <si>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</si>
  <si>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</si>
  <si>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</si>
  <si>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</si>
  <si>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</si>
  <si>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</si>
  <si>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</si>
  <si>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</si>
  <si>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</si>
  <si>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</si>
  <si>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</si>
  <si>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</si>
  <si>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</si>
  <si>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</si>
  <si>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</si>
  <si>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</si>
  <si>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</si>
  <si>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</si>
  <si>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</si>
  <si>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</si>
  <si>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</si>
  <si>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</si>
  <si>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</si>
  <si>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</si>
  <si>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</si>
  <si>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</si>
  <si>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</si>
  <si>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</si>
  <si>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</si>
  <si>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</si>
  <si>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</si>
  <si>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</si>
  <si>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</si>
  <si>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</si>
  <si>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</si>
  <si>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</si>
  <si>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</si>
  <si>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</si>
  <si>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</si>
  <si>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</si>
  <si>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</si>
  <si>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</si>
  <si>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</si>
  <si>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</si>
  <si>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</si>
  <si>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</si>
  <si>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</si>
  <si>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</si>
  <si>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</si>
  <si>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</si>
  <si>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</si>
  <si>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</si>
  <si>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</si>
  <si>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</si>
  <si>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</si>
  <si>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</si>
  <si>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</si>
  <si>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</si>
  <si>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</si>
  <si>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</si>
  <si>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</si>
  <si>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</si>
  <si>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</si>
  <si>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</si>
  <si>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</si>
  <si>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</si>
  <si>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</si>
  <si>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</si>
  <si>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</si>
  <si>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</si>
  <si>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</si>
  <si>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</si>
  <si>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</si>
  <si>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</si>
  <si>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</si>
  <si>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</si>
  <si>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</si>
  <si>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</si>
  <si>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</si>
  <si>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</si>
  <si>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</si>
  <si>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</si>
  <si>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</si>
  <si>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</si>
  <si>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</si>
  <si>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</si>
  <si>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</si>
  <si>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</si>
  <si>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</si>
  <si>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</si>
  <si>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</si>
  <si>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</si>
  <si>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</si>
  <si>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</si>
  <si>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</si>
  <si>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</si>
  <si>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</si>
  <si>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</si>
  <si>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</si>
  <si>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</si>
  <si>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</si>
  <si>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</si>
  <si>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</si>
  <si>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</si>
  <si>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</si>
  <si>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</si>
  <si>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</si>
  <si>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</si>
  <si>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</si>
  <si>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</si>
  <si>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</si>
  <si>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</si>
  <si>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</si>
  <si>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</si>
  <si>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</si>
  <si>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</si>
  <si>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</si>
  <si>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</si>
  <si>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</si>
  <si>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</si>
  <si>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</si>
  <si>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</si>
  <si>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</si>
  <si>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</si>
  <si>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</si>
  <si>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</si>
  <si>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</si>
  <si>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</si>
  <si>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</si>
  <si>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</si>
  <si>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</si>
  <si>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</si>
  <si>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</si>
  <si>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</si>
  <si>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</si>
  <si>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</si>
  <si>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</si>
  <si>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</si>
  <si>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</si>
  <si>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</si>
  <si>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</si>
  <si>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</si>
  <si>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</si>
  <si>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</si>
  <si>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</si>
  <si>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</si>
  <si>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</si>
  <si>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</si>
  <si>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</si>
  <si>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</si>
  <si>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</si>
  <si>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</si>
  <si>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</si>
  <si>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</si>
  <si>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</si>
  <si>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</si>
  <si>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</si>
  <si>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</si>
  <si>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</si>
  <si>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</si>
  <si>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</si>
  <si>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</si>
  <si>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</si>
  <si>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</si>
  <si>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</si>
  <si>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</si>
  <si>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</si>
  <si>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</si>
  <si>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</si>
  <si>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</si>
  <si>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</si>
  <si>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</si>
  <si>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</si>
  <si>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</si>
  <si>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</si>
  <si>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</si>
  <si>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</si>
  <si>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</si>
  <si>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</si>
  <si>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</si>
  <si>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</si>
  <si>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</si>
  <si>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</si>
  <si>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</si>
  <si>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</si>
  <si>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</si>
  <si>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</si>
  <si>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</si>
  <si>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</si>
  <si>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</si>
  <si>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</si>
  <si>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</si>
  <si>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</si>
  <si>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</si>
  <si>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</si>
  <si>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</si>
  <si>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</si>
  <si>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</si>
  <si>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</si>
  <si>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</si>
  <si>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</si>
  <si>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</si>
  <si>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</si>
  <si>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</si>
  <si>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</si>
  <si>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</si>
  <si>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</si>
  <si>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</si>
  <si>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</si>
  <si>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</si>
  <si>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</si>
  <si>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</si>
  <si>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</si>
  <si>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</si>
  <si>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</si>
  <si>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</si>
  <si>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</si>
  <si>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</si>
  <si>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</si>
  <si>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</si>
  <si>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</si>
  <si>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</si>
  <si>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</si>
  <si>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</si>
  <si>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</si>
  <si>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</si>
  <si>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</si>
  <si>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</si>
  <si>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</si>
  <si>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</si>
  <si>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</si>
  <si>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</si>
  <si>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</si>
  <si>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</si>
  <si>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</si>
  <si>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</si>
  <si>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</si>
  <si>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</si>
  <si>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</si>
  <si>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</si>
  <si>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</si>
  <si>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</si>
  <si>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</si>
  <si>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</si>
  <si>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</si>
  <si>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</si>
  <si>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</si>
  <si>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</si>
  <si>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</si>
  <si>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</si>
  <si>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</si>
  <si>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</si>
  <si>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</si>
  <si>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</si>
  <si>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</si>
  <si>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</si>
  <si>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</si>
  <si>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</si>
  <si>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</si>
  <si>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</si>
  <si>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</si>
  <si>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</si>
  <si>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</si>
  <si>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</si>
  <si>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</si>
  <si>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</si>
  <si>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</si>
  <si>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</si>
  <si>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</si>
  <si>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</si>
  <si>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</si>
  <si>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</si>
  <si>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</si>
  <si>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</si>
  <si>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</si>
  <si>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</si>
  <si>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</si>
  <si>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</si>
  <si>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</si>
  <si>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</si>
  <si>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</si>
  <si>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</si>
  <si>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</si>
  <si>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</si>
  <si>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</si>
  <si>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</si>
  <si>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</si>
  <si>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</si>
  <si>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</si>
  <si>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</si>
  <si>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</si>
  <si>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</si>
  <si>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</si>
  <si>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</si>
  <si>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</si>
  <si>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</si>
  <si>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</si>
  <si>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</si>
  <si>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</si>
  <si>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</si>
  <si>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</si>
  <si>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</si>
  <si>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</si>
  <si>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</si>
  <si>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</si>
  <si>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</si>
  <si>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</si>
  <si>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</si>
  <si>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</si>
  <si>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</si>
  <si>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</si>
  <si>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</si>
  <si>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</si>
  <si>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</si>
  <si>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</si>
  <si>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</si>
  <si>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</si>
  <si>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</si>
  <si>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</si>
  <si>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</si>
  <si>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</si>
  <si>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</si>
  <si>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</si>
  <si>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</si>
  <si>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</si>
  <si>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</si>
  <si>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</si>
  <si>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</si>
  <si>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</si>
  <si>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</si>
  <si>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</si>
  <si>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</si>
  <si>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</si>
  <si>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</si>
  <si>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</si>
  <si>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</si>
  <si>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</si>
  <si>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</si>
  <si>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</si>
  <si>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</si>
  <si>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</si>
  <si>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</si>
  <si>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</si>
  <si>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</si>
  <si>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</si>
  <si>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</si>
  <si>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</si>
  <si>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</si>
  <si>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</si>
  <si>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</si>
  <si>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</si>
  <si>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</si>
  <si>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</si>
  <si>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</si>
  <si>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</si>
  <si>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</si>
  <si>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</si>
  <si>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</si>
  <si>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</si>
  <si>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</si>
  <si>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</si>
  <si>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</si>
  <si>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</si>
  <si>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</si>
  <si>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</si>
  <si>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</si>
  <si>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</si>
  <si>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</si>
  <si>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</si>
  <si>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</si>
  <si>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</si>
  <si>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</si>
  <si>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</si>
  <si>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</si>
  <si>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</si>
  <si>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</si>
  <si>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</si>
  <si>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</si>
  <si>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</si>
  <si>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</si>
  <si>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</si>
  <si>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</si>
  <si>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</si>
  <si>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</si>
  <si>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</si>
  <si>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</si>
  <si>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</si>
  <si>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</si>
  <si>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</si>
  <si>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</si>
  <si>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</si>
  <si>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</si>
  <si>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</si>
  <si>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</si>
  <si>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</si>
  <si>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</si>
  <si>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</si>
  <si>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</si>
  <si>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</si>
  <si>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</si>
  <si>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</si>
  <si>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</si>
  <si>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</si>
  <si>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</si>
  <si>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</si>
  <si>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</si>
  <si>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</si>
  <si>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</si>
  <si>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</si>
  <si>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</si>
  <si>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</si>
  <si>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</si>
  <si>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</si>
  <si>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</si>
  <si>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</si>
  <si>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</si>
  <si>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</si>
  <si>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</si>
  <si>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</si>
  <si>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</si>
  <si>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</si>
  <si>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</si>
  <si>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</si>
  <si>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</si>
  <si>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</si>
  <si>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</si>
  <si>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</si>
  <si>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</si>
  <si>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</si>
  <si>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</si>
  <si>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</si>
  <si>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</si>
  <si>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</si>
  <si>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</si>
  <si>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</si>
  <si>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</si>
  <si>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</si>
  <si>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</si>
  <si>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</si>
  <si>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</si>
  <si>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</si>
  <si>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</si>
  <si>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</si>
  <si>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</si>
  <si>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</si>
  <si>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</si>
  <si>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</si>
  <si>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</si>
  <si>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</si>
  <si>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</si>
  <si>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</si>
  <si>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</si>
  <si>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</si>
  <si>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</si>
  <si>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</si>
  <si>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</si>
  <si>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</si>
  <si>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</si>
  <si>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</si>
  <si>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</si>
  <si>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</si>
  <si>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</si>
  <si>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</si>
  <si>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</si>
  <si>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</si>
  <si>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</si>
  <si>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</si>
  <si>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</si>
  <si>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</si>
  <si>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</si>
  <si>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</si>
  <si>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</si>
  <si>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</si>
  <si>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</si>
  <si>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</si>
  <si>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</si>
  <si>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</si>
  <si>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</si>
  <si>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</si>
  <si>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</si>
  <si>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</si>
  <si>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</si>
  <si>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</si>
  <si>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</si>
  <si>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</si>
  <si>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</si>
  <si>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</si>
  <si>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</si>
  <si>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</si>
  <si>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</si>
  <si>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</si>
  <si>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</si>
  <si>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</si>
  <si>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</si>
  <si>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</si>
  <si>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</si>
  <si>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</si>
  <si>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</si>
  <si>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</si>
  <si>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</si>
  <si>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</si>
  <si>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</si>
  <si>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</si>
  <si>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</si>
  <si>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</si>
  <si>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</si>
  <si>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</si>
  <si>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</si>
  <si>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</si>
  <si>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</si>
  <si>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</si>
  <si>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</si>
  <si>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</si>
  <si>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</si>
  <si>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</si>
  <si>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</si>
  <si>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</si>
  <si>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</si>
  <si>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</si>
  <si>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</si>
  <si>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</si>
  <si>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</si>
  <si>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</si>
  <si>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</si>
  <si>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</si>
  <si>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</si>
  <si>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</si>
  <si>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</si>
  <si>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</si>
  <si>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</si>
  <si>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</si>
  <si>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</si>
  <si>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</si>
  <si>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</si>
  <si>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</si>
  <si>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</si>
  <si>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</si>
  <si>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</si>
  <si>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</si>
  <si>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</si>
  <si>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</si>
  <si>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</si>
  <si>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</si>
  <si>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</si>
  <si>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</si>
  <si>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</si>
  <si>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</si>
  <si>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</si>
  <si>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</si>
  <si>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</si>
  <si>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</si>
  <si>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</si>
  <si>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</si>
  <si>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</si>
  <si>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</si>
  <si>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</si>
  <si>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</si>
  <si>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</si>
  <si>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</si>
  <si>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</si>
  <si>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</si>
  <si>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</si>
  <si>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</si>
  <si>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</si>
  <si>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</si>
  <si>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</si>
  <si>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</si>
  <si>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</si>
  <si>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</si>
  <si>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</si>
  <si>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</si>
  <si>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</si>
  <si>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</si>
  <si>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</si>
  <si>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</si>
  <si>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</si>
  <si>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</si>
  <si>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</si>
  <si>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</si>
  <si>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</si>
  <si>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</si>
  <si>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</si>
  <si>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</si>
  <si>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</si>
  <si>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</si>
  <si>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</si>
  <si>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</si>
  <si>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</si>
  <si>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</si>
  <si>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</si>
  <si>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</si>
  <si>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</si>
  <si>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</si>
  <si>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</si>
  <si>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</si>
  <si>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</si>
  <si>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</si>
  <si>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</si>
  <si>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</si>
  <si>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</si>
  <si>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</si>
  <si>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</si>
  <si>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</si>
  <si>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</si>
  <si>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</si>
  <si>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</si>
  <si>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</si>
  <si>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</si>
  <si>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</si>
  <si>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</si>
  <si>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</si>
  <si>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</si>
  <si>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</si>
  <si>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</si>
  <si>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</si>
  <si>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</si>
  <si>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</si>
  <si>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</si>
  <si>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</si>
  <si>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</si>
  <si>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</si>
  <si>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</si>
  <si>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</si>
  <si>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</si>
  <si>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</si>
  <si>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</si>
  <si>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</si>
  <si>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</si>
  <si>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</si>
  <si>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</si>
  <si>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</si>
  <si>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</si>
  <si>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</si>
  <si>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</si>
  <si>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</si>
  <si>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</si>
  <si>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</si>
  <si>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</si>
  <si>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</si>
  <si>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</si>
  <si>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</si>
  <si>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</si>
  <si>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</si>
  <si>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</si>
  <si>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</si>
  <si>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</si>
  <si>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</si>
  <si>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</si>
  <si>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</si>
  <si>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</si>
  <si>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</si>
  <si>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</si>
  <si>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</si>
  <si>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</si>
  <si>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</si>
  <si>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</si>
  <si>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</si>
  <si>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</si>
  <si>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</si>
  <si>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</si>
  <si>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</si>
  <si>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</si>
  <si>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</si>
  <si>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</si>
  <si>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</si>
  <si>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</si>
  <si>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</si>
  <si>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</si>
  <si>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</si>
  <si>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</si>
  <si>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</si>
  <si>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</si>
  <si>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</si>
  <si>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</si>
  <si>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</si>
  <si>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</si>
  <si>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</si>
  <si>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</si>
  <si>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</si>
  <si>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</si>
  <si>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</si>
  <si>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</si>
  <si>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</si>
  <si>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</si>
  <si>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</si>
  <si>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</si>
  <si>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</si>
  <si>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</si>
  <si>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</si>
  <si>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</si>
  <si>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</si>
  <si>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</si>
  <si>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</si>
  <si>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</si>
  <si>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</si>
  <si>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</si>
  <si>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</si>
  <si>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</si>
  <si>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</si>
  <si>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</si>
  <si>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</si>
  <si>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</si>
  <si>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</si>
  <si>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</si>
  <si>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</si>
  <si>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</si>
  <si>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</si>
  <si>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</si>
  <si>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</si>
  <si>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</si>
  <si>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</si>
  <si>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</si>
  <si>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</si>
  <si>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</si>
  <si>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</si>
  <si>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</si>
  <si>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</si>
  <si>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</si>
  <si>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</si>
  <si>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</si>
  <si>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</si>
  <si>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</si>
  <si>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</si>
  <si>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</si>
  <si>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</si>
  <si>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</si>
  <si>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</si>
  <si>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</si>
  <si>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</si>
  <si>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</si>
  <si>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</si>
  <si>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</si>
  <si>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</si>
  <si>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</si>
  <si>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</si>
  <si>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</si>
  <si>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</si>
  <si>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</si>
  <si>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</si>
  <si>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</si>
  <si>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</si>
  <si>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</si>
  <si>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</si>
  <si>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</si>
  <si>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</si>
  <si>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</si>
  <si>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</si>
  <si>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</si>
  <si>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</si>
  <si>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</si>
  <si>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</si>
  <si>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</si>
  <si>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</si>
  <si>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</si>
  <si>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</si>
  <si>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</si>
  <si>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</si>
  <si>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</si>
  <si>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</si>
  <si>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</si>
  <si>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</si>
  <si>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</si>
  <si>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</si>
  <si>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</si>
  <si>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</si>
  <si>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</si>
  <si>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</si>
  <si>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</si>
  <si>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</si>
  <si>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</si>
  <si>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</si>
  <si>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</si>
  <si>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</si>
  <si>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</si>
  <si>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</si>
  <si>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</si>
  <si>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</si>
  <si>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</si>
  <si>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</si>
  <si>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</si>
  <si>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</si>
  <si>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</si>
  <si>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</si>
  <si>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</si>
  <si>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</si>
  <si>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</si>
  <si>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</si>
  <si>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</si>
  <si>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</si>
  <si>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</si>
  <si>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</si>
  <si>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</si>
  <si>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</si>
  <si>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</si>
  <si>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</si>
  <si>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</si>
  <si>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</si>
  <si>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</si>
  <si>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</si>
  <si>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</si>
  <si>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</si>
  <si>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</si>
  <si>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</si>
  <si>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</si>
  <si>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</si>
  <si>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</si>
  <si>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</si>
  <si>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</si>
  <si>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</si>
  <si>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</si>
  <si>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</si>
  <si>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</si>
  <si>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</si>
  <si>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</si>
  <si>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</si>
  <si>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</si>
  <si>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</si>
  <si>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</si>
  <si>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</si>
  <si>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</si>
  <si>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</si>
  <si>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</si>
  <si>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</si>
  <si>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</si>
  <si>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</si>
  <si>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</si>
  <si>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</si>
  <si>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</si>
  <si>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</si>
  <si>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</si>
  <si>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</si>
  <si>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</si>
  <si>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</si>
  <si>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</si>
  <si>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</si>
  <si>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</si>
  <si>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</si>
  <si>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</si>
  <si>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</si>
  <si>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</si>
  <si>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</si>
  <si>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</si>
  <si>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</si>
  <si>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</si>
  <si>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</si>
  <si>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</si>
  <si>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</si>
  <si>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</si>
  <si>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</si>
  <si>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</si>
  <si>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</si>
  <si>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</si>
  <si>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</si>
  <si>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</si>
  <si>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</si>
  <si>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</si>
  <si>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</si>
  <si>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</si>
  <si>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</si>
  <si>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</si>
  <si>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</si>
  <si>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</si>
  <si>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</si>
  <si>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</si>
  <si>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</si>
  <si>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</si>
  <si>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</si>
  <si>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</si>
  <si>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</si>
  <si>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</si>
  <si>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</si>
  <si>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</si>
  <si>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</si>
  <si>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</si>
  <si>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</si>
  <si>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</si>
  <si>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</si>
  <si>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</si>
  <si>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</si>
  <si>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</si>
  <si>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</si>
  <si>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</si>
  <si>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</si>
  <si>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</si>
  <si>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</si>
  <si>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</si>
  <si>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</si>
  <si>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</si>
  <si>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</si>
  <si>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</si>
  <si>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</si>
  <si>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</si>
  <si>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</si>
  <si>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</si>
  <si>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</si>
  <si>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</si>
  <si>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</si>
  <si>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</si>
  <si>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</si>
  <si>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</si>
  <si>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</si>
  <si>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</si>
  <si>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</si>
  <si>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</si>
  <si>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</si>
  <si>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</si>
  <si>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</si>
  <si>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</si>
  <si>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</si>
  <si>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</si>
  <si>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</si>
  <si>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</si>
  <si>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</si>
  <si>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</si>
  <si>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</si>
  <si>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</si>
  <si>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</si>
  <si>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</si>
  <si>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</si>
  <si>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</si>
  <si>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</si>
  <si>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</si>
  <si>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</si>
  <si>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</si>
  <si>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</si>
  <si>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</si>
  <si>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</si>
  <si>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</si>
  <si>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</si>
  <si>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</si>
  <si>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</si>
  <si>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</si>
  <si>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</si>
  <si>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</si>
  <si>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</si>
  <si>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</si>
  <si>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</si>
  <si>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</si>
  <si>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</si>
  <si>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</si>
  <si>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</si>
  <si>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</si>
  <si>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</si>
  <si>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</si>
  <si>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</si>
  <si>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</si>
  <si>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</si>
  <si>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</si>
  <si>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</si>
  <si>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</si>
  <si>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</si>
  <si>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</si>
  <si>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</si>
  <si>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</si>
  <si>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</si>
  <si>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</si>
  <si>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</si>
  <si>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</si>
  <si>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</si>
  <si>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</si>
  <si>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</si>
  <si>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</si>
  <si>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</si>
  <si>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</si>
  <si>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</si>
  <si>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</si>
  <si>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</si>
  <si>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</si>
  <si>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</si>
  <si>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</si>
  <si>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</si>
  <si>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</si>
  <si>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</si>
  <si>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</si>
  <si>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</si>
  <si>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</si>
  <si>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</si>
  <si>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</si>
  <si>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</si>
  <si>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</si>
  <si>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</si>
  <si>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</si>
  <si>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</si>
  <si>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</si>
  <si>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</si>
  <si>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</si>
  <si>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</si>
  <si>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</si>
  <si>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</si>
  <si>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</si>
  <si>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</si>
  <si>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</si>
  <si>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</si>
  <si>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</si>
  <si>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</si>
  <si>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</si>
  <si>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</si>
  <si>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</si>
  <si>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</si>
  <si>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</si>
  <si>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</si>
  <si>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</si>
  <si>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</si>
  <si>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</si>
  <si>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</si>
  <si>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</si>
  <si>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</si>
  <si>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</si>
  <si>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</si>
  <si>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</si>
  <si>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</si>
  <si>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</si>
  <si>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</si>
  <si>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</si>
  <si>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</si>
  <si>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</si>
  <si>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</si>
  <si>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</si>
  <si>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</si>
  <si>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</si>
  <si>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</si>
  <si>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</si>
  <si>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</si>
  <si>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</si>
  <si>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</si>
  <si>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</si>
  <si>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</si>
  <si>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</si>
  <si>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</si>
  <si>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</si>
  <si>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</si>
  <si>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</si>
  <si>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</si>
  <si>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</si>
  <si>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</si>
  <si>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</si>
  <si>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</si>
  <si>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</si>
  <si>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</si>
  <si>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</si>
  <si>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</si>
  <si>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</si>
  <si>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</si>
  <si>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</si>
  <si>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</si>
  <si>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</si>
  <si>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</si>
  <si>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</si>
  <si>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</si>
  <si>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</si>
  <si>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</si>
  <si>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</si>
  <si>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</si>
  <si>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</si>
  <si>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</si>
  <si>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</si>
  <si>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</si>
  <si>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</si>
  <si>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</si>
  <si>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</si>
  <si>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</si>
  <si>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</si>
  <si>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</si>
  <si>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</si>
  <si>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</si>
  <si>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</si>
  <si>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</si>
  <si>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</si>
  <si>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</si>
  <si>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</si>
  <si>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</si>
  <si>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</si>
  <si>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</si>
  <si>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</si>
  <si>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</si>
  <si>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</si>
  <si>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</si>
  <si>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</si>
  <si>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</si>
  <si>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</si>
  <si>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</si>
  <si>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</si>
  <si>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</si>
  <si>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</si>
  <si>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</si>
  <si>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</si>
  <si>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</si>
  <si>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</si>
  <si>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</si>
  <si>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</si>
  <si>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</si>
  <si>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</si>
  <si>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</si>
  <si>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</si>
  <si>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</si>
  <si>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</si>
  <si>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</si>
  <si>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</si>
  <si>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</si>
  <si>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</si>
  <si>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</si>
  <si>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</si>
  <si>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</si>
  <si>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</si>
  <si>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</si>
  <si>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</si>
  <si>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</si>
  <si>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</si>
  <si>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</si>
  <si>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</si>
  <si>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</si>
  <si>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</si>
  <si>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</si>
  <si>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</si>
  <si>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</si>
  <si>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</si>
  <si>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</si>
  <si>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</si>
  <si>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</si>
  <si>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</si>
  <si>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</si>
  <si>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</si>
  <si>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</si>
  <si>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</si>
  <si>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</si>
  <si>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</si>
  <si>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</si>
  <si>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</si>
  <si>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</si>
  <si>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</si>
  <si>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</si>
  <si>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</si>
  <si>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</si>
  <si>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</si>
  <si>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</si>
  <si>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</si>
  <si>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</si>
  <si>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</si>
  <si>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</si>
  <si>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</si>
  <si>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</si>
  <si>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</si>
  <si>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</si>
  <si>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</si>
  <si>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</si>
  <si>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</si>
  <si>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</si>
  <si>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</si>
  <si>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</si>
  <si>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</si>
  <si>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</si>
  <si>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</si>
  <si>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</si>
  <si>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</si>
  <si>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</si>
  <si>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</si>
  <si>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</si>
  <si>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</si>
  <si>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</si>
  <si>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</si>
  <si>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</si>
  <si>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</si>
  <si>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</si>
  <si>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</si>
  <si>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</si>
  <si>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</si>
  <si>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</si>
  <si>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</si>
  <si>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</si>
  <si>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</si>
  <si>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</si>
  <si>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</si>
  <si>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</si>
  <si>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</si>
  <si>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</si>
  <si>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</si>
  <si>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</si>
  <si>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</si>
  <si>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</si>
  <si>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</si>
  <si>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</si>
  <si>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</si>
  <si>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</si>
  <si>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</si>
  <si>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</si>
  <si>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</si>
  <si>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</si>
  <si>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</si>
  <si>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</si>
  <si>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</si>
  <si>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</si>
  <si>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</si>
  <si>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</si>
  <si>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</si>
  <si>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</si>
  <si>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</si>
  <si>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</si>
  <si>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</si>
  <si>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</si>
  <si>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</si>
  <si>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</si>
  <si>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</si>
  <si>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</si>
  <si>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</si>
  <si>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</si>
  <si>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</si>
  <si>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</si>
  <si>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</si>
  <si>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</si>
  <si>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</si>
  <si>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</si>
  <si>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</si>
  <si>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</si>
  <si>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</si>
  <si>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</si>
  <si>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</si>
  <si>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</si>
  <si>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</si>
  <si>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</si>
  <si>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</si>
  <si>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</si>
  <si>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</si>
  <si>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</si>
  <si>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</si>
  <si>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</si>
  <si>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</si>
  <si>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</si>
  <si>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</si>
  <si>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</si>
  <si>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</si>
  <si>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</si>
  <si>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</si>
  <si>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</si>
  <si>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</si>
  <si>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</si>
  <si>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</si>
  <si>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</si>
  <si>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</si>
  <si>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</si>
  <si>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</si>
  <si>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</si>
  <si>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</si>
  <si>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</si>
  <si>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</si>
  <si>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</si>
  <si>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</si>
  <si>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</si>
  <si>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</si>
  <si>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</si>
  <si>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</si>
  <si>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</si>
  <si>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</si>
  <si>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</si>
  <si>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</si>
  <si>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</si>
  <si>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</si>
  <si>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</si>
  <si>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</si>
  <si>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</si>
  <si>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</si>
  <si>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</si>
  <si>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</si>
  <si>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</si>
  <si>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</si>
  <si>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</si>
  <si>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</si>
  <si>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</si>
  <si>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</si>
  <si>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</si>
  <si>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</si>
  <si>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</si>
  <si>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</si>
  <si>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</si>
  <si>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</si>
  <si>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</si>
  <si>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</si>
  <si>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</si>
  <si>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</si>
  <si>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</si>
  <si>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</si>
  <si>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</si>
  <si>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</si>
  <si>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</si>
  <si>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</si>
  <si>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</si>
  <si>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</si>
  <si>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</si>
  <si>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</si>
  <si>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</si>
  <si>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</si>
  <si>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</si>
  <si>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</si>
  <si>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</si>
  <si>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</si>
  <si>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</si>
  <si>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</si>
  <si>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</si>
  <si>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</si>
  <si>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</si>
  <si>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</si>
  <si>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</si>
  <si>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</si>
  <si>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</si>
  <si>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</si>
  <si>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</si>
  <si>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</si>
  <si>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</si>
  <si>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</si>
  <si>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</si>
  <si>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</si>
  <si>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</si>
  <si>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</si>
  <si>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</si>
  <si>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</si>
  <si>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</si>
  <si>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</si>
  <si>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</si>
  <si>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</si>
  <si>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</si>
  <si>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</si>
  <si>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</si>
  <si>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</si>
  <si>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</si>
  <si>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</si>
  <si>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</si>
  <si>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</si>
  <si>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</si>
  <si>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</si>
  <si>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</si>
  <si>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</si>
  <si>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</si>
  <si>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</si>
  <si>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</si>
  <si>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</si>
  <si>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</si>
  <si>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</si>
  <si>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</si>
  <si>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</si>
  <si>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</si>
  <si>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</si>
  <si>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</si>
  <si>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</si>
  <si>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</si>
  <si>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</si>
  <si>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</si>
  <si>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</si>
  <si>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</si>
  <si>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</si>
  <si>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</si>
  <si>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</si>
  <si>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</si>
  <si>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</si>
  <si>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</si>
  <si>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</si>
  <si>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</si>
  <si>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</si>
  <si>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</si>
  <si>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</si>
  <si>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</si>
  <si>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</si>
  <si>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</si>
  <si>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</si>
  <si>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</si>
  <si>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</si>
  <si>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</si>
  <si>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</si>
  <si>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</si>
  <si>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</si>
  <si>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</si>
  <si>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</si>
  <si>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</si>
  <si>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</si>
  <si>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</si>
  <si>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</si>
  <si>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</si>
  <si>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</si>
  <si>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</si>
  <si>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</si>
  <si>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</si>
  <si>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</si>
  <si>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</si>
  <si>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</si>
  <si>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</si>
  <si>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</si>
  <si>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</si>
  <si>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</si>
  <si>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</si>
  <si>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</si>
  <si>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</si>
  <si>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</si>
  <si>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</si>
  <si>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</si>
  <si>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</si>
  <si>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</si>
  <si>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</si>
  <si>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</si>
  <si>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</si>
  <si>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</si>
  <si>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</si>
  <si>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</si>
  <si>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</si>
  <si>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</si>
  <si>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</si>
  <si>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</si>
  <si>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</si>
  <si>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</si>
  <si>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</si>
  <si>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</si>
  <si>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</si>
  <si>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</si>
  <si>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</si>
  <si>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</si>
  <si>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</si>
  <si>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</si>
  <si>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</si>
  <si>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</si>
  <si>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</si>
  <si>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</si>
  <si>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</si>
  <si>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</si>
  <si>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</si>
  <si>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</si>
  <si>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</si>
  <si>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</si>
  <si>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</si>
  <si>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</si>
  <si>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</si>
  <si>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</si>
  <si>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</si>
  <si>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</si>
  <si>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</si>
  <si>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</si>
  <si>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</si>
  <si>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</si>
  <si>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</si>
  <si>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</si>
  <si>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</si>
  <si>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</si>
  <si>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</si>
  <si>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</si>
  <si>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</si>
  <si>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</si>
  <si>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</si>
  <si>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</si>
  <si>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</si>
  <si>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</si>
  <si>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</si>
  <si>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</si>
  <si>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</si>
  <si>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</si>
  <si>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</si>
  <si>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</si>
  <si>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</si>
  <si>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</si>
  <si>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</si>
  <si>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</si>
  <si>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</si>
  <si>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</si>
  <si>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</si>
  <si>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</si>
  <si>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</si>
  <si>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</si>
  <si>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</si>
  <si>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</si>
  <si>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</si>
  <si>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</si>
  <si>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</si>
  <si>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</si>
  <si>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</si>
  <si>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</si>
  <si>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</si>
  <si>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</si>
  <si>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</si>
  <si>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</si>
  <si>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</si>
  <si>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</si>
  <si>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</si>
  <si>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</si>
  <si>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</si>
  <si>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</si>
  <si>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</si>
  <si>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</si>
  <si>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</si>
  <si>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</si>
  <si>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</si>
  <si>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</si>
  <si>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</si>
  <si>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</si>
  <si>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</si>
  <si>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</si>
  <si>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</si>
  <si>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</si>
  <si>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</si>
  <si>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</si>
  <si>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</si>
  <si>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</si>
  <si>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</si>
  <si>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</si>
  <si>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</si>
  <si>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</si>
  <si>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</si>
  <si>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</si>
  <si>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</si>
  <si>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</si>
  <si>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</si>
  <si>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</si>
  <si>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</si>
  <si>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</si>
  <si>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</si>
  <si>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</si>
  <si>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</si>
  <si>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</si>
  <si>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</si>
  <si>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</si>
  <si>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</si>
  <si>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</si>
  <si>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</si>
  <si>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</si>
  <si>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</si>
  <si>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</si>
  <si>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</si>
  <si>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</si>
  <si>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</si>
  <si>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</si>
  <si>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</si>
  <si>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</si>
  <si>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</si>
  <si>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</si>
  <si>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</si>
  <si>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</si>
  <si>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</si>
  <si>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</si>
  <si>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</si>
  <si>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</si>
  <si>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</si>
  <si>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</si>
  <si>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</si>
  <si>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</si>
  <si>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</si>
  <si>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</si>
  <si>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</si>
  <si>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</si>
  <si>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</si>
  <si>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</si>
  <si>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</si>
  <si>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</si>
  <si>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</si>
  <si>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</si>
  <si>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</si>
  <si>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</si>
  <si>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</si>
  <si>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</si>
  <si>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</si>
  <si>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</si>
  <si>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</si>
  <si>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</si>
  <si>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</si>
  <si>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</si>
  <si>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</si>
  <si>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</si>
  <si>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</si>
  <si>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</si>
  <si>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</si>
  <si>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</si>
  <si>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</si>
  <si>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</si>
  <si>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</si>
  <si>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</si>
  <si>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</si>
  <si>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</si>
  <si>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</si>
  <si>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</si>
  <si>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</si>
  <si>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</si>
  <si>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</si>
  <si>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</si>
  <si>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</si>
  <si>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</si>
  <si>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</si>
  <si>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</si>
  <si>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</si>
  <si>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</si>
  <si>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</si>
  <si>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</si>
  <si>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</si>
  <si>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</si>
  <si>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</si>
  <si>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</si>
  <si>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</si>
  <si>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</si>
  <si>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</si>
  <si>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</si>
  <si>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</si>
  <si>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</si>
  <si>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</si>
  <si>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</si>
  <si>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</si>
  <si>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</si>
  <si>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</si>
  <si>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</si>
  <si>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</si>
  <si>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</si>
  <si>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</si>
  <si>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</si>
  <si>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</si>
  <si>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</si>
  <si>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</si>
  <si>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</si>
  <si>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</si>
  <si>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</si>
  <si>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</si>
  <si>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</si>
  <si>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</si>
  <si>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</si>
  <si>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</si>
  <si>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</si>
  <si>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</si>
  <si>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</si>
  <si>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</si>
  <si>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</si>
  <si>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</si>
  <si>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</si>
  <si>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</si>
  <si>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</si>
  <si>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</si>
  <si>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</si>
  <si>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</si>
  <si>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</si>
  <si>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</si>
  <si>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</si>
  <si>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</si>
  <si>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</si>
  <si>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</si>
  <si>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</si>
  <si>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</si>
  <si>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</si>
  <si>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</si>
  <si>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</si>
  <si>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</si>
  <si>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</si>
  <si>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</si>
  <si>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</si>
  <si>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</si>
  <si>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</si>
  <si>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</si>
  <si>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</si>
  <si>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</si>
  <si>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</si>
  <si>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</si>
  <si>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</si>
  <si>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</si>
  <si>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</si>
  <si>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</si>
  <si>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</si>
  <si>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</si>
  <si>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</si>
  <si>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</si>
  <si>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</si>
  <si>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</si>
  <si>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</si>
  <si>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</si>
  <si>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</si>
  <si>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</si>
  <si>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</si>
  <si>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</si>
  <si>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</si>
  <si>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</si>
  <si>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</si>
  <si>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</si>
  <si>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</si>
  <si>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</si>
  <si>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</si>
  <si>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</si>
  <si>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</si>
  <si>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</si>
  <si>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</si>
  <si>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</si>
  <si>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</si>
  <si>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</si>
  <si>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</si>
  <si>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</si>
  <si>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</si>
  <si>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</si>
  <si>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</si>
  <si>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</si>
  <si>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</si>
  <si>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</si>
  <si>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</si>
  <si>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</si>
  <si>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</si>
  <si>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</si>
  <si>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</si>
  <si>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</si>
  <si>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</si>
  <si>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</si>
  <si>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</si>
  <si>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</si>
  <si>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</si>
  <si>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</si>
  <si>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</si>
  <si>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</si>
  <si>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</si>
  <si>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</si>
  <si>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</si>
  <si>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</si>
  <si>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</si>
  <si>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</si>
  <si>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</si>
  <si>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</si>
  <si>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</si>
  <si>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</si>
  <si>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</si>
  <si>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</si>
  <si>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</si>
  <si>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</si>
  <si>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</si>
  <si>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</si>
  <si>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</si>
  <si>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</si>
  <si>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</si>
  <si>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</si>
  <si>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</si>
  <si>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</si>
  <si>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</si>
  <si>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</si>
  <si>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</si>
  <si>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</si>
  <si>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</si>
  <si>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</si>
  <si>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</si>
  <si>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</si>
  <si>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</si>
  <si>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</si>
  <si>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</si>
  <si>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</si>
  <si>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</si>
  <si>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</si>
  <si>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</si>
  <si>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</si>
  <si>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</si>
  <si>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</si>
  <si>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</si>
  <si>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</si>
  <si>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</si>
  <si>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</si>
  <si>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</si>
  <si>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</si>
  <si>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</si>
  <si>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</si>
  <si>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</si>
  <si>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</si>
  <si>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</si>
  <si>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</si>
  <si>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</si>
  <si>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</si>
  <si>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</si>
  <si>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</si>
  <si>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</si>
  <si>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</si>
  <si>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</si>
  <si>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</si>
  <si>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</si>
  <si>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</si>
  <si>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</si>
  <si>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</si>
  <si>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</si>
  <si>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</si>
  <si>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</si>
  <si>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</si>
  <si>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</si>
  <si>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</si>
  <si>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</si>
  <si>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</si>
  <si>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</si>
  <si>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</si>
  <si>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</si>
  <si>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</si>
  <si>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</si>
  <si>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</si>
  <si>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</si>
  <si>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</si>
  <si>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</si>
  <si>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</si>
  <si>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</si>
  <si>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</si>
  <si>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</si>
  <si>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</si>
  <si>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</si>
  <si>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</si>
  <si>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</si>
  <si>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</si>
  <si>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</si>
  <si>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</si>
  <si>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</si>
  <si>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</si>
  <si>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</si>
  <si>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</si>
  <si>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</si>
  <si>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</si>
  <si>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</si>
  <si>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</si>
  <si>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</si>
  <si>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</si>
  <si>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</si>
  <si>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</si>
  <si>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</si>
  <si>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</si>
  <si>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</si>
  <si>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</si>
  <si>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</si>
  <si>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</si>
  <si>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</si>
  <si>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</si>
  <si>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</si>
  <si>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</si>
  <si>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</si>
  <si>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</si>
  <si>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</si>
  <si>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</si>
  <si>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</si>
  <si>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</si>
  <si>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</si>
  <si>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</si>
  <si>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</si>
  <si>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</si>
  <si>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</si>
  <si>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</si>
  <si>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</si>
  <si>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</si>
  <si>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</si>
  <si>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</si>
  <si>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</si>
  <si>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</si>
  <si>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</si>
  <si>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</si>
  <si>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</si>
  <si>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</si>
  <si>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</si>
  <si>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</si>
  <si>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</si>
  <si>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</si>
  <si>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</si>
  <si>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</si>
  <si>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</si>
  <si>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7-278-070-2014</t>
  </si>
  <si>
    <t>7-316-107-2015</t>
  </si>
  <si>
    <t>7-044-099-2016</t>
  </si>
  <si>
    <t>7-207-17-2017</t>
  </si>
  <si>
    <t>7-05-09-2018</t>
  </si>
  <si>
    <t>Matricula Privada</t>
  </si>
  <si>
    <t>Secretaria De Educación Distrital</t>
  </si>
  <si>
    <t>81278201-2020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</si>
  <si>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</si>
  <si>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</si>
  <si>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a la primera infancia en los Hogares Comunitarios de bienestar HBC y Hogares Comunitarios de Bienestar Agrupados, de conformidad con el manual operativo de la modalidad comunitaria, el Lineamiento tecnico para la atención a la primera infancia las directrices establecidas por el ICBF en armonia con la politica de estado para el desarrollo integral de la primera infancia de cero a siempre.</t>
  </si>
  <si>
    <t xml:space="preserve">MARIA EMPERATRIZ URZOLA </t>
  </si>
  <si>
    <t>Almirante Colon  Etapa 2 Mz Y Lote 1 y 2</t>
  </si>
  <si>
    <t>a_acolon@hotmail.com</t>
  </si>
  <si>
    <t>3135224207</t>
  </si>
  <si>
    <t>0324-2020</t>
  </si>
  <si>
    <t>0290-2020</t>
  </si>
  <si>
    <t>25-18-265-2021</t>
  </si>
  <si>
    <t>25-18-266-2022</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</si>
  <si>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</si>
  <si>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</si>
  <si>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</si>
  <si>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2021-13-20000021.0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</si>
</sst>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0" zoomScale="70" zoomScaleNormal="70" zoomScaleSheetLayoutView="40" zoomScalePageLayoutView="40" workbookViewId="0">
      <selection activeCell="A149" sqref="A1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986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185"/>
      <c r="I20" s="148" t="s">
        <v>986</v>
      </c>
      <c r="J20" s="149" t="s">
        <v>988</v>
      </c>
      <c r="K20" s="150">
        <v>6085265508</v>
      </c>
      <c r="L20" s="151"/>
      <c r="M20" s="151">
        <v>44561</v>
      </c>
      <c r="N20" s="134">
        <f>+(M20-L20)/30</f>
        <v>1485.3666666666666</v>
      </c>
      <c r="O20" s="137"/>
      <c r="U20" s="133"/>
      <c r="V20" s="105">
        <f ca="1">NOW()</f>
        <v>44194.99888078704</v>
      </c>
      <c r="W20" s="105">
        <f ca="1">NOW()</f>
        <v>44194.99888078704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COLEGIO MILITAR ALMIRANTE COLÓN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2689</v>
      </c>
      <c r="C48" s="112" t="s">
        <v>31</v>
      </c>
      <c r="D48" s="120" t="s">
        <v>2683</v>
      </c>
      <c r="E48" s="144">
        <v>42174</v>
      </c>
      <c r="F48" s="144">
        <v>42369</v>
      </c>
      <c r="G48" s="159">
        <f>IF(AND(E48&lt;&gt;"",F48&lt;&gt;""),((F48-E48)/30),"")</f>
        <v>6.5</v>
      </c>
      <c r="H48" s="121" t="s">
        <v>2677</v>
      </c>
      <c r="I48" s="113" t="s">
        <v>208</v>
      </c>
      <c r="J48" s="113" t="s">
        <v>210</v>
      </c>
      <c r="K48" s="122">
        <v>1688072954</v>
      </c>
      <c r="L48" s="115" t="s">
        <v>1148</v>
      </c>
      <c r="M48" s="116">
        <v>1</v>
      </c>
      <c r="N48" s="115" t="s">
        <v>27</v>
      </c>
      <c r="O48" s="115" t="s">
        <v>26</v>
      </c>
      <c r="P48" s="78"/>
    </row>
    <row r="49" spans="1:16" s="6" customFormat="1" ht="24.75" customHeight="1" x14ac:dyDescent="0.25">
      <c r="A49" s="142">
        <v>2</v>
      </c>
      <c r="B49" s="121" t="s">
        <v>2689</v>
      </c>
      <c r="C49" s="112" t="s">
        <v>31</v>
      </c>
      <c r="D49" s="120" t="s">
        <v>2684</v>
      </c>
      <c r="E49" s="144">
        <v>42174</v>
      </c>
      <c r="F49" s="144">
        <v>42369</v>
      </c>
      <c r="G49" s="159">
        <f t="shared" ref="G49:G50" si="2">IF(AND(E49&lt;&gt;"",F49&lt;&gt;""),((F49-E49)/30),"")</f>
        <v>6.5</v>
      </c>
      <c r="H49" s="121" t="s">
        <v>2678</v>
      </c>
      <c r="I49" s="113" t="s">
        <v>208</v>
      </c>
      <c r="J49" s="113" t="s">
        <v>210</v>
      </c>
      <c r="K49" s="122">
        <v>1907688010</v>
      </c>
      <c r="L49" s="115" t="s">
        <v>1148</v>
      </c>
      <c r="M49" s="116">
        <v>1</v>
      </c>
      <c r="N49" s="115" t="s">
        <v>27</v>
      </c>
      <c r="O49" s="115" t="s">
        <v>26</v>
      </c>
      <c r="P49" s="78"/>
    </row>
    <row r="50" spans="1:16" s="6" customFormat="1" ht="24.75" customHeight="1" x14ac:dyDescent="0.25">
      <c r="A50" s="142">
        <v>3</v>
      </c>
      <c r="B50" s="121" t="s">
        <v>2689</v>
      </c>
      <c r="C50" s="112" t="s">
        <v>31</v>
      </c>
      <c r="D50" s="120" t="s">
        <v>2685</v>
      </c>
      <c r="E50" s="144">
        <v>42451</v>
      </c>
      <c r="F50" s="144">
        <v>42735</v>
      </c>
      <c r="G50" s="159">
        <f t="shared" si="2"/>
        <v>9.4666666666666668</v>
      </c>
      <c r="H50" s="118" t="s">
        <v>2679</v>
      </c>
      <c r="I50" s="113" t="s">
        <v>208</v>
      </c>
      <c r="J50" s="113" t="s">
        <v>210</v>
      </c>
      <c r="K50" s="122">
        <v>1774453164</v>
      </c>
      <c r="L50" s="115" t="s">
        <v>1148</v>
      </c>
      <c r="M50" s="116">
        <v>1</v>
      </c>
      <c r="N50" s="115" t="s">
        <v>27</v>
      </c>
      <c r="O50" s="115" t="s">
        <v>26</v>
      </c>
      <c r="P50" s="78"/>
    </row>
    <row r="51" spans="1:16" s="6" customFormat="1" ht="24.75" customHeight="1" outlineLevel="1" x14ac:dyDescent="0.25">
      <c r="A51" s="142">
        <v>4</v>
      </c>
      <c r="B51" s="121" t="s">
        <v>2689</v>
      </c>
      <c r="C51" s="112" t="s">
        <v>31</v>
      </c>
      <c r="D51" s="120" t="s">
        <v>2686</v>
      </c>
      <c r="E51" s="144">
        <v>42831</v>
      </c>
      <c r="F51" s="144">
        <v>43100</v>
      </c>
      <c r="G51" s="159">
        <f t="shared" ref="G51:G107" si="3">IF(AND(E51&lt;&gt;"",F51&lt;&gt;""),((F51-E51)/30),"")</f>
        <v>8.9666666666666668</v>
      </c>
      <c r="H51" s="121" t="s">
        <v>2680</v>
      </c>
      <c r="I51" s="113" t="s">
        <v>208</v>
      </c>
      <c r="J51" s="113" t="s">
        <v>210</v>
      </c>
      <c r="K51" s="122">
        <v>2273917906</v>
      </c>
      <c r="L51" s="115" t="s">
        <v>1148</v>
      </c>
      <c r="M51" s="116">
        <v>1</v>
      </c>
      <c r="N51" s="115" t="s">
        <v>27</v>
      </c>
      <c r="O51" s="115" t="s">
        <v>26</v>
      </c>
      <c r="P51" s="78"/>
    </row>
    <row r="52" spans="1:16" s="7" customFormat="1" ht="24.75" customHeight="1" outlineLevel="1" x14ac:dyDescent="0.25">
      <c r="A52" s="143">
        <v>5</v>
      </c>
      <c r="B52" s="121" t="s">
        <v>2689</v>
      </c>
      <c r="C52" s="112" t="s">
        <v>31</v>
      </c>
      <c r="D52" s="120" t="s">
        <v>2687</v>
      </c>
      <c r="E52" s="144">
        <v>43129</v>
      </c>
      <c r="F52" s="144">
        <v>43455</v>
      </c>
      <c r="G52" s="159">
        <f t="shared" si="3"/>
        <v>10.866666666666667</v>
      </c>
      <c r="H52" s="118" t="s">
        <v>2681</v>
      </c>
      <c r="I52" s="113" t="s">
        <v>208</v>
      </c>
      <c r="J52" s="113" t="s">
        <v>210</v>
      </c>
      <c r="K52" s="122">
        <v>2692075680</v>
      </c>
      <c r="L52" s="115" t="s">
        <v>1148</v>
      </c>
      <c r="M52" s="116">
        <v>1</v>
      </c>
      <c r="N52" s="115" t="s">
        <v>27</v>
      </c>
      <c r="O52" s="115" t="s">
        <v>26</v>
      </c>
      <c r="P52" s="79"/>
    </row>
    <row r="53" spans="1:16" s="7" customFormat="1" ht="24.75" customHeight="1" outlineLevel="1" x14ac:dyDescent="0.25">
      <c r="A53" s="143">
        <v>6</v>
      </c>
      <c r="B53" s="121" t="s">
        <v>2689</v>
      </c>
      <c r="C53" s="112" t="s">
        <v>31</v>
      </c>
      <c r="D53" s="120" t="s">
        <v>2688</v>
      </c>
      <c r="E53" s="144">
        <v>42019</v>
      </c>
      <c r="F53" s="144">
        <v>43814</v>
      </c>
      <c r="G53" s="159">
        <f t="shared" si="3"/>
        <v>59.833333333333336</v>
      </c>
      <c r="H53" s="118" t="s">
        <v>2682</v>
      </c>
      <c r="I53" s="113" t="s">
        <v>208</v>
      </c>
      <c r="J53" s="113" t="s">
        <v>210</v>
      </c>
      <c r="K53" s="122">
        <v>600000000</v>
      </c>
      <c r="L53" s="115" t="s">
        <v>1148</v>
      </c>
      <c r="M53" s="116">
        <v>1</v>
      </c>
      <c r="N53" s="115" t="s">
        <v>27</v>
      </c>
      <c r="O53" s="115" t="s">
        <v>26</v>
      </c>
      <c r="P53" s="79"/>
    </row>
    <row r="54" spans="1:16" s="7" customFormat="1" ht="24.75" customHeight="1" outlineLevel="1" x14ac:dyDescent="0.25">
      <c r="A54" s="143">
        <v>7</v>
      </c>
      <c r="B54" s="111" t="s">
        <v>2676</v>
      </c>
      <c r="C54" s="112" t="s">
        <v>31</v>
      </c>
      <c r="D54" s="110" t="s">
        <v>2690</v>
      </c>
      <c r="E54" s="144">
        <v>43879</v>
      </c>
      <c r="F54" s="144">
        <v>44165</v>
      </c>
      <c r="G54" s="159">
        <f t="shared" si="3"/>
        <v>9.5333333333333332</v>
      </c>
      <c r="H54" s="114" t="s">
        <v>2691</v>
      </c>
      <c r="I54" s="113" t="s">
        <v>986</v>
      </c>
      <c r="J54" s="113" t="s">
        <v>988</v>
      </c>
      <c r="K54" s="117">
        <v>289646676</v>
      </c>
      <c r="L54" s="115" t="s">
        <v>1148</v>
      </c>
      <c r="M54" s="116">
        <v>1</v>
      </c>
      <c r="N54" s="115" t="s">
        <v>2634</v>
      </c>
      <c r="O54" s="115" t="s">
        <v>1148</v>
      </c>
      <c r="P54" s="79"/>
    </row>
    <row r="55" spans="1:16" s="7" customFormat="1" ht="24.75" customHeight="1" outlineLevel="1" x14ac:dyDescent="0.25">
      <c r="A55" s="143">
        <v>8</v>
      </c>
      <c r="B55" s="111" t="s">
        <v>2676</v>
      </c>
      <c r="C55" s="112" t="s">
        <v>31</v>
      </c>
      <c r="D55" s="120" t="s">
        <v>2698</v>
      </c>
      <c r="E55" s="144">
        <v>43914</v>
      </c>
      <c r="F55" s="144">
        <v>44165</v>
      </c>
      <c r="G55" s="159">
        <f t="shared" si="3"/>
        <v>8.3666666666666671</v>
      </c>
      <c r="H55" s="114" t="s">
        <v>2692</v>
      </c>
      <c r="I55" s="113" t="s">
        <v>208</v>
      </c>
      <c r="J55" s="113" t="s">
        <v>210</v>
      </c>
      <c r="K55" s="117">
        <v>786176379</v>
      </c>
      <c r="L55" s="115" t="s">
        <v>1148</v>
      </c>
      <c r="M55" s="116">
        <v>1</v>
      </c>
      <c r="N55" s="115" t="s">
        <v>2634</v>
      </c>
      <c r="O55" s="115" t="s">
        <v>1148</v>
      </c>
      <c r="P55" s="79"/>
    </row>
    <row r="56" spans="1:16" s="7" customFormat="1" ht="24.75" customHeight="1" outlineLevel="1" x14ac:dyDescent="0.25">
      <c r="A56" s="143">
        <v>9</v>
      </c>
      <c r="B56" s="111" t="s">
        <v>2676</v>
      </c>
      <c r="C56" s="112" t="s">
        <v>31</v>
      </c>
      <c r="D56" s="120" t="s">
        <v>2703</v>
      </c>
      <c r="E56" s="144">
        <v>43902</v>
      </c>
      <c r="F56" s="144">
        <v>44165</v>
      </c>
      <c r="G56" s="159">
        <f t="shared" si="3"/>
        <v>8.7666666666666675</v>
      </c>
      <c r="H56" s="114" t="s">
        <v>2693</v>
      </c>
      <c r="I56" s="113" t="s">
        <v>516</v>
      </c>
      <c r="J56" s="113" t="s">
        <v>542</v>
      </c>
      <c r="K56" s="117">
        <v>641391117</v>
      </c>
      <c r="L56" s="115" t="s">
        <v>1148</v>
      </c>
      <c r="M56" s="116">
        <v>1</v>
      </c>
      <c r="N56" s="115" t="s">
        <v>2634</v>
      </c>
      <c r="O56" s="115" t="s">
        <v>1148</v>
      </c>
      <c r="P56" s="79"/>
    </row>
    <row r="57" spans="1:16" s="7" customFormat="1" ht="24.75" customHeight="1" outlineLevel="1" x14ac:dyDescent="0.25">
      <c r="A57" s="143">
        <v>10</v>
      </c>
      <c r="B57" s="121" t="s">
        <v>2676</v>
      </c>
      <c r="C57" s="123" t="s">
        <v>31</v>
      </c>
      <c r="D57" s="120" t="s">
        <v>2699</v>
      </c>
      <c r="E57" s="144">
        <v>43914</v>
      </c>
      <c r="F57" s="144">
        <v>44165</v>
      </c>
      <c r="G57" s="159">
        <f t="shared" si="3"/>
        <v>8.3666666666666671</v>
      </c>
      <c r="H57" s="121" t="s">
        <v>2692</v>
      </c>
      <c r="I57" s="120" t="s">
        <v>208</v>
      </c>
      <c r="J57" s="120" t="s">
        <v>210</v>
      </c>
      <c r="K57" s="66">
        <v>363159590</v>
      </c>
      <c r="L57" s="123" t="s">
        <v>1148</v>
      </c>
      <c r="M57" s="116">
        <v>1</v>
      </c>
      <c r="N57" s="123" t="s">
        <v>2634</v>
      </c>
      <c r="O57" s="123" t="s">
        <v>1148</v>
      </c>
      <c r="P57" s="79"/>
    </row>
    <row r="58" spans="1:16" s="7" customFormat="1" ht="24.75" customHeight="1" outlineLevel="1" x14ac:dyDescent="0.25">
      <c r="A58" s="143">
        <v>11</v>
      </c>
      <c r="B58" s="121" t="s">
        <v>2676</v>
      </c>
      <c r="C58" s="123" t="s">
        <v>31</v>
      </c>
      <c r="D58" s="120" t="s">
        <v>2700</v>
      </c>
      <c r="E58" s="144">
        <v>43902</v>
      </c>
      <c r="F58" s="144">
        <v>44165</v>
      </c>
      <c r="G58" s="159">
        <f t="shared" si="3"/>
        <v>8.7666666666666675</v>
      </c>
      <c r="H58" s="121" t="s">
        <v>2702</v>
      </c>
      <c r="I58" s="120" t="s">
        <v>516</v>
      </c>
      <c r="J58" s="120" t="s">
        <v>553</v>
      </c>
      <c r="K58" s="122">
        <v>113824468</v>
      </c>
      <c r="L58" s="123" t="s">
        <v>1148</v>
      </c>
      <c r="M58" s="116">
        <v>1</v>
      </c>
      <c r="N58" s="123" t="s">
        <v>2634</v>
      </c>
      <c r="O58" s="123" t="s">
        <v>1148</v>
      </c>
      <c r="P58" s="79"/>
    </row>
    <row r="59" spans="1:16" s="7" customFormat="1" ht="24.75" customHeight="1" outlineLevel="1" x14ac:dyDescent="0.25">
      <c r="A59" s="143">
        <v>12</v>
      </c>
      <c r="B59" s="121" t="s">
        <v>2676</v>
      </c>
      <c r="C59" s="123" t="s">
        <v>31</v>
      </c>
      <c r="D59" s="120" t="s">
        <v>2701</v>
      </c>
      <c r="E59" s="144">
        <v>43902</v>
      </c>
      <c r="F59" s="144">
        <v>44165</v>
      </c>
      <c r="G59" s="159">
        <f t="shared" si="3"/>
        <v>8.7666666666666675</v>
      </c>
      <c r="H59" s="121" t="s">
        <v>2702</v>
      </c>
      <c r="I59" s="120" t="s">
        <v>516</v>
      </c>
      <c r="J59" s="120" t="s">
        <v>616</v>
      </c>
      <c r="K59" s="117">
        <v>406983631</v>
      </c>
      <c r="L59" s="123" t="s">
        <v>1148</v>
      </c>
      <c r="M59" s="116">
        <v>1</v>
      </c>
      <c r="N59" s="123" t="s">
        <v>2634</v>
      </c>
      <c r="O59" s="123"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9.9999999999999996E-24</v>
      </c>
      <c r="G179" s="164">
        <f>IF(F179&gt;0,SUM(E179+F179),"")</f>
        <v>0.02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0.02</v>
      </c>
      <c r="D185" s="91" t="s">
        <v>2628</v>
      </c>
      <c r="E185" s="94">
        <f>+(C185*SUM(K20:K35))</f>
        <v>121705310.16</v>
      </c>
      <c r="F185" s="92"/>
      <c r="G185" s="93"/>
      <c r="H185" s="88"/>
      <c r="I185" s="90" t="s">
        <v>2627</v>
      </c>
      <c r="J185" s="165">
        <f>+SUM(M179:M183)</f>
        <v>0.02</v>
      </c>
      <c r="K185" s="201" t="s">
        <v>2628</v>
      </c>
      <c r="L185" s="201"/>
      <c r="M185" s="94">
        <f>+J185*(SUM(K20:K35))</f>
        <v>121705310.16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2694</v>
      </c>
      <c r="J193" s="5"/>
      <c r="K193" s="126">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2694</v>
      </c>
      <c r="D211" s="21"/>
      <c r="G211" s="27" t="s">
        <v>2620</v>
      </c>
      <c r="H211" s="147" t="s">
        <v>2695</v>
      </c>
      <c r="J211" s="27" t="s">
        <v>2622</v>
      </c>
      <c r="K211" s="147" t="s">
        <v>2695</v>
      </c>
      <c r="L211" s="21"/>
      <c r="M211" s="21"/>
      <c r="N211" s="21"/>
      <c r="O211" s="8"/>
    </row>
    <row r="212" spans="1:15" x14ac:dyDescent="0.25">
      <c r="A212" s="9"/>
      <c r="B212" s="27" t="s">
        <v>2619</v>
      </c>
      <c r="C212" s="146" t="s">
        <v>2694</v>
      </c>
      <c r="D212" s="21"/>
      <c r="G212" s="27" t="s">
        <v>2621</v>
      </c>
      <c r="H212" s="147" t="s">
        <v>2697</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Meyer Squvia</cp:lastModifiedBy>
  <cp:lastPrinted>2020-11-20T15:12:35Z</cp:lastPrinted>
  <dcterms:created xsi:type="dcterms:W3CDTF">2020-10-14T21:57:42Z</dcterms:created>
  <dcterms:modified xsi:type="dcterms:W3CDTF">2020-12-30T04:58:48Z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