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60" windowHeight="76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<sst xmlns="http://schemas.openxmlformats.org/spreadsheetml/2006/main" count="3089" uniqueCount="2694">
  <si>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</si>
  <si>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</si>
  <si>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</si>
  <si>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</si>
  <si>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</si>
  <si>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</si>
  <si>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</si>
  <si>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</si>
  <si>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</si>
  <si>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</si>
  <si>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</si>
  <si>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</si>
  <si>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</si>
  <si>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</si>
  <si>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</si>
  <si>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</si>
  <si>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</si>
  <si>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</si>
  <si>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</si>
  <si>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</si>
  <si>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</si>
  <si>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</si>
  <si>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</si>
  <si>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</si>
  <si>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</si>
  <si>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</si>
  <si>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</si>
  <si>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</si>
  <si>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</si>
  <si>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</si>
  <si>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</si>
  <si>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</si>
  <si>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</si>
  <si>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</si>
  <si>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</si>
  <si>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</si>
  <si>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</si>
  <si>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</si>
  <si>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</si>
  <si>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</si>
  <si>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</si>
  <si>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</si>
  <si>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</si>
  <si>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</si>
  <si>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</si>
  <si>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</si>
  <si>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</si>
  <si>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</si>
  <si>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</si>
  <si>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</si>
  <si>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</si>
  <si>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</si>
  <si>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</si>
  <si>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</si>
  <si>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</si>
  <si>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</si>
  <si>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</si>
  <si>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</si>
  <si>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</si>
  <si>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</si>
  <si>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</si>
  <si>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</si>
  <si>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</si>
  <si>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</si>
  <si>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</si>
  <si>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</si>
  <si>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</si>
  <si>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</si>
  <si>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</si>
  <si>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</si>
  <si>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</si>
  <si>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</si>
  <si>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</si>
  <si>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</si>
  <si>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</si>
  <si>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</si>
  <si>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</si>
  <si>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</si>
  <si>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</si>
  <si>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</si>
  <si>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</si>
  <si>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</si>
  <si>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</si>
  <si>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</si>
  <si>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</si>
  <si>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</si>
  <si>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</si>
  <si>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</si>
  <si>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</si>
  <si>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</si>
  <si>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</si>
  <si>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</si>
  <si>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</si>
  <si>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</si>
  <si>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</si>
  <si>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</si>
  <si>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</si>
  <si>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</si>
  <si>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</si>
  <si>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</si>
  <si>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</si>
  <si>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</si>
  <si>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</si>
  <si>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</si>
  <si>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</si>
  <si>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</si>
  <si>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</si>
  <si>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</si>
  <si>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</si>
  <si>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</si>
  <si>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</si>
  <si>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</si>
  <si>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</si>
  <si>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</si>
  <si>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</si>
  <si>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</si>
  <si>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</si>
  <si>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</si>
  <si>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</si>
  <si>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</si>
  <si>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</si>
  <si>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</si>
  <si>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</si>
  <si>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</si>
  <si>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</si>
  <si>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</si>
  <si>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</si>
  <si>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</si>
  <si>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</si>
  <si>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</si>
  <si>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</si>
  <si>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</si>
  <si>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</si>
  <si>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</si>
  <si>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</si>
  <si>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</si>
  <si>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</si>
  <si>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</si>
  <si>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</si>
  <si>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</si>
  <si>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</si>
  <si>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</si>
  <si>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</si>
  <si>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</si>
  <si>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</si>
  <si>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</si>
  <si>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</si>
  <si>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</si>
  <si>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</si>
  <si>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</si>
  <si>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</si>
  <si>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</si>
  <si>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</si>
  <si>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</si>
  <si>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</si>
  <si>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</si>
  <si>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</si>
  <si>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</si>
  <si>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</si>
  <si>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</si>
  <si>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</si>
  <si>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</si>
  <si>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</si>
  <si>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</si>
  <si>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</si>
  <si>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</si>
  <si>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</si>
  <si>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</si>
  <si>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</si>
  <si>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</si>
  <si>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</si>
  <si>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</si>
  <si>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</si>
  <si>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</si>
  <si>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</si>
  <si>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</si>
  <si>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</si>
  <si>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</si>
  <si>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</si>
  <si>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</si>
  <si>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</si>
  <si>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</si>
  <si>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</si>
  <si>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</si>
  <si>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</si>
  <si>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</si>
  <si>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</si>
  <si>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</si>
  <si>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</si>
  <si>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</si>
  <si>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</si>
  <si>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</si>
  <si>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</si>
  <si>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</si>
  <si>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</si>
  <si>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</si>
  <si>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</si>
  <si>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</si>
  <si>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</si>
  <si>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</si>
  <si>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</si>
  <si>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</si>
  <si>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</si>
  <si>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</si>
  <si>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</si>
  <si>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</si>
  <si>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</si>
  <si>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</si>
  <si>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</si>
  <si>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</si>
  <si>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</si>
  <si>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</si>
  <si>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</si>
  <si>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</si>
  <si>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</si>
  <si>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</si>
  <si>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</si>
  <si>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</si>
  <si>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</si>
  <si>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</si>
  <si>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</si>
  <si>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</si>
  <si>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</si>
  <si>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</si>
  <si>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</si>
  <si>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</si>
  <si>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</si>
  <si>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</si>
  <si>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</si>
  <si>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</si>
  <si>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</si>
  <si>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</si>
  <si>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</si>
  <si>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</si>
  <si>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</si>
  <si>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</si>
  <si>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</si>
  <si>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</si>
  <si>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</si>
  <si>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</si>
  <si>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</si>
  <si>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</si>
  <si>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</si>
  <si>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</si>
  <si>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</si>
  <si>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</si>
  <si>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</si>
  <si>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</si>
  <si>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</si>
  <si>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</si>
  <si>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</si>
  <si>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</si>
  <si>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</si>
  <si>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</si>
  <si>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</si>
  <si>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</si>
  <si>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</si>
  <si>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</si>
  <si>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</si>
  <si>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</si>
  <si>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</si>
  <si>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</si>
  <si>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</si>
  <si>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</si>
  <si>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</si>
  <si>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</si>
  <si>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</si>
  <si>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</si>
  <si>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</si>
  <si>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</si>
  <si>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</si>
  <si>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</si>
  <si>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</si>
  <si>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</si>
  <si>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</si>
  <si>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</si>
  <si>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</si>
  <si>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</si>
  <si>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</si>
  <si>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</si>
  <si>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</si>
  <si>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</si>
  <si>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</si>
  <si>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</si>
  <si>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</si>
  <si>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</si>
  <si>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</si>
  <si>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</si>
  <si>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</si>
  <si>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</si>
  <si>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</si>
  <si>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</si>
  <si>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</si>
  <si>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</si>
  <si>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</si>
  <si>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</si>
  <si>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</si>
  <si>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</si>
  <si>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</si>
  <si>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</si>
  <si>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</si>
  <si>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</si>
  <si>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</si>
  <si>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</si>
  <si>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</si>
  <si>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</si>
  <si>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</si>
  <si>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</si>
  <si>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</si>
  <si>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</si>
  <si>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</si>
  <si>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</si>
  <si>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</si>
  <si>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</si>
  <si>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</si>
  <si>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</si>
  <si>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</si>
  <si>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</si>
  <si>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</si>
  <si>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</si>
  <si>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</si>
  <si>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</si>
  <si>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</si>
  <si>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</si>
  <si>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</si>
  <si>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</si>
  <si>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</si>
  <si>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</si>
  <si>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</si>
  <si>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</si>
  <si>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</si>
  <si>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</si>
  <si>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</si>
  <si>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</si>
  <si>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</si>
  <si>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</si>
  <si>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</si>
  <si>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</si>
  <si>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</si>
  <si>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</si>
  <si>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</si>
  <si>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</si>
  <si>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</si>
  <si>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</si>
  <si>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</si>
  <si>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</si>
  <si>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</si>
  <si>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</si>
  <si>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</si>
  <si>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</si>
  <si>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</si>
  <si>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</si>
  <si>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</si>
  <si>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</si>
  <si>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</si>
  <si>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</si>
  <si>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</si>
  <si>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</si>
  <si>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</si>
  <si>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</si>
  <si>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</si>
  <si>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</si>
  <si>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</si>
  <si>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</si>
  <si>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</si>
  <si>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</si>
  <si>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</si>
  <si>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</si>
  <si>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</si>
  <si>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</si>
  <si>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</si>
  <si>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</si>
  <si>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</si>
  <si>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</si>
  <si>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</si>
  <si>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</si>
  <si>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</si>
  <si>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</si>
  <si>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</si>
  <si>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</si>
  <si>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</si>
  <si>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</si>
  <si>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</si>
  <si>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</si>
  <si>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</si>
  <si>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</si>
  <si>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</si>
  <si>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</si>
  <si>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</si>
  <si>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</si>
  <si>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</si>
  <si>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</si>
  <si>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</si>
  <si>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</si>
  <si>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</si>
  <si>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</si>
  <si>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</si>
  <si>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</si>
  <si>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</si>
  <si>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</si>
  <si>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</si>
  <si>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</si>
  <si>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</si>
  <si>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</si>
  <si>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</si>
  <si>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</si>
  <si>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</si>
  <si>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</si>
  <si>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</si>
  <si>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</si>
  <si>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</si>
  <si>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</si>
  <si>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</si>
  <si>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</si>
  <si>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</si>
  <si>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</si>
  <si>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</si>
  <si>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</si>
  <si>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</si>
  <si>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</si>
  <si>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</si>
  <si>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</si>
  <si>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</si>
  <si>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</si>
  <si>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</si>
  <si>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</si>
  <si>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</si>
  <si>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</si>
  <si>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</si>
  <si>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</si>
  <si>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</si>
  <si>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</si>
  <si>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</si>
  <si>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</si>
  <si>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</si>
  <si>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</si>
  <si>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</si>
  <si>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</si>
  <si>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</si>
  <si>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</si>
  <si>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</si>
  <si>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</si>
  <si>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</si>
  <si>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</si>
  <si>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</si>
  <si>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</si>
  <si>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</si>
  <si>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</si>
  <si>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</si>
  <si>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</si>
  <si>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</si>
  <si>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</si>
  <si>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</si>
  <si>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</si>
  <si>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</si>
  <si>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</si>
  <si>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</si>
  <si>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</si>
  <si>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</si>
  <si>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</si>
  <si>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</si>
  <si>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</si>
  <si>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</si>
  <si>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</si>
  <si>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</si>
  <si>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</si>
  <si>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</si>
  <si>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</si>
  <si>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</si>
  <si>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</si>
  <si>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</si>
  <si>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</si>
  <si>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</si>
  <si>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</si>
  <si>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</si>
  <si>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</si>
  <si>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</si>
  <si>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</si>
  <si>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</si>
  <si>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</si>
  <si>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</si>
  <si>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</si>
  <si>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</si>
  <si>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</si>
  <si>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</si>
  <si>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</si>
  <si>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</si>
  <si>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</si>
  <si>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</si>
  <si>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</si>
  <si>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</si>
  <si>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</si>
  <si>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</si>
  <si>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</si>
  <si>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</si>
  <si>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</si>
  <si>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</si>
  <si>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</si>
  <si>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</si>
  <si>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</si>
  <si>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</si>
  <si>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</si>
  <si>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</si>
  <si>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</si>
  <si>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</si>
  <si>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</si>
  <si>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</si>
  <si>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</si>
  <si>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</si>
  <si>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</si>
  <si>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</si>
  <si>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</si>
  <si>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</si>
  <si>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</si>
  <si>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</si>
  <si>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</si>
  <si>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</si>
  <si>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</si>
  <si>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</si>
  <si>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</si>
  <si>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</si>
  <si>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</si>
  <si>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</si>
  <si>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</si>
  <si>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</si>
  <si>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</si>
  <si>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</si>
  <si>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</si>
  <si>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</si>
  <si>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</si>
  <si>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</si>
  <si>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</si>
  <si>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</si>
  <si>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</si>
  <si>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</si>
  <si>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</si>
  <si>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</si>
  <si>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</si>
  <si>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</si>
  <si>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</si>
  <si>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</si>
  <si>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</si>
  <si>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</si>
  <si>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</si>
  <si>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</si>
  <si>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</si>
  <si>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</si>
  <si>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</si>
  <si>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</si>
  <si>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</si>
  <si>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</si>
  <si>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</si>
  <si>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</si>
  <si>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</si>
  <si>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</si>
  <si>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</si>
  <si>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</si>
  <si>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</si>
  <si>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</si>
  <si>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</si>
  <si>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</si>
  <si>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</si>
  <si>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</si>
  <si>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</si>
  <si>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</si>
  <si>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</si>
  <si>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</si>
  <si>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</si>
  <si>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</si>
  <si>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</si>
  <si>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</si>
  <si>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</si>
  <si>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</si>
  <si>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</si>
  <si>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</si>
  <si>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</si>
  <si>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</si>
  <si>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</si>
  <si>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</si>
  <si>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</si>
  <si>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</si>
  <si>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</si>
  <si>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</si>
  <si>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</si>
  <si>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</si>
  <si>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</si>
  <si>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</si>
  <si>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</si>
  <si>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</si>
  <si>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</si>
  <si>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</si>
  <si>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</si>
  <si>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</si>
  <si>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</si>
  <si>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</si>
  <si>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</si>
  <si>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</si>
  <si>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</si>
  <si>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</si>
  <si>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</si>
  <si>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</si>
  <si>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</si>
  <si>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</si>
  <si>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</si>
  <si>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</si>
  <si>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</si>
  <si>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</si>
  <si>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</si>
  <si>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</si>
  <si>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</si>
  <si>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</si>
  <si>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</si>
  <si>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</si>
  <si>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</si>
  <si>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</si>
  <si>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</si>
  <si>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</si>
  <si>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</si>
  <si>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</si>
  <si>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</si>
  <si>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</si>
  <si>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</si>
  <si>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</si>
  <si>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</si>
  <si>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</si>
  <si>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</si>
  <si>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</si>
  <si>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</si>
  <si>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</si>
  <si>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</si>
  <si>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</si>
  <si>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</si>
  <si>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</si>
  <si>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</si>
  <si>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</si>
  <si>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</si>
  <si>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</si>
  <si>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</si>
  <si>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</si>
  <si>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</si>
  <si>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</si>
  <si>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</si>
  <si>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</si>
  <si>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</si>
  <si>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</si>
  <si>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</si>
  <si>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</si>
  <si>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</si>
  <si>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</si>
  <si>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</si>
  <si>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</si>
  <si>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</si>
  <si>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</si>
  <si>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</si>
  <si>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</si>
  <si>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</si>
  <si>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</si>
  <si>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</si>
  <si>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</si>
  <si>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</si>
  <si>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</si>
  <si>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</si>
  <si>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</si>
  <si>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</si>
  <si>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</si>
  <si>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</si>
  <si>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</si>
  <si>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</si>
  <si>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</si>
  <si>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</si>
  <si>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</si>
  <si>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</si>
  <si>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</si>
  <si>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</si>
  <si>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</si>
  <si>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</si>
  <si>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</si>
  <si>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</si>
  <si>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</si>
  <si>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</si>
  <si>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</si>
  <si>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</si>
  <si>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</si>
  <si>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</si>
  <si>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</si>
  <si>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</si>
  <si>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</si>
  <si>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</si>
  <si>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</si>
  <si>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</si>
  <si>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</si>
  <si>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</si>
  <si>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</si>
  <si>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</si>
  <si>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</si>
  <si>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</si>
  <si>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</si>
  <si>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</si>
  <si>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</si>
  <si>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</si>
  <si>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</si>
  <si>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</si>
  <si>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</si>
  <si>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</si>
  <si>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</si>
  <si>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</si>
  <si>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</si>
  <si>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</si>
  <si>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</si>
  <si>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</si>
  <si>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</si>
  <si>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</si>
  <si>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</si>
  <si>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</si>
  <si>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</si>
  <si>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</si>
  <si>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</si>
  <si>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</si>
  <si>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</si>
  <si>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</si>
  <si>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</si>
  <si>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</si>
  <si>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</si>
  <si>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</si>
  <si>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</si>
  <si>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</si>
  <si>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</si>
  <si>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</si>
  <si>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</si>
  <si>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</si>
  <si>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</si>
  <si>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</si>
  <si>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</si>
  <si>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</si>
  <si>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</si>
  <si>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</si>
  <si>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</si>
  <si>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</si>
  <si>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</si>
  <si>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</si>
  <si>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</si>
  <si>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</si>
  <si>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</si>
  <si>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</si>
  <si>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</si>
  <si>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</si>
  <si>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</si>
  <si>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</si>
  <si>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</si>
  <si>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</si>
  <si>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</si>
  <si>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</si>
  <si>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</si>
  <si>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</si>
  <si>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</si>
  <si>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</si>
  <si>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</si>
  <si>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</si>
  <si>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</si>
  <si>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</si>
  <si>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</si>
  <si>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</si>
  <si>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</si>
  <si>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</si>
  <si>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</si>
  <si>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</si>
  <si>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</si>
  <si>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</si>
  <si>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</si>
  <si>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</si>
  <si>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</si>
  <si>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</si>
  <si>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</si>
  <si>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</si>
  <si>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</si>
  <si>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</si>
  <si>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</si>
  <si>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</si>
  <si>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</si>
  <si>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</si>
  <si>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</si>
  <si>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</si>
  <si>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</si>
  <si>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</si>
  <si>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</si>
  <si>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</si>
  <si>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</si>
  <si>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</si>
  <si>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</si>
  <si>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</si>
  <si>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</si>
  <si>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</si>
  <si>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</si>
  <si>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</si>
  <si>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</si>
  <si>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</si>
  <si>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</si>
  <si>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</si>
  <si>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</si>
  <si>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</si>
  <si>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</si>
  <si>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</si>
  <si>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</si>
  <si>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</si>
  <si>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</si>
  <si>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</si>
  <si>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</si>
  <si>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</si>
  <si>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</si>
  <si>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</si>
  <si>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</si>
  <si>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</si>
  <si>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</si>
  <si>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</si>
  <si>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</si>
  <si>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</si>
  <si>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</si>
  <si>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</si>
  <si>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</si>
  <si>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</si>
  <si>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</si>
  <si>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</si>
  <si>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</si>
  <si>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</si>
  <si>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</si>
  <si>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</si>
  <si>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</si>
  <si>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</si>
  <si>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</si>
  <si>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</si>
  <si>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</si>
  <si>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</si>
  <si>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</si>
  <si>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</si>
  <si>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</si>
  <si>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</si>
  <si>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</si>
  <si>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</si>
  <si>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</si>
  <si>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</si>
  <si>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</si>
  <si>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</si>
  <si>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</si>
  <si>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</si>
  <si>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</si>
  <si>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</si>
  <si>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</si>
  <si>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</si>
  <si>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</si>
  <si>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</si>
  <si>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</si>
  <si>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</si>
  <si>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</si>
  <si>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</si>
  <si>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</si>
  <si>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</si>
  <si>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</si>
  <si>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</si>
  <si>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</si>
  <si>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</si>
  <si>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</si>
  <si>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</si>
  <si>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</si>
  <si>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</si>
  <si>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</si>
  <si>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</si>
  <si>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</si>
  <si>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</si>
  <si>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</si>
  <si>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</si>
  <si>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</si>
  <si>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</si>
  <si>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</si>
  <si>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</si>
  <si>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</si>
  <si>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</si>
  <si>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</si>
  <si>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</si>
  <si>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</si>
  <si>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</si>
  <si>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</si>
  <si>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</si>
  <si>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</si>
  <si>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</si>
  <si>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</si>
  <si>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</si>
  <si>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</si>
  <si>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</si>
  <si>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</si>
  <si>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</si>
  <si>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</si>
  <si>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</si>
  <si>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</si>
  <si>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</si>
  <si>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</si>
  <si>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</si>
  <si>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</si>
  <si>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</si>
  <si>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</si>
  <si>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</si>
  <si>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</si>
  <si>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</si>
  <si>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</si>
  <si>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</si>
  <si>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</si>
  <si>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</si>
  <si>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</si>
  <si>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</si>
  <si>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</si>
  <si>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</si>
  <si>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</si>
  <si>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</si>
  <si>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</si>
  <si>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</si>
  <si>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</si>
  <si>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</si>
  <si>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</si>
  <si>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</si>
  <si>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</si>
  <si>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</si>
  <si>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</si>
  <si>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</si>
  <si>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</si>
  <si>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</si>
  <si>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</si>
  <si>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</si>
  <si>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</si>
  <si>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</si>
  <si>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</si>
  <si>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</si>
  <si>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</si>
  <si>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</si>
  <si>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</si>
  <si>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</si>
  <si>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</si>
  <si>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</si>
  <si>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</si>
  <si>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</si>
  <si>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</si>
  <si>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</si>
  <si>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</si>
  <si>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</si>
  <si>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</si>
  <si>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</si>
  <si>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</si>
  <si>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</si>
  <si>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</si>
  <si>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</si>
  <si>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</si>
  <si>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</si>
  <si>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</si>
  <si>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</si>
  <si>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</si>
  <si>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</si>
  <si>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</si>
  <si>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</si>
  <si>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</si>
  <si>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</si>
  <si>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</si>
  <si>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</si>
  <si>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</si>
  <si>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</si>
  <si>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</si>
  <si>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</si>
  <si>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</si>
  <si>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</si>
  <si>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</si>
  <si>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</si>
  <si>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</si>
  <si>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</si>
  <si>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</si>
  <si>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</si>
  <si>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</si>
  <si>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</si>
  <si>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</si>
  <si>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</si>
  <si>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</si>
  <si>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</si>
  <si>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</si>
  <si>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</si>
  <si>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</si>
  <si>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</si>
  <si>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</si>
  <si>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</si>
  <si>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</si>
  <si>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</si>
  <si>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</si>
  <si>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</si>
  <si>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</si>
  <si>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</si>
  <si>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</si>
  <si>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</si>
  <si>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</si>
  <si>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</si>
  <si>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</si>
  <si>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</si>
  <si>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</si>
  <si>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</si>
  <si>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</si>
  <si>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</si>
  <si>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</si>
  <si>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</si>
  <si>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</si>
  <si>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</si>
  <si>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</si>
  <si>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</si>
  <si>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</si>
  <si>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</si>
  <si>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</si>
  <si>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</si>
  <si>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</si>
  <si>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</si>
  <si>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</si>
  <si>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</si>
  <si>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</si>
  <si>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</si>
  <si>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</si>
  <si>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</si>
  <si>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</si>
  <si>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</si>
  <si>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</si>
  <si>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</si>
  <si>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</si>
  <si>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</si>
  <si>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</si>
  <si>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</si>
  <si>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</si>
  <si>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</si>
  <si>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</si>
  <si>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</si>
  <si>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</si>
  <si>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</si>
  <si>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</si>
  <si>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</si>
  <si>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</si>
  <si>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</si>
  <si>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</si>
  <si>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</si>
  <si>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</si>
  <si>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</si>
  <si>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</si>
  <si>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</si>
  <si>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</si>
  <si>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</si>
  <si>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</si>
  <si>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</si>
  <si>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</si>
  <si>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</si>
  <si>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</si>
  <si>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</si>
  <si>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</si>
  <si>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</si>
  <si>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</si>
  <si>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</si>
  <si>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</si>
  <si>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</si>
  <si>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</si>
  <si>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</si>
  <si>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</si>
  <si>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</si>
  <si>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</si>
  <si>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</si>
  <si>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</si>
  <si>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</si>
  <si>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</si>
  <si>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</si>
  <si>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</si>
  <si>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</si>
  <si>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</si>
  <si>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</si>
  <si>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</si>
  <si>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</si>
  <si>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</si>
  <si>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</si>
  <si>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</si>
  <si>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</si>
  <si>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</si>
  <si>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</si>
  <si>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</si>
  <si>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</si>
  <si>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</si>
  <si>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</si>
  <si>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</si>
  <si>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</si>
  <si>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</si>
  <si>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</si>
  <si>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</si>
  <si>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</si>
  <si>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</si>
  <si>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</si>
  <si>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</si>
  <si>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</si>
  <si>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</si>
  <si>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</si>
  <si>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</si>
  <si>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</si>
  <si>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</si>
  <si>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</si>
  <si>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</si>
  <si>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</si>
  <si>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</si>
  <si>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</si>
  <si>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</si>
  <si>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</si>
  <si>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</si>
  <si>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</si>
  <si>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</si>
  <si>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</si>
  <si>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</si>
  <si>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</si>
  <si>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</si>
  <si>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</si>
  <si>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</si>
  <si>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</si>
  <si>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</si>
  <si>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</si>
  <si>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</si>
  <si>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</si>
  <si>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</si>
  <si>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</si>
  <si>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</si>
  <si>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</si>
  <si>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</si>
  <si>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</si>
  <si>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</si>
  <si>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</si>
  <si>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</si>
  <si>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</si>
  <si>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</si>
  <si>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</si>
  <si>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</si>
  <si>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</si>
  <si>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</si>
  <si>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</si>
  <si>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</si>
  <si>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</si>
  <si>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</si>
  <si>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</si>
  <si>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</si>
  <si>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</si>
  <si>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</si>
  <si>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</si>
  <si>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</si>
  <si>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</si>
  <si>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</si>
  <si>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</si>
  <si>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</si>
  <si>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</si>
  <si>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</si>
  <si>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</si>
  <si>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</si>
  <si>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</si>
  <si>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</si>
  <si>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</si>
  <si>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</si>
  <si>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</si>
  <si>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</si>
  <si>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</si>
  <si>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</si>
  <si>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</si>
  <si>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</si>
  <si>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</si>
  <si>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</si>
  <si>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</si>
  <si>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</si>
  <si>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</si>
  <si>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</si>
  <si>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</si>
  <si>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</si>
  <si>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</si>
  <si>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</si>
  <si>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</si>
  <si>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</si>
  <si>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</si>
  <si>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</si>
  <si>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</si>
  <si>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</si>
  <si>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</si>
  <si>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</si>
  <si>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</si>
  <si>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</si>
  <si>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</si>
  <si>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</si>
  <si>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</si>
  <si>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</si>
  <si>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</si>
  <si>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</si>
  <si>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</si>
  <si>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</si>
  <si>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</si>
  <si>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</si>
  <si>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</si>
  <si>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</si>
  <si>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</si>
  <si>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</si>
  <si>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</si>
  <si>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</si>
  <si>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</si>
  <si>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</si>
  <si>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</si>
  <si>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</si>
  <si>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</si>
  <si>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</si>
  <si>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</si>
  <si>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</si>
  <si>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</si>
  <si>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</si>
  <si>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</si>
  <si>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</si>
  <si>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</si>
  <si>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</si>
  <si>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</si>
  <si>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</si>
  <si>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</si>
  <si>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</si>
  <si>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</si>
  <si>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</si>
  <si>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</si>
  <si>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</si>
  <si>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</si>
  <si>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</si>
  <si>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</si>
  <si>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</si>
  <si>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</si>
  <si>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</si>
  <si>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</si>
  <si>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</si>
  <si>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</si>
  <si>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</si>
  <si>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</si>
  <si>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</si>
  <si>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</si>
  <si>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</si>
  <si>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</si>
  <si>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</si>
  <si>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</si>
  <si>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</si>
  <si>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</si>
  <si>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</si>
  <si>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</si>
  <si>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</si>
  <si>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</si>
  <si>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</si>
  <si>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</si>
  <si>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</si>
  <si>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</si>
  <si>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</si>
  <si>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</si>
  <si>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</si>
  <si>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</si>
  <si>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</si>
  <si>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</si>
  <si>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</si>
  <si>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</si>
  <si>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</si>
  <si>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</si>
  <si>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</si>
  <si>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</si>
  <si>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</si>
  <si>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</si>
  <si>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</si>
  <si>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</si>
  <si>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</si>
  <si>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</si>
  <si>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</si>
  <si>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</si>
  <si>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</si>
  <si>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</si>
  <si>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</si>
  <si>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</si>
  <si>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</si>
  <si>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</si>
  <si>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</si>
  <si>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</si>
  <si>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</si>
  <si>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</si>
  <si>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</si>
  <si>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</si>
  <si>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</si>
  <si>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</si>
  <si>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</si>
  <si>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</si>
  <si>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</si>
  <si>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</si>
  <si>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</si>
  <si>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</si>
  <si>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</si>
  <si>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</si>
  <si>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</si>
  <si>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</si>
  <si>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</si>
  <si>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</si>
  <si>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</si>
  <si>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</si>
  <si>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</si>
  <si>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</si>
  <si>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</si>
  <si>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</si>
  <si>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</si>
  <si>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</si>
  <si>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</si>
  <si>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</si>
  <si>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</si>
  <si>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</si>
  <si>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</si>
  <si>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</si>
  <si>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</si>
  <si>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</si>
  <si>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</si>
  <si>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</si>
  <si>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</si>
  <si>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</si>
  <si>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</si>
  <si>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</si>
  <si>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</si>
  <si>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</si>
  <si>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</si>
  <si>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</si>
  <si>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</si>
  <si>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</si>
  <si>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</si>
  <si>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</si>
  <si>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</si>
  <si>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</si>
  <si>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</si>
  <si>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</si>
  <si>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</si>
  <si>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</si>
  <si>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</si>
  <si>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</si>
  <si>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</si>
  <si>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</si>
  <si>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</si>
  <si>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</si>
  <si>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</si>
  <si>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</si>
  <si>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</si>
  <si>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</si>
  <si>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</si>
  <si>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</si>
  <si>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</si>
  <si>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</si>
  <si>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</si>
  <si>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</si>
  <si>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</si>
  <si>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</si>
  <si>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</si>
  <si>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</si>
  <si>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</si>
  <si>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</si>
  <si>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</si>
  <si>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</si>
  <si>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</si>
  <si>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</si>
  <si>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</si>
  <si>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</si>
  <si>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</si>
  <si>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</si>
  <si>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</si>
  <si>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</si>
  <si>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</si>
  <si>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</si>
  <si>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</si>
  <si>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</si>
  <si>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</si>
  <si>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</si>
  <si>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</si>
  <si>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</si>
  <si>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</si>
  <si>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</si>
  <si>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</si>
  <si>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</si>
  <si>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</si>
  <si>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</si>
  <si>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</si>
  <si>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</si>
  <si>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</si>
  <si>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</si>
  <si>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</si>
  <si>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</si>
  <si>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</si>
  <si>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</si>
  <si>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</si>
  <si>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</si>
  <si>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</si>
  <si>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</si>
  <si>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</si>
  <si>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</si>
  <si>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</si>
  <si>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</si>
  <si>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</si>
  <si>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</si>
  <si>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</si>
  <si>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</si>
  <si>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</si>
  <si>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</si>
  <si>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</si>
  <si>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</si>
  <si>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</si>
  <si>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</si>
  <si>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</si>
  <si>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</si>
  <si>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</si>
  <si>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</si>
  <si>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</si>
  <si>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</si>
  <si>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</si>
  <si>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</si>
  <si>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</si>
  <si>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</si>
  <si>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</si>
  <si>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</si>
  <si>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</si>
  <si>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</si>
  <si>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</si>
  <si>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</si>
  <si>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</si>
  <si>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</si>
  <si>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</si>
  <si>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</si>
  <si>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</si>
  <si>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</si>
  <si>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</si>
  <si>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</si>
  <si>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</si>
  <si>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</si>
  <si>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</si>
  <si>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</si>
  <si>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</si>
  <si>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</si>
  <si>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</si>
  <si>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</si>
  <si>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</si>
  <si>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</si>
  <si>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</si>
  <si>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</si>
  <si>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</si>
  <si>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</si>
  <si>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</si>
  <si>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</si>
  <si>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</si>
  <si>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</si>
  <si>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</si>
  <si>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</si>
  <si>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</si>
  <si>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</si>
  <si>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</si>
  <si>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</si>
  <si>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</si>
  <si>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</si>
  <si>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</si>
  <si>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</si>
  <si>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</si>
  <si>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</si>
  <si>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</si>
  <si>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</si>
  <si>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</si>
  <si>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</si>
  <si>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</si>
  <si>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</si>
  <si>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</si>
  <si>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</si>
  <si>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</si>
  <si>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</si>
  <si>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</si>
  <si>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</si>
  <si>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</si>
  <si>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</si>
  <si>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</si>
  <si>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</si>
  <si>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</si>
  <si>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</si>
  <si>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</si>
  <si>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</si>
  <si>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</si>
  <si>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</si>
  <si>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</si>
  <si>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</si>
  <si>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</si>
  <si>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</si>
  <si>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</si>
  <si>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</si>
  <si>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</si>
  <si>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</si>
  <si>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</si>
  <si>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</si>
  <si>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</si>
  <si>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</si>
  <si>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</si>
  <si>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</si>
  <si>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</si>
  <si>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</si>
  <si>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</si>
  <si>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</si>
  <si>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</si>
  <si>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</si>
  <si>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</si>
  <si>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</si>
  <si>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</si>
  <si>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</si>
  <si>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</si>
  <si>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</si>
  <si>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</si>
  <si>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</si>
  <si>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</si>
  <si>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</si>
  <si>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</si>
  <si>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</si>
  <si>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</si>
  <si>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</si>
  <si>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</si>
  <si>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</si>
  <si>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</si>
  <si>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</si>
  <si>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</si>
  <si>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</si>
  <si>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</si>
  <si>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</si>
  <si>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</si>
  <si>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</si>
  <si>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</si>
  <si>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</si>
  <si>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</si>
  <si>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</si>
  <si>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</si>
  <si>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</si>
  <si>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</si>
  <si>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</si>
  <si>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</si>
  <si>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</si>
  <si>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</si>
  <si>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</si>
  <si>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</si>
  <si>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</si>
  <si>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</si>
  <si>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</si>
  <si>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</si>
  <si>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</si>
  <si>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</si>
  <si>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</si>
  <si>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</si>
  <si>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</si>
  <si>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</si>
  <si>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</si>
  <si>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</si>
  <si>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</si>
  <si>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</si>
  <si>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</si>
  <si>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</si>
  <si>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</si>
  <si>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</si>
  <si>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</si>
  <si>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</si>
  <si>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</si>
  <si>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</si>
  <si>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</si>
  <si>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</si>
  <si>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</si>
  <si>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</si>
  <si>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</si>
  <si>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</si>
  <si>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</si>
  <si>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</si>
  <si>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</si>
  <si>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</si>
  <si>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</si>
  <si>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</si>
  <si>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</si>
  <si>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</si>
  <si>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</si>
  <si>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</si>
  <si>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</si>
  <si>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</si>
  <si>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</si>
  <si>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</si>
  <si>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</si>
  <si>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</si>
  <si>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</si>
  <si>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</si>
  <si>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</si>
  <si>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</si>
  <si>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</si>
  <si>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</si>
  <si>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</si>
  <si>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</si>
  <si>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</si>
  <si>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</si>
  <si>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</si>
  <si>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</si>
  <si>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</si>
  <si>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</si>
  <si>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</si>
  <si>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</si>
  <si>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</si>
  <si>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</si>
  <si>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</si>
  <si>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</si>
  <si>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</si>
  <si>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</si>
  <si>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</si>
  <si>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</si>
  <si>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</si>
  <si>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</si>
  <si>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</si>
  <si>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</si>
  <si>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</si>
  <si>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</si>
  <si>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</si>
  <si>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</si>
  <si>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</si>
  <si>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</si>
  <si>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</si>
  <si>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</si>
  <si>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</si>
  <si>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</si>
  <si>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</si>
  <si>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</si>
  <si>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</si>
  <si>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</si>
  <si>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</si>
  <si>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</si>
  <si>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</si>
  <si>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</si>
  <si>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</si>
  <si>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</si>
  <si>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</si>
  <si>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</si>
  <si>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</si>
  <si>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</si>
  <si>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</si>
  <si>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</si>
  <si>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</si>
  <si>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</si>
  <si>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</si>
  <si>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</si>
  <si>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</si>
  <si>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</si>
  <si>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</si>
  <si>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</si>
  <si>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</si>
  <si>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</si>
  <si>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</si>
  <si>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</si>
  <si>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</si>
  <si>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</si>
  <si>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</si>
  <si>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</si>
  <si>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</si>
  <si>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</si>
  <si>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</si>
  <si>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</si>
  <si>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</si>
  <si>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</si>
  <si>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</si>
  <si>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</si>
  <si>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</si>
  <si>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</si>
  <si>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</si>
  <si>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</si>
  <si>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</si>
  <si>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</si>
  <si>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</si>
  <si>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</si>
  <si>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</si>
  <si>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</si>
  <si>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</si>
  <si>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</si>
  <si>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</si>
  <si>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</si>
  <si>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</si>
  <si>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</si>
  <si>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</si>
  <si>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</si>
  <si>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</si>
  <si>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</si>
  <si>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</si>
  <si>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</si>
  <si>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</si>
  <si>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</si>
  <si>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</si>
  <si>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</si>
  <si>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</si>
  <si>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</si>
  <si>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</si>
  <si>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</si>
  <si>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</si>
  <si>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</si>
  <si>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</si>
  <si>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</si>
  <si>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</si>
  <si>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</si>
  <si>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</si>
  <si>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</si>
  <si>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</si>
  <si>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</si>
  <si>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</si>
  <si>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</si>
  <si>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</si>
  <si>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</si>
  <si>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</si>
  <si>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</si>
  <si>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</si>
  <si>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</si>
  <si>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</si>
  <si>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</si>
  <si>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</si>
  <si>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</si>
  <si>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</si>
  <si>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</si>
  <si>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</si>
  <si>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</si>
  <si>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</si>
  <si>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</si>
  <si>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</si>
  <si>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</si>
  <si>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</si>
  <si>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</si>
  <si>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</si>
  <si>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</si>
  <si>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</si>
  <si>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</si>
  <si>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</si>
  <si>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</si>
  <si>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</si>
  <si>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</si>
  <si>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</si>
  <si>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</si>
  <si>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</si>
  <si>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</si>
  <si>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</si>
  <si>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</si>
  <si>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</si>
  <si>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</si>
  <si>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</si>
  <si>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</si>
  <si>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</si>
  <si>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</si>
  <si>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</si>
  <si>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</si>
  <si>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</si>
  <si>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</si>
  <si>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</si>
  <si>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</si>
  <si>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</si>
  <si>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</si>
  <si>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</si>
  <si>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</si>
  <si>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</si>
  <si>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</si>
  <si>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</si>
  <si>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</si>
  <si>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</si>
  <si>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</si>
  <si>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</si>
  <si>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</si>
  <si>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</si>
  <si>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</si>
  <si>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</si>
  <si>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</si>
  <si>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</si>
  <si>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</si>
  <si>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</si>
  <si>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</si>
  <si>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</si>
  <si>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</si>
  <si>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</si>
  <si>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</si>
  <si>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</si>
  <si>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</si>
  <si>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</si>
  <si>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</si>
  <si>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</si>
  <si>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</si>
  <si>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</si>
  <si>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</si>
  <si>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</si>
  <si>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</si>
  <si>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</si>
  <si>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</si>
  <si>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</si>
  <si>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</si>
  <si>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</si>
  <si>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</si>
  <si>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</si>
  <si>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</si>
  <si>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</si>
  <si>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</si>
  <si>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</si>
  <si>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</si>
  <si>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</si>
  <si>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</si>
  <si>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</si>
  <si>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</si>
  <si>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</si>
  <si>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</si>
  <si>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</si>
  <si>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</si>
  <si>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</si>
  <si>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</si>
  <si>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</si>
  <si>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</si>
  <si>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</si>
  <si>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</si>
  <si>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</si>
  <si>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</si>
  <si>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</si>
  <si>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</si>
  <si>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</si>
  <si>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</si>
  <si>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</si>
  <si>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</si>
  <si>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</si>
  <si>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</si>
  <si>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</si>
  <si>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</si>
  <si>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</si>
  <si>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</si>
  <si>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</si>
  <si>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</si>
  <si>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</si>
  <si>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</si>
  <si>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</si>
  <si>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</si>
  <si>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</si>
  <si>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</si>
  <si>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</si>
  <si>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</si>
  <si>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</si>
  <si>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</si>
  <si>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</si>
  <si>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</si>
  <si>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</si>
  <si>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</si>
  <si>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</si>
  <si>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</si>
  <si>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</si>
  <si>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</si>
  <si>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</si>
  <si>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</si>
  <si>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</si>
  <si>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</si>
  <si>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</si>
  <si>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</si>
  <si>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</si>
  <si>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</si>
  <si>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</si>
  <si>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</si>
  <si>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</si>
  <si>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</si>
  <si>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</si>
  <si>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</si>
  <si>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</si>
  <si>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</si>
  <si>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</si>
  <si>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</si>
  <si>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</si>
  <si>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</si>
  <si>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</si>
  <si>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</si>
  <si>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</si>
  <si>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</si>
  <si>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</si>
  <si>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</si>
  <si>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</si>
  <si>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</si>
  <si>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</si>
  <si>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</si>
  <si>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</si>
  <si>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</si>
  <si>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</si>
  <si>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</si>
  <si>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</si>
  <si>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</si>
  <si>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</si>
  <si>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</si>
  <si>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</si>
  <si>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</si>
  <si>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</si>
  <si>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</si>
  <si>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</si>
  <si>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</si>
  <si>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</si>
  <si>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</si>
  <si>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</si>
  <si>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</si>
  <si>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</si>
  <si>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</si>
  <si>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</si>
  <si>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</si>
  <si>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</si>
  <si>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</si>
  <si>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</si>
  <si>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</si>
  <si>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</si>
  <si>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</si>
  <si>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</si>
  <si>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</si>
  <si>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</si>
  <si>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</si>
  <si>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</si>
  <si>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</si>
  <si>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</si>
  <si>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</si>
  <si>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</si>
  <si>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</si>
  <si>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</si>
  <si>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</si>
  <si>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</si>
  <si>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</si>
  <si>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</si>
  <si>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</si>
  <si>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</si>
  <si>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</si>
  <si>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</si>
  <si>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</si>
  <si>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</si>
  <si>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</si>
  <si>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</si>
  <si>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</si>
  <si>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</si>
  <si>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</si>
  <si>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</si>
  <si>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</si>
  <si>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</si>
  <si>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</si>
  <si>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</si>
  <si>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</si>
  <si>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</si>
  <si>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</si>
  <si>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</si>
  <si>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</si>
  <si>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</si>
  <si>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</si>
  <si>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</si>
  <si>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</si>
  <si>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</si>
  <si>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</si>
  <si>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</si>
  <si>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</si>
  <si>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</si>
  <si>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</si>
  <si>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</si>
  <si>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</si>
  <si>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</si>
  <si>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</si>
  <si>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</si>
  <si>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</si>
  <si>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</si>
  <si>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</si>
  <si>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</si>
  <si>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</si>
  <si>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</si>
  <si>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</si>
  <si>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</si>
  <si>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</si>
  <si>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</si>
  <si>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</si>
  <si>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</si>
  <si>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</si>
  <si>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</si>
  <si>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</si>
  <si>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</si>
  <si>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</si>
  <si>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</si>
  <si>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</si>
  <si>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</si>
  <si>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</si>
  <si>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</si>
  <si>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</si>
  <si>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</si>
  <si>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</si>
  <si>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</si>
  <si>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</si>
  <si>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</si>
  <si>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</si>
  <si>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</si>
  <si>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</si>
  <si>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</si>
  <si>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</si>
  <si>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</si>
  <si>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</si>
  <si>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</si>
  <si>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</si>
  <si>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</si>
  <si>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</si>
  <si>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</si>
  <si>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</si>
  <si>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</si>
  <si>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</si>
  <si>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</si>
  <si>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</si>
  <si>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</si>
  <si>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</si>
  <si>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</si>
  <si>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</si>
  <si>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</si>
  <si>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</si>
  <si>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</si>
  <si>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</si>
  <si>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</si>
  <si>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</si>
  <si>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</si>
  <si>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</si>
  <si>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</si>
  <si>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</si>
  <si>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</si>
  <si>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</si>
  <si>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</si>
  <si>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</si>
  <si>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</si>
  <si>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</si>
  <si>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</si>
  <si>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</si>
  <si>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</si>
  <si>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</si>
  <si>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</si>
  <si>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</si>
  <si>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</si>
  <si>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</si>
  <si>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</si>
  <si>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</si>
  <si>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</si>
  <si>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</si>
  <si>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</si>
  <si>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</si>
  <si>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</si>
  <si>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</si>
  <si>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</si>
  <si>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</si>
  <si>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</si>
  <si>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</si>
  <si>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</si>
  <si>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</si>
  <si>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</si>
  <si>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</si>
  <si>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</si>
  <si>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</si>
  <si>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</si>
  <si>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</si>
  <si>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</si>
  <si>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</si>
  <si>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</si>
  <si>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</si>
  <si>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</si>
  <si>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</si>
  <si>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</si>
  <si>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</si>
  <si>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</si>
  <si>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</si>
  <si>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</si>
  <si>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</si>
  <si>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</si>
  <si>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</si>
  <si>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</si>
  <si>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</si>
  <si>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</si>
  <si>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</si>
  <si>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</si>
  <si>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</si>
  <si>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</si>
  <si>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</si>
  <si>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</si>
  <si>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</si>
  <si>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</si>
  <si>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</si>
  <si>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</si>
  <si>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</si>
  <si>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</si>
  <si>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</si>
  <si>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</si>
  <si>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</si>
  <si>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</si>
  <si>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</si>
  <si>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</si>
  <si>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</si>
  <si>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</si>
  <si>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</si>
  <si>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</si>
  <si>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</si>
  <si>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</si>
  <si>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</si>
  <si>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</si>
  <si>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</si>
  <si>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</si>
  <si>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</si>
  <si>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</si>
  <si>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</si>
  <si>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</si>
  <si>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</si>
  <si>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</si>
  <si>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</si>
  <si>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</si>
  <si>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</si>
  <si>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</si>
  <si>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</si>
  <si>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</si>
  <si>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</si>
  <si>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</si>
  <si>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</si>
  <si>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</si>
  <si>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</si>
  <si>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</si>
  <si>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</si>
  <si>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</si>
  <si>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</si>
  <si>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</si>
  <si>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</si>
  <si>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</si>
  <si>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</si>
  <si>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</si>
  <si>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</si>
  <si>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</si>
  <si>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</si>
  <si>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</si>
  <si>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</si>
  <si>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</si>
  <si>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</si>
  <si>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</si>
  <si>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</si>
  <si>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</si>
  <si>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</si>
  <si>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</si>
  <si>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</si>
  <si>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</si>
  <si>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</si>
  <si>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</si>
  <si>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</si>
  <si>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</si>
  <si>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</si>
  <si>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</si>
  <si>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</si>
  <si>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</si>
  <si>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</si>
  <si>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</si>
  <si>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</si>
  <si>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</si>
  <si>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</si>
  <si>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</si>
  <si>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</si>
  <si>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</si>
  <si>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</si>
  <si>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</si>
  <si>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</si>
  <si>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</si>
  <si>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</si>
  <si>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</si>
  <si>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</si>
  <si>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</si>
  <si>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</si>
  <si>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</si>
  <si>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</si>
  <si>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</si>
  <si>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</si>
  <si>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</si>
  <si>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</si>
  <si>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</si>
  <si>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</si>
  <si>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</si>
  <si>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</si>
  <si>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</si>
  <si>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</si>
  <si>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</si>
  <si>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</si>
  <si>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</si>
  <si>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</si>
  <si>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</si>
  <si>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</si>
  <si>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</si>
  <si>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</si>
  <si>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</si>
  <si>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</si>
  <si>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</si>
  <si>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</si>
  <si>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</si>
  <si>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</si>
  <si>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</si>
  <si>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</si>
  <si>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</si>
  <si>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</si>
  <si>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</si>
  <si>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</si>
  <si>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</si>
  <si>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</si>
  <si>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</si>
  <si>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</si>
  <si>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</si>
  <si>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</si>
  <si>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</si>
  <si>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</si>
  <si>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</si>
  <si>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</si>
  <si>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</si>
  <si>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</si>
  <si>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</si>
  <si>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</si>
  <si>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</si>
  <si>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</si>
  <si>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</si>
  <si>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</si>
  <si>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</si>
  <si>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</si>
  <si>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</si>
  <si>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</si>
  <si>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</si>
  <si>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</si>
  <si>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</si>
  <si>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</si>
  <si>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</si>
  <si>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</si>
  <si>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</si>
  <si>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</si>
  <si>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</si>
  <si>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</si>
  <si>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</si>
  <si>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</si>
  <si>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</si>
  <si>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</si>
  <si>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</si>
  <si>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</si>
  <si>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</si>
  <si>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</si>
  <si>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</si>
  <si>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</si>
  <si>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</si>
  <si>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</si>
  <si>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</si>
  <si>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</si>
  <si>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</si>
  <si>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</si>
  <si>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</si>
  <si>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</si>
  <si>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</si>
  <si>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</si>
  <si>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</si>
  <si>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</si>
  <si>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</si>
  <si>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</si>
  <si>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</si>
  <si>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</si>
  <si>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</si>
  <si>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</si>
  <si>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</si>
  <si>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</si>
  <si>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</si>
  <si>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</si>
  <si>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</si>
  <si>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</si>
  <si>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</si>
  <si>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</si>
  <si>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</si>
  <si>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</si>
  <si>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</si>
  <si>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</si>
  <si>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</si>
  <si>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</si>
  <si>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</si>
  <si>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</si>
  <si>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</si>
  <si>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</si>
  <si>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</si>
  <si>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</si>
  <si>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</si>
  <si>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</si>
  <si>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</si>
  <si>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</si>
  <si>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</si>
  <si>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</si>
  <si>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</si>
  <si>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</si>
  <si>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</si>
  <si>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</si>
  <si>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</si>
  <si>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</si>
  <si>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</si>
  <si>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</si>
  <si>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</si>
  <si>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</si>
  <si>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</si>
  <si>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</si>
  <si>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</si>
  <si>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</si>
  <si>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</si>
  <si>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</si>
  <si>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</si>
  <si>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</si>
  <si>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</si>
  <si>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</si>
  <si>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</si>
  <si>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</si>
  <si>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</si>
  <si>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</si>
  <si>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</si>
  <si>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</si>
  <si>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</si>
  <si>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</si>
  <si>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</si>
  <si>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</si>
  <si>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</si>
  <si>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</si>
  <si>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</si>
  <si>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</si>
  <si>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</si>
  <si>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</si>
  <si>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</si>
  <si>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</si>
  <si>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</si>
  <si>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</si>
  <si>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</si>
  <si>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</si>
  <si>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</si>
  <si>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</si>
  <si>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</si>
  <si>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</si>
  <si>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</si>
  <si>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</si>
  <si>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</si>
  <si>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</si>
  <si>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</si>
  <si>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</si>
  <si>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</si>
  <si>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</si>
  <si>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</si>
  <si>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</si>
  <si>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</si>
  <si>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</si>
  <si>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</si>
  <si>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</si>
  <si>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</si>
  <si>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</si>
  <si>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</si>
  <si>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</si>
  <si>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</si>
  <si>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</si>
  <si>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</si>
  <si>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</si>
  <si>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</si>
  <si>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</si>
  <si>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</si>
  <si>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</si>
  <si>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</si>
  <si>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</si>
  <si>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</si>
  <si>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</si>
  <si>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</si>
  <si>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</si>
  <si>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</si>
  <si>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</si>
  <si>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</si>
  <si>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</si>
  <si>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</si>
  <si>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</si>
  <si>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</si>
  <si>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</si>
  <si>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</si>
  <si>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</si>
  <si>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</si>
  <si>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</si>
  <si>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</si>
  <si>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</si>
  <si>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</si>
  <si>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</si>
  <si>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</si>
  <si>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</si>
  <si>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</si>
  <si>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</si>
  <si>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</si>
  <si>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</si>
  <si>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</si>
  <si>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</si>
  <si>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</si>
  <si>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</si>
  <si>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</si>
  <si>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</si>
  <si>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</si>
  <si>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</si>
  <si>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</si>
  <si>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</si>
  <si>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</si>
  <si>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</si>
  <si>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</si>
  <si>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</si>
  <si>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</si>
  <si>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</si>
  <si>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</si>
  <si>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</si>
  <si>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</si>
  <si>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</si>
  <si>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</si>
  <si>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</si>
  <si>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</si>
  <si>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</si>
  <si>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</si>
  <si>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</si>
  <si>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</si>
  <si>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</si>
  <si>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</si>
  <si>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</si>
  <si>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</si>
  <si>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</si>
  <si>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</si>
  <si>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</si>
  <si>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</si>
  <si>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</si>
  <si>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</si>
  <si>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</si>
  <si>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</si>
  <si>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</si>
  <si>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</si>
  <si>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</si>
  <si>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</si>
  <si>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</si>
  <si>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</si>
  <si>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</si>
  <si>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</si>
  <si>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</si>
  <si>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</si>
  <si>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</si>
  <si>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</si>
  <si>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</si>
  <si>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</si>
  <si>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</si>
  <si>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</si>
  <si>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</si>
  <si>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</si>
  <si>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</si>
  <si>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</si>
  <si>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</si>
  <si>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</si>
  <si>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</si>
  <si>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</si>
  <si>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</si>
  <si>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</si>
  <si>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</si>
  <si>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</si>
  <si>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</si>
  <si>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</si>
  <si>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</si>
  <si>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</si>
  <si>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</si>
  <si>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</si>
  <si>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</si>
  <si>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</si>
  <si>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</si>
  <si>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</si>
  <si>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</si>
  <si>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</si>
  <si>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</si>
  <si>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</si>
  <si>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</si>
  <si>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</si>
  <si>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</si>
  <si>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</si>
  <si>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</si>
  <si>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</si>
  <si>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</si>
  <si>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</si>
  <si>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</si>
  <si>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</si>
  <si>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</si>
  <si>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</si>
  <si>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</si>
  <si>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</si>
  <si>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</si>
  <si>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</si>
  <si>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</si>
  <si>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</si>
  <si>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</si>
  <si>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</si>
  <si>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</si>
  <si>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</si>
  <si>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</si>
  <si>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</si>
  <si>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</si>
  <si>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</si>
  <si>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</si>
  <si>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</si>
  <si>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</si>
  <si>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</si>
  <si>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</si>
  <si>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</si>
  <si>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</si>
  <si>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</si>
  <si>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</si>
  <si>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</si>
  <si>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</si>
  <si>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</si>
  <si>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</si>
  <si>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</si>
  <si>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</si>
  <si>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</si>
  <si>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</si>
  <si>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</si>
  <si>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</si>
  <si>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</si>
  <si>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</si>
  <si>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</si>
  <si>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</si>
  <si>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</si>
  <si>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</si>
  <si>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</si>
  <si>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</si>
  <si>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</si>
  <si>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</si>
  <si>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</si>
  <si>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</si>
  <si>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</si>
  <si>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</si>
  <si>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</si>
  <si>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</si>
  <si>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</si>
  <si>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</si>
  <si>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</si>
  <si>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</si>
  <si>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</si>
  <si>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</si>
  <si>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</si>
  <si>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</si>
  <si>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</si>
  <si>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</si>
  <si>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</si>
  <si>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</si>
  <si>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</si>
  <si>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</si>
  <si>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</si>
  <si>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</si>
  <si>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</si>
  <si>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</si>
  <si>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</si>
  <si>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</si>
  <si>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</si>
  <si>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</si>
  <si>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</si>
  <si>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</si>
  <si>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</si>
  <si>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</si>
  <si>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</si>
  <si>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</si>
  <si>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</si>
  <si>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</si>
  <si>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</si>
  <si>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</si>
  <si>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</si>
  <si>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</si>
  <si>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</si>
  <si>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</si>
  <si>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</si>
  <si>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</si>
  <si>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</si>
  <si>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</si>
  <si>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</si>
  <si>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</si>
  <si>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</si>
  <si>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</si>
  <si>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</si>
  <si>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</si>
  <si>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</si>
  <si>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</si>
  <si>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</si>
  <si>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</si>
  <si>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</si>
  <si>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</si>
  <si>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</si>
  <si>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</si>
  <si>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</si>
  <si>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</si>
  <si>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</si>
  <si>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</si>
  <si>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</si>
  <si>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</si>
  <si>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</si>
  <si>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</si>
  <si>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</si>
  <si>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</si>
  <si>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</si>
  <si>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</si>
  <si>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</si>
  <si>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</si>
  <si>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</si>
  <si>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</si>
  <si>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</si>
  <si>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</si>
  <si>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</si>
  <si>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</si>
  <si>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</si>
  <si>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</si>
  <si>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</si>
  <si>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</si>
  <si>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</si>
  <si>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</si>
  <si>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</si>
  <si>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</si>
  <si>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</si>
  <si>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</si>
  <si>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</si>
  <si>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</si>
  <si>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</si>
  <si>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</si>
  <si>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</si>
  <si>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</si>
  <si>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</si>
  <si>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</si>
  <si>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</si>
  <si>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</si>
  <si>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</si>
  <si>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</si>
  <si>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</si>
  <si>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</si>
  <si>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</si>
  <si>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</si>
  <si>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</si>
  <si>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</si>
  <si>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</si>
  <si>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</si>
  <si>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</si>
  <si>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</si>
  <si>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</si>
  <si>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</si>
  <si>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</si>
  <si>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</si>
  <si>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</si>
  <si>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</si>
  <si>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</si>
  <si>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</si>
  <si>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</si>
  <si>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</si>
  <si>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</si>
  <si>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</si>
  <si>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</si>
  <si>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</si>
  <si>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</si>
  <si>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</si>
  <si>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</si>
  <si>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</si>
  <si>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</si>
  <si>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</si>
  <si>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</si>
  <si>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</si>
  <si>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</si>
  <si>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</si>
  <si>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</si>
  <si>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</si>
  <si>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</si>
  <si>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</si>
  <si>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</si>
  <si>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</si>
  <si>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</si>
  <si>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</si>
  <si>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</si>
  <si>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</si>
  <si>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</si>
  <si>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</si>
  <si>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</si>
  <si>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</si>
  <si>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</si>
  <si>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</si>
  <si>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</si>
  <si>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</si>
  <si>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</si>
  <si>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</si>
  <si>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</si>
  <si>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</si>
  <si>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</si>
  <si>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</si>
  <si>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</si>
  <si>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</si>
  <si>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</si>
  <si>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</si>
  <si>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</si>
  <si>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</si>
  <si>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</si>
  <si>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</si>
  <si>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</si>
  <si>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</si>
  <si>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</si>
  <si>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</si>
  <si>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</si>
  <si>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2021-13-13001542020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</si>
  <si>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</si>
  <si>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EMERSON AREVALO RODRIGUEZ</t>
  </si>
  <si>
    <t>PASACABALLOS CALLE DE LA CRUZ N 08 - 25</t>
  </si>
  <si>
    <t>3205038131-3013587993</t>
  </si>
  <si>
    <t>01542020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</si>
  <si>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</si>
  <si>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0666-2012</t>
  </si>
  <si>
    <t xml:space="preserve">Atender a la primera infancia en el marco de la estrategia "De cero a siempre", de conformidad con las directrics, lineamientos y parametros establecidos por el ICBF, asì como la de regular las relaciones entre las partes derivadas de la entrega de aportes del ICBF a el contratista. Para que este asuma con su personal y bajo su exclusiva responsabilidad dicha atenciòn. </t>
  </si>
  <si>
    <t>0021-2015</t>
  </si>
  <si>
    <t>0109-2016</t>
  </si>
  <si>
    <t xml:space="preserve">Prestar el servicio de atención, educación inicial y cuidado a niños y niñas menores de 5 años o hasta su ingreso al grado transición, con el fin de promover el desarrollo integral de la primera infancia con calidad, de conformidad con los lineamientos, manual operativo las directrices , parametros y estandares establecidos por el ICBF. Para los servicios de Hogares Infantiles (HI) en el marco de la estrategia integral de atenciòn de cero a siempre"
</t>
  </si>
  <si>
    <t>0552-2016</t>
  </si>
  <si>
    <t>0316-2017</t>
  </si>
  <si>
    <t>0294-2018</t>
  </si>
  <si>
    <t>0454-2018</t>
  </si>
  <si>
    <t>VELEROPASACABALLOS@GMAIL.COM</t>
  </si>
  <si>
    <t xml:space="preserve">PASACABALLOS CALLE DE LA CRUZ N 08 - 25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</si>
</sst>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63" zoomScale="85" zoomScaleNormal="85" zoomScaleSheetLayoutView="40" zoomScalePageLayoutView="40" workbookViewId="0">
      <selection activeCell="M20" sqref="M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75" thickBot="1" x14ac:dyDescent="0.3"/>
    <row r="2" spans="1:20" ht="33" customHeight="1" x14ac:dyDescent="0.3">
      <c r="A2" s="13"/>
      <c r="B2" s="15"/>
      <c r="C2" s="203" t="s">
        <v>2654</v>
      </c>
      <c r="D2" s="204"/>
      <c r="E2" s="204"/>
      <c r="F2" s="204"/>
      <c r="G2" s="204"/>
      <c r="H2" s="204"/>
      <c r="I2" s="204"/>
      <c r="J2" s="204"/>
      <c r="K2" s="204"/>
      <c r="L2" s="179" t="s">
        <v>2640</v>
      </c>
      <c r="M2" s="179"/>
      <c r="N2" s="187" t="s">
        <v>2641</v>
      </c>
      <c r="O2" s="188"/>
    </row>
    <row r="3" spans="1:20" ht="33" customHeight="1" x14ac:dyDescent="0.3">
      <c r="A3" s="9"/>
      <c r="B3" s="8"/>
      <c r="C3" s="205"/>
      <c r="D3" s="206"/>
      <c r="E3" s="206"/>
      <c r="F3" s="206"/>
      <c r="G3" s="206"/>
      <c r="H3" s="206"/>
      <c r="I3" s="206"/>
      <c r="J3" s="206"/>
      <c r="K3" s="206"/>
      <c r="L3" s="189" t="s">
        <v>1</v>
      </c>
      <c r="M3" s="189"/>
      <c r="N3" s="189" t="s">
        <v>2642</v>
      </c>
      <c r="O3" s="191"/>
    </row>
    <row r="4" spans="1:20" ht="24.75" customHeight="1" thickBot="1" x14ac:dyDescent="0.35">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2676</v>
      </c>
      <c r="D15" s="35"/>
      <c r="E15" s="35"/>
      <c r="F15" s="5"/>
      <c r="G15" s="32" t="s">
        <v>1168</v>
      </c>
      <c r="H15" s="103" t="s">
        <v>208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5">
      <c r="A17" s="180" t="s">
        <v>21</v>
      </c>
      <c r="B17" s="181"/>
      <c r="C17" s="181"/>
      <c r="D17" s="181"/>
      <c r="E17" s="181"/>
      <c r="F17" s="181"/>
      <c r="G17" s="181"/>
      <c r="H17" s="180" t="s">
        <v>12</v>
      </c>
      <c r="I17" s="181"/>
      <c r="J17" s="181"/>
      <c r="K17" s="181"/>
      <c r="L17" s="181"/>
      <c r="M17" s="181"/>
      <c r="N17" s="181"/>
      <c r="O17" s="182"/>
      <c r="P17" s="76"/>
    </row>
    <row r="18" spans="1:23" ht="15" x14ac:dyDescent="0.25">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3">
      <c r="A20" s="9"/>
      <c r="B20" s="109">
        <v>806007569</v>
      </c>
      <c r="C20" s="5"/>
      <c r="D20" s="73"/>
      <c r="E20" s="5"/>
      <c r="F20" s="5"/>
      <c r="G20" s="5"/>
      <c r="H20" s="186"/>
      <c r="I20" s="149" t="s">
        <v>208</v>
      </c>
      <c r="J20" s="150" t="s">
        <v>210</v>
      </c>
      <c r="K20" s="151">
        <v>536364300</v>
      </c>
      <c r="L20" s="152">
        <v>44211</v>
      </c>
      <c r="M20" s="152">
        <v>44561</v>
      </c>
      <c r="N20" s="135">
        <f>+(M20-L20)/30</f>
        <v>11.666666666666666</v>
      </c>
      <c r="O20" s="138"/>
      <c r="U20" s="134"/>
      <c r="V20" s="105">
        <f ca="1">NOW()</f>
        <v>44194.443881828702</v>
      </c>
      <c r="W20" s="105">
        <f ca="1">NOW()</f>
        <v>44194.443881828702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9"/>
      <c r="I37" s="130"/>
      <c r="J37" s="130"/>
      <c r="K37" s="130"/>
      <c r="L37" s="130"/>
      <c r="M37" s="130"/>
      <c r="N37" s="130"/>
      <c r="O37" s="131"/>
    </row>
    <row r="38" spans="1:16" ht="21" customHeight="1" x14ac:dyDescent="0.3">
      <c r="A38" s="9"/>
      <c r="B38" s="178" t="str">
        <f>VLOOKUP(B20,EAS!A2:B1439,2,0)</f>
        <v>ASOCIACIÓN DE PADRES DE FAMILIA DE PASACABALLOS</v>
      </c>
      <c r="C38" s="178"/>
      <c r="D38" s="178"/>
      <c r="E38" s="178"/>
      <c r="F38" s="178"/>
      <c r="G38" s="5"/>
      <c r="H38" s="132"/>
      <c r="I38" s="190" t="s">
        <v>7</v>
      </c>
      <c r="J38" s="190"/>
      <c r="K38" s="190"/>
      <c r="L38" s="190"/>
      <c r="M38" s="190"/>
      <c r="N38" s="190"/>
      <c r="O38" s="133"/>
    </row>
    <row r="39" spans="1:16" ht="42.9" customHeight="1" thickBot="1" x14ac:dyDescent="0.35">
      <c r="A39" s="10"/>
      <c r="B39" s="11"/>
      <c r="C39" s="11"/>
      <c r="D39" s="11"/>
      <c r="E39" s="11"/>
      <c r="F39" s="11"/>
      <c r="G39" s="11"/>
      <c r="H39" s="10"/>
      <c r="I39" s="222" t="s">
        <v>2677</v>
      </c>
      <c r="J39" s="222"/>
      <c r="K39" s="222"/>
      <c r="L39" s="222"/>
      <c r="M39" s="222"/>
      <c r="N39" s="222"/>
      <c r="O39" s="12"/>
    </row>
    <row r="40" spans="1:16" ht="15" thickBot="1" x14ac:dyDescent="0.35"/>
    <row r="41" spans="1:16" s="19" customFormat="1" ht="31.5" customHeight="1" thickBot="1" x14ac:dyDescent="0.35">
      <c r="A41" s="180" t="s">
        <v>3</v>
      </c>
      <c r="B41" s="181"/>
      <c r="C41" s="181"/>
      <c r="D41" s="181"/>
      <c r="E41" s="181"/>
      <c r="F41" s="181"/>
      <c r="G41" s="181"/>
      <c r="H41" s="181"/>
      <c r="I41" s="181"/>
      <c r="J41" s="181"/>
      <c r="K41" s="181"/>
      <c r="L41" s="181"/>
      <c r="M41" s="181"/>
      <c r="N41" s="181"/>
      <c r="O41" s="182"/>
      <c r="P41" s="76"/>
    </row>
    <row r="42" spans="1:16" ht="8.25" customHeight="1" thickBot="1" x14ac:dyDescent="0.35"/>
    <row r="43" spans="1:16" s="19" customFormat="1" ht="31.5" customHeight="1" thickBot="1" x14ac:dyDescent="0.35">
      <c r="A43" s="224" t="s">
        <v>4</v>
      </c>
      <c r="B43" s="225"/>
      <c r="C43" s="225"/>
      <c r="D43" s="225"/>
      <c r="E43" s="225"/>
      <c r="F43" s="225"/>
      <c r="G43" s="225"/>
      <c r="H43" s="225"/>
      <c r="I43" s="225"/>
      <c r="J43" s="225"/>
      <c r="K43" s="225"/>
      <c r="L43" s="225"/>
      <c r="M43" s="225"/>
      <c r="N43" s="225"/>
      <c r="O43" s="226"/>
      <c r="P43" s="76"/>
    </row>
    <row r="44" spans="1:16" ht="15" customHeight="1" x14ac:dyDescent="0.3">
      <c r="A44" s="227" t="s">
        <v>2655</v>
      </c>
      <c r="B44" s="228"/>
      <c r="C44" s="228"/>
      <c r="D44" s="228"/>
      <c r="E44" s="228"/>
      <c r="F44" s="228"/>
      <c r="G44" s="228"/>
      <c r="H44" s="228"/>
      <c r="I44" s="228"/>
      <c r="J44" s="228"/>
      <c r="K44" s="228"/>
      <c r="L44" s="228"/>
      <c r="M44" s="228"/>
      <c r="N44" s="228"/>
      <c r="O44" s="229"/>
    </row>
    <row r="45" spans="1:16" x14ac:dyDescent="0.3">
      <c r="A45" s="230"/>
      <c r="B45" s="231"/>
      <c r="C45" s="231"/>
      <c r="D45" s="231"/>
      <c r="E45" s="231"/>
      <c r="F45" s="231"/>
      <c r="G45" s="231"/>
      <c r="H45" s="231"/>
      <c r="I45" s="231"/>
      <c r="J45" s="231"/>
      <c r="K45" s="231"/>
      <c r="L45" s="231"/>
      <c r="M45" s="231"/>
      <c r="N45" s="231"/>
      <c r="O45" s="232"/>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2665</v>
      </c>
      <c r="C48" s="112" t="s">
        <v>31</v>
      </c>
      <c r="D48" s="110" t="s">
        <v>2683</v>
      </c>
      <c r="E48" s="145">
        <v>41247</v>
      </c>
      <c r="F48" s="145">
        <v>42004</v>
      </c>
      <c r="G48" s="160">
        <f>IF(AND(E48&lt;&gt;"",F48&lt;&gt;""),((F48-E48)/30),"")</f>
        <v>25.233333333333334</v>
      </c>
      <c r="H48" s="114" t="s">
        <v>2684</v>
      </c>
      <c r="I48" s="113" t="s">
        <v>208</v>
      </c>
      <c r="J48" s="113" t="s">
        <v>210</v>
      </c>
      <c r="K48" s="116">
        <v>674312530</v>
      </c>
      <c r="L48" s="115" t="s">
        <v>1148</v>
      </c>
      <c r="M48" s="117"/>
      <c r="N48" s="115" t="s">
        <v>27</v>
      </c>
      <c r="O48" s="115" t="s">
        <v>26</v>
      </c>
      <c r="P48" s="78"/>
    </row>
    <row r="49" spans="1:16" s="6" customFormat="1" ht="24.75" customHeight="1" x14ac:dyDescent="0.3">
      <c r="A49" s="143">
        <v>2</v>
      </c>
      <c r="B49" s="111" t="s">
        <v>2665</v>
      </c>
      <c r="C49" s="112" t="s">
        <v>31</v>
      </c>
      <c r="D49" s="110" t="s">
        <v>2685</v>
      </c>
      <c r="E49" s="145">
        <v>42018</v>
      </c>
      <c r="F49" s="145">
        <v>42369</v>
      </c>
      <c r="G49" s="160">
        <f t="shared" ref="G49:G50" si="2">IF(AND(E49&lt;&gt;"",F49&lt;&gt;""),((F49-E49)/30),"")</f>
        <v>11.7</v>
      </c>
      <c r="H49" s="122" t="s">
        <v>2684</v>
      </c>
      <c r="I49" s="113" t="s">
        <v>208</v>
      </c>
      <c r="J49" s="113" t="s">
        <v>210</v>
      </c>
      <c r="K49" s="116">
        <v>353032100</v>
      </c>
      <c r="L49" s="115" t="s">
        <v>1148</v>
      </c>
      <c r="M49" s="117"/>
      <c r="N49" s="115" t="s">
        <v>27</v>
      </c>
      <c r="O49" s="115" t="s">
        <v>26</v>
      </c>
      <c r="P49" s="78"/>
    </row>
    <row r="50" spans="1:16" s="6" customFormat="1" ht="24.75" customHeight="1" x14ac:dyDescent="0.3">
      <c r="A50" s="143">
        <v>3</v>
      </c>
      <c r="B50" s="111" t="s">
        <v>2665</v>
      </c>
      <c r="C50" s="112" t="s">
        <v>31</v>
      </c>
      <c r="D50" s="110" t="s">
        <v>2686</v>
      </c>
      <c r="E50" s="145">
        <v>42395</v>
      </c>
      <c r="F50" s="145">
        <v>42674</v>
      </c>
      <c r="G50" s="160">
        <f t="shared" si="2"/>
        <v>9.3000000000000007</v>
      </c>
      <c r="H50" s="119" t="s">
        <v>2687</v>
      </c>
      <c r="I50" s="113" t="s">
        <v>208</v>
      </c>
      <c r="J50" s="113" t="s">
        <v>210</v>
      </c>
      <c r="K50" s="116">
        <v>309853560</v>
      </c>
      <c r="L50" s="115" t="s">
        <v>1148</v>
      </c>
      <c r="M50" s="117"/>
      <c r="N50" s="115" t="s">
        <v>27</v>
      </c>
      <c r="O50" s="115" t="s">
        <v>26</v>
      </c>
      <c r="P50" s="78"/>
    </row>
    <row r="51" spans="1:16" s="6" customFormat="1" ht="24.75" customHeight="1" outlineLevel="1" x14ac:dyDescent="0.3">
      <c r="A51" s="143">
        <v>4</v>
      </c>
      <c r="B51" s="111" t="s">
        <v>2665</v>
      </c>
      <c r="C51" s="112" t="s">
        <v>31</v>
      </c>
      <c r="D51" s="110" t="s">
        <v>2688</v>
      </c>
      <c r="E51" s="145">
        <v>42675</v>
      </c>
      <c r="F51" s="145">
        <v>43039</v>
      </c>
      <c r="G51" s="160">
        <f t="shared" ref="G51:G107" si="3">IF(AND(E51&lt;&gt;"",F51&lt;&gt;""),((F51-E51)/30),"")</f>
        <v>12.133333333333333</v>
      </c>
      <c r="H51" s="119" t="s">
        <v>2687</v>
      </c>
      <c r="I51" s="113" t="s">
        <v>208</v>
      </c>
      <c r="J51" s="113" t="s">
        <v>210</v>
      </c>
      <c r="K51" s="116">
        <v>404353253</v>
      </c>
      <c r="L51" s="115" t="s">
        <v>1148</v>
      </c>
      <c r="M51" s="117"/>
      <c r="N51" s="115" t="s">
        <v>27</v>
      </c>
      <c r="O51" s="115" t="s">
        <v>26</v>
      </c>
      <c r="P51" s="78"/>
    </row>
    <row r="52" spans="1:16" s="7" customFormat="1" ht="24.75" customHeight="1" outlineLevel="1" x14ac:dyDescent="0.3">
      <c r="A52" s="144">
        <v>5</v>
      </c>
      <c r="B52" s="111" t="s">
        <v>2665</v>
      </c>
      <c r="C52" s="112" t="s">
        <v>31</v>
      </c>
      <c r="D52" s="110" t="s">
        <v>2689</v>
      </c>
      <c r="E52" s="145">
        <v>43040</v>
      </c>
      <c r="F52" s="145">
        <v>43312</v>
      </c>
      <c r="G52" s="160">
        <f t="shared" si="3"/>
        <v>9.0666666666666664</v>
      </c>
      <c r="H52" s="119" t="s">
        <v>2687</v>
      </c>
      <c r="I52" s="113" t="s">
        <v>208</v>
      </c>
      <c r="J52" s="113" t="s">
        <v>210</v>
      </c>
      <c r="K52" s="116">
        <v>365310400</v>
      </c>
      <c r="L52" s="115" t="s">
        <v>1148</v>
      </c>
      <c r="M52" s="117"/>
      <c r="N52" s="115" t="s">
        <v>27</v>
      </c>
      <c r="O52" s="115" t="s">
        <v>26</v>
      </c>
      <c r="P52" s="79"/>
    </row>
    <row r="53" spans="1:16" s="7" customFormat="1" ht="24.75" customHeight="1" outlineLevel="1" x14ac:dyDescent="0.3">
      <c r="A53" s="144">
        <v>6</v>
      </c>
      <c r="B53" s="111" t="s">
        <v>2665</v>
      </c>
      <c r="C53" s="112" t="s">
        <v>31</v>
      </c>
      <c r="D53" s="110" t="s">
        <v>2690</v>
      </c>
      <c r="E53" s="145">
        <v>43313</v>
      </c>
      <c r="F53" s="145">
        <v>43404</v>
      </c>
      <c r="G53" s="160">
        <f t="shared" si="3"/>
        <v>3.0333333333333332</v>
      </c>
      <c r="H53" s="119" t="s">
        <v>2687</v>
      </c>
      <c r="I53" s="113" t="s">
        <v>208</v>
      </c>
      <c r="J53" s="113" t="s">
        <v>210</v>
      </c>
      <c r="K53" s="116">
        <v>124596000</v>
      </c>
      <c r="L53" s="115" t="s">
        <v>1148</v>
      </c>
      <c r="M53" s="117"/>
      <c r="N53" s="115" t="s">
        <v>27</v>
      </c>
      <c r="O53" s="115" t="s">
        <v>26</v>
      </c>
      <c r="P53" s="79"/>
    </row>
    <row r="54" spans="1:16" s="7" customFormat="1" ht="24.75" customHeight="1" outlineLevel="1" x14ac:dyDescent="0.3">
      <c r="A54" s="144">
        <v>7</v>
      </c>
      <c r="B54" s="111" t="s">
        <v>2665</v>
      </c>
      <c r="C54" s="112" t="s">
        <v>31</v>
      </c>
      <c r="D54" s="110" t="s">
        <v>2691</v>
      </c>
      <c r="E54" s="145">
        <v>43405</v>
      </c>
      <c r="F54" s="145">
        <v>43441</v>
      </c>
      <c r="G54" s="160">
        <f t="shared" si="3"/>
        <v>1.2</v>
      </c>
      <c r="H54" s="119" t="s">
        <v>2687</v>
      </c>
      <c r="I54" s="113" t="s">
        <v>208</v>
      </c>
      <c r="J54" s="113" t="s">
        <v>210</v>
      </c>
      <c r="K54" s="118">
        <v>50661210</v>
      </c>
      <c r="L54" s="115" t="s">
        <v>1148</v>
      </c>
      <c r="M54" s="117"/>
      <c r="N54" s="115" t="s">
        <v>27</v>
      </c>
      <c r="O54" s="115" t="s">
        <v>26</v>
      </c>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4" t="s">
        <v>2633</v>
      </c>
      <c r="B109" s="225"/>
      <c r="C109" s="225"/>
      <c r="D109" s="225"/>
      <c r="E109" s="225"/>
      <c r="F109" s="225"/>
      <c r="G109" s="225"/>
      <c r="H109" s="225"/>
      <c r="I109" s="225"/>
      <c r="J109" s="225"/>
      <c r="K109" s="225"/>
      <c r="L109" s="225"/>
      <c r="M109" s="225"/>
      <c r="N109" s="225"/>
      <c r="O109" s="226"/>
      <c r="P109" s="76"/>
    </row>
    <row r="110" spans="1:16" ht="15" customHeight="1" x14ac:dyDescent="0.3">
      <c r="A110" s="227" t="s">
        <v>2656</v>
      </c>
      <c r="B110" s="228"/>
      <c r="C110" s="228"/>
      <c r="D110" s="228"/>
      <c r="E110" s="228"/>
      <c r="F110" s="228"/>
      <c r="G110" s="228"/>
      <c r="H110" s="228"/>
      <c r="I110" s="228"/>
      <c r="J110" s="228"/>
      <c r="K110" s="228"/>
      <c r="L110" s="228"/>
      <c r="M110" s="228"/>
      <c r="N110" s="228"/>
      <c r="O110" s="229"/>
    </row>
    <row r="111" spans="1:16" ht="15" thickBot="1" x14ac:dyDescent="0.3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5">
      <c r="I112" s="237" t="s">
        <v>9</v>
      </c>
      <c r="J112" s="23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2681</v>
      </c>
      <c r="E114" s="145">
        <v>43877</v>
      </c>
      <c r="F114" s="145">
        <v>44196</v>
      </c>
      <c r="G114" s="160">
        <f>IF(AND(E114&lt;&gt;"",F114&lt;&gt;""),((F114-E114)/30),"")</f>
        <v>10.633333333333333</v>
      </c>
      <c r="H114" t="s">
        <v>2682</v>
      </c>
      <c r="I114" s="121" t="s">
        <v>208</v>
      </c>
      <c r="J114" s="121" t="s">
        <v>210</v>
      </c>
      <c r="K114" s="123">
        <v>539029050</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3">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46" t="s">
        <v>2643</v>
      </c>
      <c r="J167" s="247"/>
      <c r="K167" s="247"/>
      <c r="L167" s="247"/>
      <c r="M167" s="247"/>
      <c r="N167" s="247"/>
      <c r="O167" s="248"/>
      <c r="U167" s="51"/>
    </row>
    <row r="168" spans="1:28" x14ac:dyDescent="0.3">
      <c r="A168" s="9"/>
      <c r="B168" s="223" t="s">
        <v>2658</v>
      </c>
      <c r="C168" s="223"/>
      <c r="D168" s="223"/>
      <c r="E168" s="8"/>
      <c r="F168" s="5"/>
      <c r="H168" s="81" t="s">
        <v>2657</v>
      </c>
      <c r="I168" s="246"/>
      <c r="J168" s="247"/>
      <c r="K168" s="247"/>
      <c r="L168" s="247"/>
      <c r="M168" s="247"/>
      <c r="N168" s="247"/>
      <c r="O168" s="24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0" t="s">
        <v>2668</v>
      </c>
      <c r="B172" s="181"/>
      <c r="C172" s="181"/>
      <c r="D172" s="181"/>
      <c r="E172" s="181"/>
      <c r="F172" s="181"/>
      <c r="G172" s="181"/>
      <c r="H172" s="181"/>
      <c r="I172" s="181"/>
      <c r="J172" s="181"/>
      <c r="K172" s="181"/>
      <c r="L172" s="181"/>
      <c r="M172" s="181"/>
      <c r="N172" s="181"/>
      <c r="O172" s="182"/>
      <c r="P172" s="76"/>
    </row>
    <row r="173" spans="1:28" ht="15" customHeight="1" x14ac:dyDescent="0.3">
      <c r="A173" s="195" t="s">
        <v>2674</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4" x14ac:dyDescent="0.3">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4" x14ac:dyDescent="0.3">
      <c r="A179" s="9"/>
      <c r="B179" s="221" t="s">
        <v>2669</v>
      </c>
      <c r="C179" s="221"/>
      <c r="D179" s="221"/>
      <c r="E179" s="171">
        <v>0.02</v>
      </c>
      <c r="F179" s="170">
        <v>0</v>
      </c>
      <c r="G179" s="165" t="str">
        <f>IF(F179&gt;0,SUM(E179+F179),"")</f>
        <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v>
      </c>
      <c r="D185" s="91" t="s">
        <v>2628</v>
      </c>
      <c r="E185" s="94">
        <f>+(C185*SUM(K20:K35))</f>
        <v>0</v>
      </c>
      <c r="F185" s="92"/>
      <c r="G185" s="93"/>
      <c r="H185" s="88"/>
      <c r="I185" s="90" t="s">
        <v>2627</v>
      </c>
      <c r="J185" s="166">
        <f>+SUM(M179:M183)</f>
        <v>0.02</v>
      </c>
      <c r="K185" s="202" t="s">
        <v>2628</v>
      </c>
      <c r="L185" s="202"/>
      <c r="M185" s="94">
        <f>+J185*(SUM(K20:K35))</f>
        <v>10727286</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180" t="s">
        <v>18</v>
      </c>
      <c r="B188" s="181"/>
      <c r="C188" s="181"/>
      <c r="D188" s="181"/>
      <c r="E188" s="181"/>
      <c r="F188" s="181"/>
      <c r="G188" s="181"/>
      <c r="H188" s="181"/>
      <c r="I188" s="181"/>
      <c r="J188" s="181"/>
      <c r="K188" s="181"/>
      <c r="L188" s="181"/>
      <c r="M188" s="181"/>
      <c r="N188" s="181"/>
      <c r="O188" s="182"/>
      <c r="P188" s="76"/>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236" t="s">
        <v>2636</v>
      </c>
      <c r="C192" s="236"/>
      <c r="E192" s="5" t="s">
        <v>20</v>
      </c>
      <c r="H192" s="26" t="s">
        <v>24</v>
      </c>
      <c r="J192" s="5" t="s">
        <v>2637</v>
      </c>
      <c r="K192" s="5"/>
      <c r="M192" s="5"/>
      <c r="N192" s="5"/>
      <c r="O192" s="8"/>
      <c r="Q192" s="154"/>
      <c r="R192" s="155"/>
      <c r="S192" s="155"/>
      <c r="T192" s="154"/>
    </row>
    <row r="193" spans="1:18" x14ac:dyDescent="0.3">
      <c r="A193" s="9"/>
      <c r="C193" s="125">
        <v>36564</v>
      </c>
      <c r="D193" s="5"/>
      <c r="E193" s="126">
        <v>101</v>
      </c>
      <c r="F193" s="5"/>
      <c r="G193" s="5"/>
      <c r="H193" s="147" t="s">
        <v>2678</v>
      </c>
      <c r="J193" s="5"/>
      <c r="K193" s="127">
        <v>36586</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0" t="s">
        <v>29</v>
      </c>
      <c r="B197" s="181"/>
      <c r="C197" s="181"/>
      <c r="D197" s="181"/>
      <c r="E197" s="181"/>
      <c r="F197" s="181"/>
      <c r="G197" s="181"/>
      <c r="H197" s="181"/>
      <c r="I197" s="181"/>
      <c r="J197" s="181"/>
      <c r="K197" s="181"/>
      <c r="L197" s="181"/>
      <c r="M197" s="181"/>
      <c r="N197" s="181"/>
      <c r="O197" s="182"/>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194" t="s">
        <v>2659</v>
      </c>
      <c r="C199" s="194"/>
      <c r="D199" s="194"/>
      <c r="E199" s="194"/>
      <c r="F199" s="194"/>
      <c r="G199" s="194"/>
      <c r="H199" s="194"/>
      <c r="I199" s="194"/>
      <c r="J199" s="194"/>
      <c r="K199" s="194"/>
      <c r="L199" s="194"/>
      <c r="M199" s="194"/>
      <c r="N199" s="194"/>
      <c r="O199" s="8"/>
    </row>
    <row r="200" spans="1:18" x14ac:dyDescent="0.3">
      <c r="A200" s="9"/>
      <c r="B200" s="233"/>
      <c r="C200" s="233"/>
      <c r="D200" s="233"/>
      <c r="E200" s="233"/>
      <c r="F200" s="233"/>
      <c r="G200" s="233"/>
      <c r="H200" s="233"/>
      <c r="I200" s="233"/>
      <c r="J200" s="233"/>
      <c r="K200" s="233"/>
      <c r="L200" s="233"/>
      <c r="M200" s="233"/>
      <c r="N200" s="233"/>
      <c r="O200" s="8"/>
    </row>
    <row r="201" spans="1:18" x14ac:dyDescent="0.3">
      <c r="A201" s="9"/>
      <c r="B201" s="234" t="s">
        <v>2648</v>
      </c>
      <c r="C201" s="235"/>
      <c r="D201" s="235"/>
      <c r="E201" s="235"/>
      <c r="F201" s="235"/>
      <c r="G201" s="235"/>
      <c r="H201" s="235"/>
      <c r="I201" s="235"/>
      <c r="J201" s="235"/>
      <c r="K201" s="235"/>
      <c r="L201" s="235"/>
      <c r="M201" s="235"/>
      <c r="N201" s="23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8" t="s">
        <v>2679</v>
      </c>
      <c r="J211" s="27" t="s">
        <v>2622</v>
      </c>
      <c r="K211" s="148" t="s">
        <v>2693</v>
      </c>
      <c r="L211" s="21"/>
      <c r="M211" s="21"/>
      <c r="N211" s="21"/>
      <c r="O211" s="8"/>
    </row>
    <row r="212" spans="1:15" x14ac:dyDescent="0.3">
      <c r="A212" s="9"/>
      <c r="B212" s="27" t="s">
        <v>2619</v>
      </c>
      <c r="C212" s="147" t="s">
        <v>2678</v>
      </c>
      <c r="D212" s="21"/>
      <c r="G212" s="27" t="s">
        <v>2621</v>
      </c>
      <c r="H212" s="148" t="s">
        <v>2680</v>
      </c>
      <c r="J212" s="27" t="s">
        <v>2623</v>
      </c>
      <c r="K212" s="147" t="s">
        <v>2692</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ht="15" x14ac:dyDescent="0.25">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ht="15" x14ac:dyDescent="0.25">
      <c r="A3" t="s">
        <v>32</v>
      </c>
      <c r="B3" t="s">
        <v>1148</v>
      </c>
      <c r="C3">
        <v>93141500</v>
      </c>
      <c r="D3" t="s">
        <v>1151</v>
      </c>
      <c r="E3" t="s">
        <v>2632</v>
      </c>
      <c r="F3" t="s">
        <v>36</v>
      </c>
      <c r="G3" t="s">
        <v>1148</v>
      </c>
    </row>
    <row r="4" spans="1:7" ht="15" x14ac:dyDescent="0.25">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ht="15" x14ac:dyDescent="0.25">
      <c r="F9" t="s">
        <v>64</v>
      </c>
    </row>
    <row r="10" spans="1:7" x14ac:dyDescent="0.3">
      <c r="F10" t="s">
        <v>404</v>
      </c>
    </row>
    <row r="11" spans="1:7" ht="15" x14ac:dyDescent="0.25">
      <c r="F11" t="s">
        <v>1078</v>
      </c>
    </row>
    <row r="12" spans="1:7" ht="15" x14ac:dyDescent="0.25">
      <c r="F12" t="s">
        <v>421</v>
      </c>
    </row>
    <row r="13" spans="1:7" ht="15" x14ac:dyDescent="0.25">
      <c r="F13" t="s">
        <v>459</v>
      </c>
    </row>
    <row r="14" spans="1:7" x14ac:dyDescent="0.3">
      <c r="F14" t="s">
        <v>628</v>
      </c>
    </row>
    <row r="15" spans="1:7" x14ac:dyDescent="0.3">
      <c r="F15" t="s">
        <v>220</v>
      </c>
    </row>
    <row r="16" spans="1:7" ht="15" x14ac:dyDescent="0.25">
      <c r="F16" t="s">
        <v>516</v>
      </c>
    </row>
    <row r="17" spans="6:6" x14ac:dyDescent="0.3">
      <c r="F17" t="s">
        <v>1120</v>
      </c>
    </row>
    <row r="18" spans="6:6" ht="15" x14ac:dyDescent="0.25">
      <c r="F18" t="s">
        <v>1130</v>
      </c>
    </row>
    <row r="19" spans="6:6" ht="15" x14ac:dyDescent="0.25">
      <c r="F19" t="s">
        <v>660</v>
      </c>
    </row>
    <row r="20" spans="6:6" ht="15" x14ac:dyDescent="0.25">
      <c r="F20" t="s">
        <v>696</v>
      </c>
    </row>
    <row r="21" spans="6:6" ht="15" x14ac:dyDescent="0.25">
      <c r="F21" t="s">
        <v>711</v>
      </c>
    </row>
    <row r="22" spans="6:6" ht="15" x14ac:dyDescent="0.25">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ht="15" x14ac:dyDescent="0.25">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ht="15" x14ac:dyDescent="0.25">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ht="15" x14ac:dyDescent="0.25">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ht="15" x14ac:dyDescent="0.25">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www.w3.org/XML/1998/namespace"/>
    <ds:schemaRef ds:uri="http://purl.org/dc/elements/1.1/"/>
    <ds:schemaRef ds:uri="4fb10211-09fb-4e80-9f0b-184718d5d98c"/>
    <ds:schemaRef ds:uri="a65d333d-5b59-4810-bc94-b80d9325abbc"/>
    <ds:schemaRef ds:uri="http://schemas.microsoft.com/office/infopath/2007/PartnerControls"/>
    <ds:schemaRef ds:uri="http://schemas.microsoft.com/office/2006/documentManagement/types"/>
    <ds:schemaRef ds:uri="http://schemas.openxmlformats.org/package/2006/metadata/core-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equipo sabeth</cp:lastModifiedBy>
  <cp:lastPrinted>2020-12-29T13:43:52Z</cp:lastPrinted>
  <dcterms:created xsi:type="dcterms:W3CDTF">2020-10-14T21:57:42Z</dcterms:created>
  <dcterms:modified xsi:type="dcterms:W3CDTF">2020-12-29T15:41:04Z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