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3250" windowHeight="12510" tabRatio="612"/>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<sst xmlns="http://schemas.openxmlformats.org/spreadsheetml/2006/main" count="3323" uniqueCount="2724">
  <si>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</si>
  <si>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</si>
  <si>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</si>
  <si>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</si>
  <si>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</si>
  <si>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</si>
  <si>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</si>
  <si>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</si>
  <si>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</si>
  <si>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</si>
  <si>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</si>
  <si>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</si>
  <si>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</si>
  <si>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</si>
  <si>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</si>
  <si>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</si>
  <si>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</si>
  <si>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</si>
  <si>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</si>
  <si>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</si>
  <si>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</si>
  <si>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</si>
  <si>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</si>
  <si>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</si>
  <si>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</si>
  <si>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</si>
  <si>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</si>
  <si>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</si>
  <si>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</si>
  <si>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</si>
  <si>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</si>
  <si>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</si>
  <si>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</si>
  <si>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</si>
  <si>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</si>
  <si>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</si>
  <si>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</si>
  <si>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</si>
  <si>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</si>
  <si>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</si>
  <si>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</si>
  <si>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</si>
  <si>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</si>
  <si>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</si>
  <si>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</si>
  <si>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</si>
  <si>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</si>
  <si>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</si>
  <si>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</si>
  <si>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</si>
  <si>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</si>
  <si>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</si>
  <si>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</si>
  <si>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</si>
  <si>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</si>
  <si>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</si>
  <si>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</si>
  <si>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</si>
  <si>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</si>
  <si>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</si>
  <si>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</si>
  <si>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</si>
  <si>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</si>
  <si>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</si>
  <si>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</si>
  <si>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</si>
  <si>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</si>
  <si>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</si>
  <si>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</si>
  <si>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</si>
  <si>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</si>
  <si>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</si>
  <si>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</si>
  <si>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</si>
  <si>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</si>
  <si>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</si>
  <si>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</si>
  <si>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</si>
  <si>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</si>
  <si>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</si>
  <si>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</si>
  <si>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</si>
  <si>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</si>
  <si>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</si>
  <si>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</si>
  <si>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</si>
  <si>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</si>
  <si>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</si>
  <si>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</si>
  <si>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</si>
  <si>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</si>
  <si>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</si>
  <si>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</si>
  <si>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</si>
  <si>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</si>
  <si>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</si>
  <si>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</si>
  <si>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</si>
  <si>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</si>
  <si>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</si>
  <si>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</si>
  <si>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</si>
  <si>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</si>
  <si>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</si>
  <si>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</si>
  <si>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</si>
  <si>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</si>
  <si>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</si>
  <si>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</si>
  <si>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</si>
  <si>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</si>
  <si>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</si>
  <si>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</si>
  <si>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</si>
  <si>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</si>
  <si>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</si>
  <si>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</si>
  <si>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</si>
  <si>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</si>
  <si>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</si>
  <si>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</si>
  <si>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</si>
  <si>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</si>
  <si>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</si>
  <si>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</si>
  <si>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</si>
  <si>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</si>
  <si>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</si>
  <si>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</si>
  <si>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</si>
  <si>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</si>
  <si>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</si>
  <si>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</si>
  <si>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</si>
  <si>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</si>
  <si>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</si>
  <si>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</si>
  <si>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</si>
  <si>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</si>
  <si>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</si>
  <si>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</si>
  <si>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</si>
  <si>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</si>
  <si>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</si>
  <si>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</si>
  <si>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</si>
  <si>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</si>
  <si>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</si>
  <si>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</si>
  <si>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</si>
  <si>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</si>
  <si>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</si>
  <si>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</si>
  <si>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</si>
  <si>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</si>
  <si>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</si>
  <si>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</si>
  <si>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</si>
  <si>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</si>
  <si>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</si>
  <si>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</si>
  <si>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</si>
  <si>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</si>
  <si>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</si>
  <si>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</si>
  <si>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</si>
  <si>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</si>
  <si>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</si>
  <si>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</si>
  <si>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</si>
  <si>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</si>
  <si>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</si>
  <si>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</si>
  <si>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</si>
  <si>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</si>
  <si>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</si>
  <si>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</si>
  <si>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</si>
  <si>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</si>
  <si>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</si>
  <si>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</si>
  <si>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</si>
  <si>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</si>
  <si>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</si>
  <si>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</si>
  <si>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</si>
  <si>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</si>
  <si>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</si>
  <si>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</si>
  <si>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</si>
  <si>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</si>
  <si>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</si>
  <si>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</si>
  <si>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</si>
  <si>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</si>
  <si>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</si>
  <si>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</si>
  <si>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</si>
  <si>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</si>
  <si>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</si>
  <si>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</si>
  <si>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</si>
  <si>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</si>
  <si>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</si>
  <si>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</si>
  <si>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</si>
  <si>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</si>
  <si>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</si>
  <si>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</si>
  <si>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</si>
  <si>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</si>
  <si>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</si>
  <si>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</si>
  <si>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</si>
  <si>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</si>
  <si>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</si>
  <si>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</si>
  <si>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</si>
  <si>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</si>
  <si>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</si>
  <si>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</si>
  <si>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</si>
  <si>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</si>
  <si>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</si>
  <si>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</si>
  <si>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</si>
  <si>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</si>
  <si>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</si>
  <si>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</si>
  <si>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</si>
  <si>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</si>
  <si>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</si>
  <si>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</si>
  <si>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</si>
  <si>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</si>
  <si>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</si>
  <si>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</si>
  <si>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</si>
  <si>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</si>
  <si>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</si>
  <si>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</si>
  <si>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</si>
  <si>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</si>
  <si>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</si>
  <si>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</si>
  <si>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</si>
  <si>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</si>
  <si>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</si>
  <si>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</si>
  <si>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</si>
  <si>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</si>
  <si>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</si>
  <si>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</si>
  <si>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</si>
  <si>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</si>
  <si>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</si>
  <si>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</si>
  <si>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</si>
  <si>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</si>
  <si>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</si>
  <si>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</si>
  <si>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</si>
  <si>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</si>
  <si>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</si>
  <si>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</si>
  <si>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</si>
  <si>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</si>
  <si>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</si>
  <si>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</si>
  <si>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</si>
  <si>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</si>
  <si>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</si>
  <si>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</si>
  <si>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</si>
  <si>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</si>
  <si>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</si>
  <si>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</si>
  <si>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</si>
  <si>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</si>
  <si>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</si>
  <si>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</si>
  <si>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</si>
  <si>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</si>
  <si>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</si>
  <si>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</si>
  <si>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</si>
  <si>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</si>
  <si>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</si>
  <si>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</si>
  <si>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</si>
  <si>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</si>
  <si>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</si>
  <si>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</si>
  <si>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</si>
  <si>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</si>
  <si>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</si>
  <si>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</si>
  <si>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</si>
  <si>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</si>
  <si>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</si>
  <si>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</si>
  <si>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</si>
  <si>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</si>
  <si>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</si>
  <si>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</si>
  <si>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</si>
  <si>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</si>
  <si>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</si>
  <si>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</si>
  <si>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</si>
  <si>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</si>
  <si>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</si>
  <si>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</si>
  <si>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</si>
  <si>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</si>
  <si>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</si>
  <si>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</si>
  <si>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</si>
  <si>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</si>
  <si>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</si>
  <si>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</si>
  <si>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</si>
  <si>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</si>
  <si>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</si>
  <si>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</si>
  <si>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</si>
  <si>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</si>
  <si>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</si>
  <si>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</si>
  <si>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</si>
  <si>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</si>
  <si>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</si>
  <si>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</si>
  <si>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</si>
  <si>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</si>
  <si>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</si>
  <si>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</si>
  <si>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</si>
  <si>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</si>
  <si>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</si>
  <si>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</si>
  <si>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</si>
  <si>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</si>
  <si>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</si>
  <si>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</si>
  <si>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</si>
  <si>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</si>
  <si>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</si>
  <si>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</si>
  <si>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</si>
  <si>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</si>
  <si>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</si>
  <si>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</si>
  <si>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</si>
  <si>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</si>
  <si>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</si>
  <si>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</si>
  <si>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</si>
  <si>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</si>
  <si>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</si>
  <si>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</si>
  <si>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</si>
  <si>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</si>
  <si>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</si>
  <si>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</si>
  <si>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</si>
  <si>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</si>
  <si>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</si>
  <si>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</si>
  <si>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</si>
  <si>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</si>
  <si>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</si>
  <si>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</si>
  <si>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</si>
  <si>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</si>
  <si>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</si>
  <si>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</si>
  <si>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</si>
  <si>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</si>
  <si>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</si>
  <si>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</si>
  <si>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</si>
  <si>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</si>
  <si>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</si>
  <si>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</si>
  <si>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</si>
  <si>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</si>
  <si>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</si>
  <si>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</si>
  <si>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</si>
  <si>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</si>
  <si>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</si>
  <si>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</si>
  <si>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</si>
  <si>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</si>
  <si>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</si>
  <si>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</si>
  <si>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</si>
  <si>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</si>
  <si>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</si>
  <si>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</si>
  <si>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</si>
  <si>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</si>
  <si>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</si>
  <si>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</si>
  <si>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</si>
  <si>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</si>
  <si>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</si>
  <si>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</si>
  <si>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</si>
  <si>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</si>
  <si>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</si>
  <si>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</si>
  <si>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</si>
  <si>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</si>
  <si>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</si>
  <si>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</si>
  <si>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</si>
  <si>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</si>
  <si>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</si>
  <si>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</si>
  <si>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</si>
  <si>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</si>
  <si>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</si>
  <si>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</si>
  <si>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</si>
  <si>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</si>
  <si>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</si>
  <si>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</si>
  <si>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</si>
  <si>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</si>
  <si>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</si>
  <si>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</si>
  <si>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</si>
  <si>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</si>
  <si>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</si>
  <si>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</si>
  <si>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</si>
  <si>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</si>
  <si>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</si>
  <si>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</si>
  <si>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</si>
  <si>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</si>
  <si>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</si>
  <si>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</si>
  <si>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</si>
  <si>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</si>
  <si>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</si>
  <si>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</si>
  <si>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</si>
  <si>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</si>
  <si>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</si>
  <si>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</si>
  <si>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</si>
  <si>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</si>
  <si>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</si>
  <si>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</si>
  <si>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</si>
  <si>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</si>
  <si>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</si>
  <si>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</si>
  <si>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</si>
  <si>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</si>
  <si>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</si>
  <si>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</si>
  <si>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</si>
  <si>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</si>
  <si>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</si>
  <si>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</si>
  <si>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</si>
  <si>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</si>
  <si>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</si>
  <si>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</si>
  <si>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</si>
  <si>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</si>
  <si>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</si>
  <si>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</si>
  <si>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</si>
  <si>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</si>
  <si>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</si>
  <si>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</si>
  <si>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</si>
  <si>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</si>
  <si>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</si>
  <si>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</si>
  <si>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</si>
  <si>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</si>
  <si>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</si>
  <si>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</si>
  <si>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</si>
  <si>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</si>
  <si>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</si>
  <si>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</si>
  <si>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</si>
  <si>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</si>
  <si>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</si>
  <si>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</si>
  <si>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</si>
  <si>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</si>
  <si>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</si>
  <si>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</si>
  <si>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</si>
  <si>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</si>
  <si>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</si>
  <si>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</si>
  <si>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</si>
  <si>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</si>
  <si>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</si>
  <si>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</si>
  <si>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</si>
  <si>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</si>
  <si>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</si>
  <si>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</si>
  <si>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</si>
  <si>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</si>
  <si>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</si>
  <si>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</si>
  <si>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</si>
  <si>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</si>
  <si>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</si>
  <si>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</si>
  <si>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</si>
  <si>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</si>
  <si>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</si>
  <si>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</si>
  <si>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</si>
  <si>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</si>
  <si>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</si>
  <si>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</si>
  <si>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</si>
  <si>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</si>
  <si>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</si>
  <si>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</si>
  <si>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</si>
  <si>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</si>
  <si>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</si>
  <si>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</si>
  <si>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</si>
  <si>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</si>
  <si>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</si>
  <si>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</si>
  <si>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</si>
  <si>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</si>
  <si>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</si>
  <si>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</si>
  <si>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</si>
  <si>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</si>
  <si>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</si>
  <si>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</si>
  <si>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</si>
  <si>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</si>
  <si>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</si>
  <si>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</si>
  <si>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</si>
  <si>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</si>
  <si>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</si>
  <si>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</si>
  <si>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</si>
  <si>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</si>
  <si>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</si>
  <si>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</si>
  <si>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</si>
  <si>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</si>
  <si>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</si>
  <si>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</si>
  <si>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</si>
  <si>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</si>
  <si>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</si>
  <si>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</si>
  <si>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</si>
  <si>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</si>
  <si>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</si>
  <si>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</si>
  <si>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</si>
  <si>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</si>
  <si>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</si>
  <si>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</si>
  <si>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</si>
  <si>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</si>
  <si>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</si>
  <si>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</si>
  <si>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</si>
  <si>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</si>
  <si>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</si>
  <si>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</si>
  <si>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</si>
  <si>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</si>
  <si>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</si>
  <si>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</si>
  <si>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</si>
  <si>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</si>
  <si>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</si>
  <si>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</si>
  <si>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</si>
  <si>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</si>
  <si>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</si>
  <si>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</si>
  <si>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</si>
  <si>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</si>
  <si>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</si>
  <si>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</si>
  <si>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</si>
  <si>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</si>
  <si>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</si>
  <si>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</si>
  <si>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</si>
  <si>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</si>
  <si>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</si>
  <si>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</si>
  <si>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</si>
  <si>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</si>
  <si>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</si>
  <si>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</si>
  <si>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</si>
  <si>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</si>
  <si>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</si>
  <si>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</si>
  <si>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</si>
  <si>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</si>
  <si>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</si>
  <si>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</si>
  <si>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</si>
  <si>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</si>
  <si>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</si>
  <si>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</si>
  <si>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</si>
  <si>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</si>
  <si>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</si>
  <si>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</si>
  <si>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</si>
  <si>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</si>
  <si>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</si>
  <si>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</si>
  <si>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</si>
  <si>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</si>
  <si>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</si>
  <si>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</si>
  <si>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</si>
  <si>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</si>
  <si>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</si>
  <si>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</si>
  <si>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</si>
  <si>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</si>
  <si>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</si>
  <si>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</si>
  <si>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</si>
  <si>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</si>
  <si>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</si>
  <si>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</si>
  <si>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</si>
  <si>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</si>
  <si>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</si>
  <si>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</si>
  <si>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</si>
  <si>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</si>
  <si>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</si>
  <si>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</si>
  <si>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</si>
  <si>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</si>
  <si>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</si>
  <si>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</si>
  <si>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</si>
  <si>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</si>
  <si>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</si>
  <si>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</si>
  <si>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</si>
  <si>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</si>
  <si>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</si>
  <si>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</si>
  <si>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</si>
  <si>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</si>
  <si>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</si>
  <si>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</si>
  <si>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</si>
  <si>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</si>
  <si>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</si>
  <si>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</si>
  <si>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</si>
  <si>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</si>
  <si>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</si>
  <si>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</si>
  <si>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</si>
  <si>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</si>
  <si>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</si>
  <si>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</si>
  <si>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</si>
  <si>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</si>
  <si>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</si>
  <si>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</si>
  <si>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</si>
  <si>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</si>
  <si>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</si>
  <si>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</si>
  <si>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</si>
  <si>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</si>
  <si>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</si>
  <si>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</si>
  <si>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</si>
  <si>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</si>
  <si>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</si>
  <si>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</si>
  <si>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</si>
  <si>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</si>
  <si>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</si>
  <si>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</si>
  <si>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</si>
  <si>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</si>
  <si>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</si>
  <si>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</si>
  <si>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</si>
  <si>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</si>
  <si>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</si>
  <si>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</si>
  <si>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</si>
  <si>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</si>
  <si>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</si>
  <si>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</si>
  <si>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</si>
  <si>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</si>
  <si>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</si>
  <si>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</si>
  <si>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</si>
  <si>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</si>
  <si>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</si>
  <si>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</si>
  <si>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</si>
  <si>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</si>
  <si>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</si>
  <si>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</si>
  <si>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</si>
  <si>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</si>
  <si>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</si>
  <si>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</si>
  <si>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</si>
  <si>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</si>
  <si>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</si>
  <si>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</si>
  <si>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</si>
  <si>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</si>
  <si>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</si>
  <si>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</si>
  <si>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</si>
  <si>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</si>
  <si>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</si>
  <si>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</si>
  <si>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</si>
  <si>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</si>
  <si>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</si>
  <si>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</si>
  <si>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</si>
  <si>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</si>
  <si>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</si>
  <si>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</si>
  <si>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</si>
  <si>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</si>
  <si>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</si>
  <si>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</si>
  <si>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</si>
  <si>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</si>
  <si>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</si>
  <si>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</si>
  <si>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</si>
  <si>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</si>
  <si>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</si>
  <si>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</si>
  <si>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</si>
  <si>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</si>
  <si>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</si>
  <si>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</si>
  <si>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</si>
  <si>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</si>
  <si>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</si>
  <si>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</si>
  <si>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</si>
  <si>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</si>
  <si>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</si>
  <si>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</si>
  <si>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</si>
  <si>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</si>
  <si>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</si>
  <si>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</si>
  <si>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</si>
  <si>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</si>
  <si>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</si>
  <si>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</si>
  <si>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</si>
  <si>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</si>
  <si>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</si>
  <si>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</si>
  <si>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</si>
  <si>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</si>
  <si>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</si>
  <si>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</si>
  <si>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</si>
  <si>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</si>
  <si>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</si>
  <si>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</si>
  <si>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</si>
  <si>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</si>
  <si>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</si>
  <si>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</si>
  <si>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</si>
  <si>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</si>
  <si>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</si>
  <si>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</si>
  <si>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</si>
  <si>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</si>
  <si>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</si>
  <si>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</si>
  <si>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</si>
  <si>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</si>
  <si>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</si>
  <si>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</si>
  <si>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</si>
  <si>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</si>
  <si>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</si>
  <si>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</si>
  <si>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</si>
  <si>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</si>
  <si>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</si>
  <si>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</si>
  <si>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</si>
  <si>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</si>
  <si>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</si>
  <si>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</si>
  <si>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</si>
  <si>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</si>
  <si>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</si>
  <si>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</si>
  <si>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</si>
  <si>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</si>
  <si>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</si>
  <si>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</si>
  <si>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</si>
  <si>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</si>
  <si>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</si>
  <si>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</si>
  <si>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</si>
  <si>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</si>
  <si>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</si>
  <si>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</si>
  <si>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</si>
  <si>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</si>
  <si>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</si>
  <si>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</si>
  <si>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</si>
  <si>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</si>
  <si>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</si>
  <si>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</si>
  <si>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</si>
  <si>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</si>
  <si>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</si>
  <si>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</si>
  <si>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</si>
  <si>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</si>
  <si>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</si>
  <si>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</si>
  <si>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</si>
  <si>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</si>
  <si>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</si>
  <si>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</si>
  <si>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</si>
  <si>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</si>
  <si>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</si>
  <si>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</si>
  <si>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</si>
  <si>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</si>
  <si>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</si>
  <si>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</si>
  <si>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</si>
  <si>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</si>
  <si>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</si>
  <si>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</si>
  <si>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</si>
  <si>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</si>
  <si>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</si>
  <si>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</si>
  <si>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</si>
  <si>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</si>
  <si>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</si>
  <si>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</si>
  <si>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</si>
  <si>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</si>
  <si>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</si>
  <si>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</si>
  <si>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</si>
  <si>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</si>
  <si>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</si>
  <si>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</si>
  <si>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</si>
  <si>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</si>
  <si>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</si>
  <si>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</si>
  <si>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</si>
  <si>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</si>
  <si>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</si>
  <si>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</si>
  <si>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</si>
  <si>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</si>
  <si>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</si>
  <si>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</si>
  <si>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</si>
  <si>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</si>
  <si>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</si>
  <si>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</si>
  <si>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</si>
  <si>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</si>
  <si>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</si>
  <si>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</si>
  <si>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</si>
  <si>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</si>
  <si>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</si>
  <si>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</si>
  <si>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</si>
  <si>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</si>
  <si>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</si>
  <si>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</si>
  <si>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</si>
  <si>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</si>
  <si>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</si>
  <si>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</si>
  <si>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</si>
  <si>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</si>
  <si>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</si>
  <si>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</si>
  <si>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</si>
  <si>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</si>
  <si>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</si>
  <si>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</si>
  <si>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</si>
  <si>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</si>
  <si>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</si>
  <si>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</si>
  <si>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</si>
  <si>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</si>
  <si>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</si>
  <si>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</si>
  <si>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</si>
  <si>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</si>
  <si>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</si>
  <si>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</si>
  <si>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</si>
  <si>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</si>
  <si>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</si>
  <si>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</si>
  <si>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</si>
  <si>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</si>
  <si>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</si>
  <si>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</si>
  <si>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</si>
  <si>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</si>
  <si>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</si>
  <si>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</si>
  <si>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</si>
  <si>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</si>
  <si>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</si>
  <si>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</si>
  <si>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</si>
  <si>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</si>
  <si>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</si>
  <si>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</si>
  <si>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</si>
  <si>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</si>
  <si>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</si>
  <si>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</si>
  <si>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</si>
  <si>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</si>
  <si>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</si>
  <si>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</si>
  <si>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</si>
  <si>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</si>
  <si>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</si>
  <si>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</si>
  <si>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</si>
  <si>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</si>
  <si>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</si>
  <si>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</si>
  <si>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</si>
  <si>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</si>
  <si>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</si>
  <si>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</si>
  <si>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</si>
  <si>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</si>
  <si>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</si>
  <si>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</si>
  <si>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</si>
  <si>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</si>
  <si>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</si>
  <si>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</si>
  <si>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</si>
  <si>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</si>
  <si>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</si>
  <si>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</si>
  <si>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</si>
  <si>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</si>
  <si>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</si>
  <si>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</si>
  <si>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</si>
  <si>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</si>
  <si>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</si>
  <si>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</si>
  <si>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</si>
  <si>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</si>
  <si>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</si>
  <si>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</si>
  <si>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</si>
  <si>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</si>
  <si>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</si>
  <si>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</si>
  <si>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</si>
  <si>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</si>
  <si>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</si>
  <si>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</si>
  <si>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</si>
  <si>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</si>
  <si>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</si>
  <si>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</si>
  <si>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</si>
  <si>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</si>
  <si>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</si>
  <si>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</si>
  <si>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</si>
  <si>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</si>
  <si>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</si>
  <si>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</si>
  <si>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</si>
  <si>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</si>
  <si>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</si>
  <si>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</si>
  <si>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</si>
  <si>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</si>
  <si>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</si>
  <si>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</si>
  <si>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</si>
  <si>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</si>
  <si>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</si>
  <si>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</si>
  <si>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</si>
  <si>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</si>
  <si>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</si>
  <si>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</si>
  <si>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</si>
  <si>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</si>
  <si>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</si>
  <si>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</si>
  <si>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</si>
  <si>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</si>
  <si>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</si>
  <si>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</si>
  <si>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</si>
  <si>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</si>
  <si>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</si>
  <si>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</si>
  <si>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</si>
  <si>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</si>
  <si>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</si>
  <si>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</si>
  <si>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</si>
  <si>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</si>
  <si>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</si>
  <si>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</si>
  <si>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</si>
  <si>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</si>
  <si>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</si>
  <si>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</si>
  <si>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</si>
  <si>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</si>
  <si>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</si>
  <si>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</si>
  <si>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</si>
  <si>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</si>
  <si>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</si>
  <si>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</si>
  <si>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</si>
  <si>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</si>
  <si>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</si>
  <si>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</si>
  <si>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</si>
  <si>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</si>
  <si>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</si>
  <si>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</si>
  <si>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</si>
  <si>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</si>
  <si>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</si>
  <si>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</si>
  <si>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</si>
  <si>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</si>
  <si>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</si>
  <si>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</si>
  <si>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</si>
  <si>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</si>
  <si>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</si>
  <si>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</si>
  <si>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</si>
  <si>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</si>
  <si>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</si>
  <si>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</si>
  <si>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</si>
  <si>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</si>
  <si>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</si>
  <si>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</si>
  <si>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</si>
  <si>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</si>
  <si>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</si>
  <si>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</si>
  <si>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</si>
  <si>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</si>
  <si>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</si>
  <si>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</si>
  <si>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</si>
  <si>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</si>
  <si>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</si>
  <si>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</si>
  <si>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</si>
  <si>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</si>
  <si>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</si>
  <si>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</si>
  <si>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</si>
  <si>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</si>
  <si>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</si>
  <si>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</si>
  <si>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</si>
  <si>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</si>
  <si>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</si>
  <si>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</si>
  <si>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</si>
  <si>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</si>
  <si>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</si>
  <si>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</si>
  <si>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</si>
  <si>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</si>
  <si>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</si>
  <si>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</si>
  <si>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</si>
  <si>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</si>
  <si>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</si>
  <si>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</si>
  <si>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</si>
  <si>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</si>
  <si>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</si>
  <si>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</si>
  <si>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</si>
  <si>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</si>
  <si>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</si>
  <si>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</si>
  <si>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</si>
  <si>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</si>
  <si>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</si>
  <si>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</si>
  <si>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</si>
  <si>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</si>
  <si>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</si>
  <si>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</si>
  <si>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</si>
  <si>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</si>
  <si>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</si>
  <si>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</si>
  <si>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</si>
  <si>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</si>
  <si>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</si>
  <si>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</si>
  <si>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</si>
  <si>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</si>
  <si>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</si>
  <si>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</si>
  <si>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</si>
  <si>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</si>
  <si>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</si>
  <si>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</si>
  <si>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</si>
  <si>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</si>
  <si>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</si>
  <si>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</si>
  <si>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</si>
  <si>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</si>
  <si>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</si>
  <si>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</si>
  <si>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</si>
  <si>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</si>
  <si>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</si>
  <si>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</si>
  <si>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</si>
  <si>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</si>
  <si>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</si>
  <si>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</si>
  <si>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</si>
  <si>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</si>
  <si>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</si>
  <si>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</si>
  <si>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</si>
  <si>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</si>
  <si>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</si>
  <si>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</si>
  <si>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</si>
  <si>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</si>
  <si>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</si>
  <si>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</si>
  <si>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</si>
  <si>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</si>
  <si>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</si>
  <si>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</si>
  <si>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</si>
  <si>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</si>
  <si>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</si>
  <si>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</si>
  <si>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</si>
  <si>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</si>
  <si>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</si>
  <si>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</si>
  <si>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</si>
  <si>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</si>
  <si>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</si>
  <si>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</si>
  <si>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</si>
  <si>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</si>
  <si>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</si>
  <si>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</si>
  <si>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</si>
  <si>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</si>
  <si>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</si>
  <si>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</si>
  <si>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</si>
  <si>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</si>
  <si>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</si>
  <si>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</si>
  <si>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</si>
  <si>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</si>
  <si>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</si>
  <si>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</si>
  <si>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</si>
  <si>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</si>
  <si>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</si>
  <si>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</si>
  <si>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</si>
  <si>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</si>
  <si>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</si>
  <si>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</si>
  <si>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</si>
  <si>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</si>
  <si>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</si>
  <si>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</si>
  <si>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</si>
  <si>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</si>
  <si>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</si>
  <si>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</si>
  <si>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</si>
  <si>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</si>
  <si>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</si>
  <si>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</si>
  <si>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</si>
  <si>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</si>
  <si>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</si>
  <si>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</si>
  <si>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</si>
  <si>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</si>
  <si>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</si>
  <si>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</si>
  <si>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</si>
  <si>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</si>
  <si>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</si>
  <si>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</si>
  <si>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</si>
  <si>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</si>
  <si>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</si>
  <si>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</si>
  <si>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</si>
  <si>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</si>
  <si>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</si>
  <si>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</si>
  <si>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</si>
  <si>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</si>
  <si>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</si>
  <si>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</si>
  <si>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</si>
  <si>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</si>
  <si>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</si>
  <si>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</si>
  <si>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</si>
  <si>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</si>
  <si>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</si>
  <si>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</si>
  <si>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</si>
  <si>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</si>
  <si>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</si>
  <si>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</si>
  <si>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</si>
  <si>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</si>
  <si>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</si>
  <si>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</si>
  <si>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</si>
  <si>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</si>
  <si>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</si>
  <si>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</si>
  <si>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</si>
  <si>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</si>
  <si>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</si>
  <si>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</si>
  <si>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</si>
  <si>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</si>
  <si>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</si>
  <si>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</si>
  <si>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</si>
  <si>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</si>
  <si>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</si>
  <si>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</si>
  <si>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</si>
  <si>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</si>
  <si>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</si>
  <si>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</si>
  <si>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</si>
  <si>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</si>
  <si>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</si>
  <si>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</si>
  <si>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</si>
  <si>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</si>
  <si>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</si>
  <si>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</si>
  <si>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</si>
  <si>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</si>
  <si>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</si>
  <si>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</si>
  <si>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</si>
  <si>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</si>
  <si>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</si>
  <si>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</si>
  <si>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</si>
  <si>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</si>
  <si>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</si>
  <si>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</si>
  <si>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</si>
  <si>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</si>
  <si>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</si>
  <si>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</si>
  <si>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</si>
  <si>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</si>
  <si>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</si>
  <si>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</si>
  <si>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</si>
  <si>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</si>
  <si>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</si>
  <si>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</si>
  <si>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</si>
  <si>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</si>
  <si>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</si>
  <si>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</si>
  <si>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</si>
  <si>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</si>
  <si>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</si>
  <si>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</si>
  <si>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</si>
  <si>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</si>
  <si>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</si>
  <si>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</si>
  <si>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</si>
  <si>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</si>
  <si>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</si>
  <si>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</si>
  <si>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</si>
  <si>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</si>
  <si>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</si>
  <si>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</si>
  <si>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</si>
  <si>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</si>
  <si>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</si>
  <si>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</si>
  <si>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</si>
  <si>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</si>
  <si>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</si>
  <si>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</si>
  <si>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</si>
  <si>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</si>
  <si>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</si>
  <si>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</si>
  <si>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</si>
  <si>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</si>
  <si>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</si>
  <si>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</si>
  <si>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</si>
  <si>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</si>
  <si>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</si>
  <si>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</si>
  <si>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</si>
  <si>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</si>
  <si>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</si>
  <si>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</si>
  <si>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</si>
  <si>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</si>
  <si>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</si>
  <si>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</si>
  <si>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</si>
  <si>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</si>
  <si>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</si>
  <si>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</si>
  <si>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</si>
  <si>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</si>
  <si>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</si>
  <si>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</si>
  <si>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</si>
  <si>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</si>
  <si>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</si>
  <si>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</si>
  <si>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</si>
  <si>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</si>
  <si>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</si>
  <si>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</si>
  <si>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</si>
  <si>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</si>
  <si>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</si>
  <si>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</si>
  <si>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</si>
  <si>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</si>
  <si>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</si>
  <si>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</si>
  <si>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</si>
  <si>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</si>
  <si>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</si>
  <si>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</si>
  <si>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</si>
  <si>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</si>
  <si>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</si>
  <si>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</si>
  <si>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</si>
  <si>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</si>
  <si>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</si>
  <si>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</si>
  <si>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</si>
  <si>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</si>
  <si>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</si>
  <si>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</si>
  <si>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</si>
  <si>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</si>
  <si>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</si>
  <si>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</si>
  <si>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</si>
  <si>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</si>
  <si>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</si>
  <si>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</si>
  <si>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</si>
  <si>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</si>
  <si>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</si>
  <si>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</si>
  <si>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</si>
  <si>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</si>
  <si>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</si>
  <si>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</si>
  <si>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</si>
  <si>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</si>
  <si>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</si>
  <si>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</si>
  <si>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</si>
  <si>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</si>
  <si>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</si>
  <si>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</si>
  <si>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</si>
  <si>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</si>
  <si>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</si>
  <si>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</si>
  <si>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</si>
  <si>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</si>
  <si>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</si>
  <si>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</si>
  <si>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</si>
  <si>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</si>
  <si>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</si>
  <si>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</si>
  <si>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</si>
  <si>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</si>
  <si>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</si>
  <si>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</si>
  <si>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</si>
  <si>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</si>
  <si>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</si>
  <si>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</si>
  <si>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</si>
  <si>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</si>
  <si>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</si>
  <si>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</si>
  <si>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</si>
  <si>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</si>
  <si>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</si>
  <si>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</si>
  <si>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</si>
  <si>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</si>
  <si>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</si>
  <si>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</si>
  <si>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</si>
  <si>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</si>
  <si>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</si>
  <si>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</si>
  <si>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</si>
  <si>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</si>
  <si>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</si>
  <si>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</si>
  <si>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</si>
  <si>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</si>
  <si>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</si>
  <si>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</si>
  <si>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</si>
  <si>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</si>
  <si>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</si>
  <si>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</si>
  <si>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</si>
  <si>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</si>
  <si>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</si>
  <si>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</si>
  <si>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</si>
  <si>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</si>
  <si>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</si>
  <si>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</si>
  <si>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</si>
  <si>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</si>
  <si>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</si>
  <si>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</si>
  <si>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</si>
  <si>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</si>
  <si>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</si>
  <si>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</si>
  <si>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</si>
  <si>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</si>
  <si>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</si>
  <si>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</si>
  <si>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</si>
  <si>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</si>
  <si>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</si>
  <si>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</si>
  <si>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</si>
  <si>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</si>
  <si>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</si>
  <si>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</si>
  <si>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</si>
  <si>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</si>
  <si>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</si>
  <si>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</si>
  <si>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</si>
  <si>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</si>
  <si>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</si>
  <si>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</si>
  <si>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</si>
  <si>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</si>
  <si>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</si>
  <si>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</si>
  <si>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</si>
  <si>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</si>
  <si>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</si>
  <si>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</si>
  <si>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</si>
  <si>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</si>
  <si>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</si>
  <si>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</si>
  <si>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</si>
  <si>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</si>
  <si>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</si>
  <si>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</si>
  <si>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</si>
  <si>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</si>
  <si>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</si>
  <si>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</si>
  <si>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</si>
  <si>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</si>
  <si>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</si>
  <si>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</si>
  <si>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</si>
  <si>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</si>
  <si>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</si>
  <si>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</si>
  <si>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</si>
  <si>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</si>
  <si>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</si>
  <si>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</si>
  <si>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</si>
  <si>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</si>
  <si>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</si>
  <si>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</si>
  <si>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</si>
  <si>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</si>
  <si>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</si>
  <si>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</si>
  <si>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</si>
  <si>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</si>
  <si>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</si>
  <si>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</si>
  <si>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</si>
  <si>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</si>
  <si>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</si>
  <si>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</si>
  <si>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</si>
  <si>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</si>
  <si>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</si>
  <si>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</si>
  <si>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</si>
  <si>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</si>
  <si>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</si>
  <si>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</si>
  <si>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</si>
  <si>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</si>
  <si>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</si>
  <si>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</si>
  <si>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</si>
  <si>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</si>
  <si>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</si>
  <si>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</si>
  <si>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</si>
  <si>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</si>
  <si>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</si>
  <si>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</si>
  <si>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</si>
  <si>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</si>
  <si>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</si>
  <si>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</si>
  <si>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</si>
  <si>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</si>
  <si>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</si>
  <si>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</si>
  <si>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</si>
  <si>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</si>
  <si>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</si>
  <si>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</si>
  <si>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</si>
  <si>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</si>
  <si>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</si>
  <si>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</si>
  <si>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</si>
  <si>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</si>
  <si>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</si>
  <si>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</si>
  <si>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</si>
  <si>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</si>
  <si>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</si>
  <si>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</si>
  <si>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</si>
  <si>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</si>
  <si>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</si>
  <si>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</si>
  <si>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</si>
  <si>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</si>
  <si>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</si>
  <si>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</si>
  <si>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</si>
  <si>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</si>
  <si>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</si>
  <si>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</si>
  <si>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</si>
  <si>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</si>
  <si>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</si>
  <si>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</si>
  <si>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</si>
  <si>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</si>
  <si>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</si>
  <si>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</si>
  <si>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</si>
  <si>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</si>
  <si>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</si>
  <si>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</si>
  <si>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</si>
  <si>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</si>
  <si>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</si>
  <si>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</si>
  <si>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</si>
  <si>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</si>
  <si>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</si>
  <si>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</si>
  <si>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</si>
  <si>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</si>
  <si>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</si>
  <si>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</si>
  <si>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</si>
  <si>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</si>
  <si>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</si>
  <si>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</si>
  <si>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</si>
  <si>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</si>
  <si>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</si>
  <si>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</si>
  <si>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</si>
  <si>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</si>
  <si>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</si>
  <si>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</si>
  <si>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</si>
  <si>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</si>
  <si>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</si>
  <si>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</si>
  <si>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</si>
  <si>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</si>
  <si>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</si>
  <si>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</si>
  <si>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</si>
  <si>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</si>
  <si>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</si>
  <si>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</si>
  <si>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</si>
  <si>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</si>
  <si>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</si>
  <si>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</si>
  <si>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</si>
  <si>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</si>
  <si>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</si>
  <si>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</si>
  <si>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</si>
  <si>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</si>
  <si>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</si>
  <si>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</si>
  <si>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</si>
  <si>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</si>
  <si>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</si>
  <si>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</si>
  <si>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</si>
  <si>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</si>
  <si>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</si>
  <si>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</si>
  <si>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</si>
  <si>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</si>
  <si>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</si>
  <si>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</si>
  <si>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</si>
  <si>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</si>
  <si>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</si>
  <si>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</si>
  <si>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</si>
  <si>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</si>
  <si>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</si>
  <si>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</si>
  <si>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</si>
  <si>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</si>
  <si>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</si>
  <si>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</si>
  <si>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</si>
  <si>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</si>
  <si>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</si>
  <si>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</si>
  <si>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</si>
  <si>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</si>
  <si>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</si>
  <si>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</si>
  <si>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</si>
  <si>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</si>
  <si>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</si>
  <si>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</si>
  <si>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</si>
  <si>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</si>
  <si>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</si>
  <si>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</si>
  <si>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</si>
  <si>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</si>
  <si>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</si>
  <si>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</si>
  <si>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</si>
  <si>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</si>
  <si>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</si>
  <si>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</si>
  <si>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</si>
  <si>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</si>
  <si>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</si>
  <si>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</si>
  <si>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</si>
  <si>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</si>
  <si>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</si>
  <si>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</si>
  <si>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</si>
  <si>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</si>
  <si>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</si>
  <si>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</si>
  <si>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</si>
  <si>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</si>
  <si>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</si>
  <si>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</si>
  <si>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</si>
  <si>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</si>
  <si>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</si>
  <si>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</si>
  <si>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</si>
  <si>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</si>
  <si>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</si>
  <si>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</si>
  <si>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</si>
  <si>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</si>
  <si>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</si>
  <si>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</si>
  <si>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</si>
  <si>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</si>
  <si>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</si>
  <si>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</si>
  <si>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</si>
  <si>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</si>
  <si>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</si>
  <si>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</si>
  <si>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</si>
  <si>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</si>
  <si>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</si>
  <si>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</si>
  <si>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</si>
  <si>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</si>
  <si>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</si>
  <si>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</si>
  <si>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</si>
  <si>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</si>
  <si>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</si>
  <si>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</si>
  <si>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</si>
  <si>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</si>
  <si>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</si>
  <si>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</si>
  <si>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</si>
  <si>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</si>
  <si>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</si>
  <si>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</si>
  <si>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</si>
  <si>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</si>
  <si>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</si>
  <si>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</si>
  <si>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</si>
  <si>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</si>
  <si>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</si>
  <si>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</si>
  <si>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</si>
  <si>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</si>
  <si>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</si>
  <si>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</si>
  <si>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</si>
  <si>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</si>
  <si>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</si>
  <si>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</si>
  <si>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</si>
  <si>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</si>
  <si>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</si>
  <si>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</si>
  <si>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</si>
  <si>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</si>
  <si>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</si>
  <si>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</si>
  <si>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</si>
  <si>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</si>
  <si>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</si>
  <si>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</si>
  <si>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</si>
  <si>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</si>
  <si>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</si>
  <si>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</si>
  <si>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</si>
  <si>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</si>
  <si>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</si>
  <si>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</si>
  <si>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</si>
  <si>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</si>
  <si>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</si>
  <si>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</si>
  <si>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</si>
  <si>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</si>
  <si>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</si>
  <si>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</si>
  <si>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</si>
  <si>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</si>
  <si>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</si>
  <si>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</si>
  <si>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</si>
  <si>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</si>
  <si>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</si>
  <si>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</si>
  <si>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</si>
  <si>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</si>
  <si>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</si>
  <si>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</si>
  <si>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</si>
  <si>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</si>
  <si>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</si>
  <si>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</si>
  <si>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</si>
  <si>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</si>
  <si>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</si>
  <si>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</si>
  <si>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</si>
  <si>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</si>
  <si>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</si>
  <si>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</si>
  <si>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</si>
  <si>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</si>
  <si>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</si>
  <si>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</si>
  <si>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</si>
  <si>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</si>
  <si>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</si>
  <si>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</si>
  <si>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</si>
  <si>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</si>
  <si>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</si>
  <si>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</si>
  <si>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</si>
  <si>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</si>
  <si>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</si>
  <si>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</si>
  <si>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</si>
  <si>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</si>
  <si>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</si>
  <si>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</si>
  <si>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</si>
  <si>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</si>
  <si>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</si>
  <si>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</si>
  <si>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</si>
  <si>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</si>
  <si>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</si>
  <si>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</si>
  <si>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</si>
  <si>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</si>
  <si>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</si>
  <si>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</si>
  <si>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</si>
  <si>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</si>
  <si>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</si>
  <si>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</si>
  <si>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</si>
  <si>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</si>
  <si>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</si>
  <si>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</si>
  <si>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</si>
  <si>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</si>
  <si>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</si>
  <si>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</si>
  <si>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</si>
  <si>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</si>
  <si>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</si>
  <si>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</si>
  <si>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</si>
  <si>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</si>
  <si>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</si>
  <si>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</si>
  <si>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</si>
  <si>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</si>
  <si>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</si>
  <si>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</si>
  <si>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</si>
  <si>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</si>
  <si>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</si>
  <si>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</si>
  <si>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</si>
  <si>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</si>
  <si>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</si>
  <si>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</si>
  <si>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</si>
  <si>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</si>
  <si>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</si>
  <si>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</si>
  <si>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</si>
  <si>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</si>
  <si>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</si>
  <si>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</si>
  <si>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</si>
  <si>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</si>
  <si>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</si>
  <si>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</si>
  <si>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</si>
  <si>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</si>
  <si>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</si>
  <si>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</si>
  <si>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</si>
  <si>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</si>
  <si>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</si>
  <si>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</si>
  <si>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</si>
  <si>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</si>
  <si>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</si>
  <si>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</si>
  <si>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</si>
  <si>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</si>
  <si>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</si>
  <si>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</si>
  <si>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</si>
  <si>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</si>
  <si>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</si>
  <si>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</si>
  <si>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</si>
  <si>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</si>
  <si>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</si>
  <si>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</si>
  <si>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</si>
  <si>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</si>
  <si>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</si>
  <si>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</si>
  <si>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</si>
  <si>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</si>
  <si>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</si>
  <si>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</si>
  <si>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</si>
  <si>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</si>
  <si>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</si>
  <si>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</si>
  <si>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</si>
  <si>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</si>
  <si>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</si>
  <si>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</si>
  <si>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</si>
  <si>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</si>
  <si>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</si>
  <si>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</si>
  <si>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</si>
  <si>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</si>
  <si>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</si>
  <si>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</si>
  <si>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</si>
  <si>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</si>
  <si>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</si>
  <si>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</si>
  <si>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</si>
  <si>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</si>
  <si>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</si>
  <si>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</si>
  <si>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</si>
  <si>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</si>
  <si>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</si>
  <si>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</si>
  <si>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</si>
  <si>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</si>
  <si>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</si>
  <si>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</si>
  <si>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</si>
  <si>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</si>
  <si>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</si>
  <si>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</si>
  <si>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</si>
  <si>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</si>
  <si>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</si>
  <si>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</si>
  <si>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</si>
  <si>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</si>
  <si>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</si>
  <si>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</si>
  <si>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</si>
  <si>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</si>
  <si>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</si>
  <si>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</si>
  <si>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</si>
  <si>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</si>
  <si>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</si>
  <si>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</si>
  <si>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</si>
  <si>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</si>
  <si>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</si>
  <si>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</si>
  <si>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</si>
  <si>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</si>
  <si>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</si>
  <si>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</si>
  <si>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</si>
  <si>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</si>
  <si>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</si>
  <si>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</si>
  <si>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</si>
  <si>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</si>
  <si>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</si>
  <si>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</si>
  <si>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</si>
  <si>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</si>
  <si>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</si>
  <si>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</si>
  <si>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</si>
  <si>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</si>
  <si>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</si>
  <si>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</si>
  <si>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</si>
  <si>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</si>
  <si>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</si>
  <si>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</si>
  <si>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</si>
  <si>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</si>
  <si>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</si>
  <si>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</si>
  <si>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</si>
  <si>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</si>
  <si>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</si>
  <si>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</si>
  <si>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</si>
  <si>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</si>
  <si>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</si>
  <si>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</si>
  <si>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</si>
  <si>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</si>
  <si>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</si>
  <si>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</si>
  <si>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</si>
  <si>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</si>
  <si>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</si>
  <si>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</si>
  <si>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</si>
  <si>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</si>
  <si>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</si>
  <si>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</si>
  <si>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</si>
  <si>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</si>
  <si>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</si>
  <si>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</si>
  <si>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</si>
  <si>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</si>
  <si>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</si>
  <si>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</si>
  <si>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</si>
  <si>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</si>
  <si>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</si>
  <si>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</si>
  <si>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</si>
  <si>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</si>
  <si>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</si>
  <si>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</si>
  <si>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</si>
  <si>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</si>
  <si>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</si>
  <si>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</si>
  <si>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</si>
  <si>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</si>
  <si>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</si>
  <si>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</si>
  <si>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</si>
  <si>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</si>
  <si>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</si>
  <si>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</si>
  <si>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</si>
  <si>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</si>
  <si>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</si>
  <si>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</si>
  <si>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</si>
  <si>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</si>
  <si>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</si>
  <si>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</si>
  <si>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</si>
  <si>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</si>
  <si>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</si>
  <si>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</si>
  <si>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</si>
  <si>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</si>
  <si>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</si>
  <si>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</si>
  <si>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</si>
  <si>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</si>
  <si>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</si>
  <si>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</si>
  <si>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</si>
  <si>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</si>
  <si>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</si>
  <si>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</si>
  <si>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</si>
  <si>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</si>
  <si>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</si>
  <si>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</si>
  <si>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</si>
  <si>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</si>
  <si>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</si>
  <si>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</si>
  <si>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</si>
  <si>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</si>
  <si>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</si>
  <si>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</si>
  <si>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</si>
  <si>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</si>
  <si>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</si>
  <si>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</si>
  <si>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</si>
  <si>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</si>
  <si>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</si>
  <si>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</si>
  <si>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</si>
  <si>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</si>
  <si>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</si>
  <si>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</si>
  <si>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</si>
  <si>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</si>
  <si>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</si>
  <si>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</si>
  <si>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</si>
  <si>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</si>
  <si>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</si>
  <si>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</si>
  <si>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</si>
  <si>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</si>
  <si>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</si>
  <si>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</si>
  <si>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</si>
  <si>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</si>
  <si>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</si>
  <si>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</si>
  <si>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</si>
  <si>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</si>
  <si>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</si>
  <si>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</si>
  <si>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</si>
  <si>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</si>
  <si>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</si>
  <si>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</si>
  <si>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</si>
  <si>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</si>
  <si>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</si>
  <si>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</si>
  <si>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</si>
  <si>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</si>
  <si>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</si>
  <si>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</si>
  <si>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</si>
  <si>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</si>
  <si>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</si>
  <si>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</si>
  <si>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</si>
  <si>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</si>
  <si>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</si>
  <si>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</si>
  <si>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</si>
  <si>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</si>
  <si>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</si>
  <si>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</si>
  <si>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</si>
  <si>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</si>
  <si>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</si>
  <si>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</si>
  <si>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</si>
  <si>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</si>
  <si>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</si>
  <si>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</si>
  <si>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</si>
  <si>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</si>
  <si>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</si>
  <si>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</si>
  <si>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</si>
  <si>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</si>
  <si>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</si>
  <si>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</si>
  <si>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</si>
  <si>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</si>
  <si>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</si>
  <si>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</si>
  <si>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</si>
  <si>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</si>
  <si>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</si>
  <si>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</si>
  <si>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</si>
  <si>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</si>
  <si>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</si>
  <si>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</si>
  <si>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</si>
  <si>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</si>
  <si>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</si>
  <si>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</si>
  <si>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</si>
  <si>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</si>
  <si>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</si>
  <si>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</si>
  <si>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</si>
  <si>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</si>
  <si>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</si>
  <si>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</si>
  <si>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</si>
  <si>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</si>
  <si>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</si>
  <si>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</si>
  <si>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</si>
  <si>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</si>
  <si>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</si>
  <si>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</si>
  <si>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</si>
  <si>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</si>
  <si>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</si>
  <si>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</si>
  <si>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</si>
  <si>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</si>
  <si>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</si>
  <si>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</si>
  <si>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</si>
  <si>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</si>
  <si>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</si>
  <si>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</si>
  <si>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</si>
  <si>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</si>
  <si>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</si>
  <si>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</si>
  <si>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</si>
  <si>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</si>
  <si>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</si>
  <si>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</si>
  <si>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</si>
  <si>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</si>
  <si>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</si>
  <si>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</si>
  <si>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</si>
  <si>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</si>
  <si>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</si>
  <si>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</si>
  <si>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</si>
  <si>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</si>
  <si>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</si>
  <si>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</si>
  <si>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</si>
  <si>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</si>
  <si>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</si>
  <si>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</si>
  <si>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</si>
  <si>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</si>
  <si>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</si>
  <si>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</si>
  <si>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</si>
  <si>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</si>
  <si>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</si>
  <si>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</si>
  <si>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</si>
  <si>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</si>
  <si>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</si>
  <si>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</si>
  <si>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</si>
  <si>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</si>
  <si>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</si>
  <si>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</si>
  <si>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</si>
  <si>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</si>
  <si>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</si>
  <si>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</si>
  <si>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</si>
  <si>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</si>
  <si>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</si>
  <si>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</si>
  <si>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</si>
  <si>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</si>
  <si>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</si>
  <si>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</si>
  <si>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</si>
  <si>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</si>
  <si>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</si>
  <si>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</si>
  <si>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</si>
  <si>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</si>
  <si>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</si>
  <si>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</si>
  <si>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</si>
  <si>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</si>
  <si>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</si>
  <si>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</si>
  <si>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</si>
  <si>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</si>
  <si>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</si>
  <si>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</si>
  <si>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</si>
  <si>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</si>
  <si>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</si>
  <si>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</si>
  <si>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</si>
  <si>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</si>
  <si>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</si>
  <si>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</si>
  <si>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</si>
  <si>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</si>
  <si>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</si>
  <si>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</si>
  <si>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</si>
  <si>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</si>
  <si>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</si>
  <si>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</si>
  <si>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</si>
  <si>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</si>
  <si>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</si>
  <si>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</si>
  <si>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</si>
  <si>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</si>
  <si>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</si>
  <si>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</si>
  <si>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</si>
  <si>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</si>
  <si>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</si>
  <si>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</si>
  <si>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</si>
  <si>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</si>
  <si>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</si>
  <si>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</si>
  <si>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</si>
  <si>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</si>
  <si>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</si>
  <si>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</si>
  <si>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</si>
  <si>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</si>
  <si>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</si>
  <si>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</si>
  <si>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</si>
  <si>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</si>
  <si>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</si>
  <si>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</si>
  <si>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</si>
  <si>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</si>
  <si>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</si>
  <si>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</si>
  <si>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</si>
  <si>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</si>
  <si>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</si>
  <si>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</si>
  <si>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</si>
  <si>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</si>
  <si>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</si>
  <si>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</si>
  <si>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</si>
  <si>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</si>
  <si>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</si>
  <si>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</si>
  <si>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</si>
  <si>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</si>
  <si>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</si>
  <si>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</si>
  <si>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</si>
  <si>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</si>
  <si>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</si>
  <si>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</si>
  <si>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</si>
  <si>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</si>
  <si>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</si>
  <si>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</si>
  <si>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</si>
  <si>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</si>
  <si>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</si>
  <si>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</si>
  <si>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</si>
  <si>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</si>
  <si>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</si>
  <si>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</si>
  <si>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</si>
  <si>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</si>
  <si>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</si>
  <si>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</si>
  <si>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</si>
  <si>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</si>
  <si>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</si>
  <si>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</si>
  <si>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</si>
  <si>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</si>
  <si>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</si>
  <si>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</si>
  <si>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</si>
  <si>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</si>
  <si>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</si>
  <si>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</si>
  <si>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</si>
  <si>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</si>
  <si>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</si>
  <si>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</si>
  <si>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</si>
  <si>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</si>
  <si>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</si>
  <si>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</si>
  <si>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</si>
  <si>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</si>
  <si>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</si>
  <si>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</si>
  <si>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</si>
  <si>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</si>
  <si>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</si>
  <si>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</si>
  <si>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</si>
  <si>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</si>
  <si>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</si>
  <si>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</si>
  <si>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</si>
  <si>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</si>
  <si>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</si>
  <si>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</si>
  <si>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</si>
  <si>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</si>
  <si>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</si>
  <si>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</si>
  <si>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</si>
  <si>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</si>
  <si>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</si>
  <si>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</si>
  <si>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</si>
  <si>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</si>
  <si>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</si>
  <si>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</si>
  <si>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</si>
  <si>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</si>
  <si>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</si>
  <si>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</si>
  <si>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</si>
  <si>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</si>
  <si>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</si>
  <si>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</si>
  <si>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</si>
  <si>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</si>
  <si>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</si>
  <si>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</si>
  <si>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</si>
  <si>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</si>
  <si>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</si>
  <si>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</si>
  <si>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</si>
  <si>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</si>
  <si>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</si>
  <si>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</si>
  <si>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</si>
  <si>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</si>
  <si>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</si>
  <si>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</si>
  <si>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</si>
  <si>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</si>
  <si>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</si>
  <si>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</si>
  <si>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</si>
  <si>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</si>
  <si>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</si>
  <si>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</si>
  <si>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</si>
  <si>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</si>
  <si>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</si>
  <si>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</si>
  <si>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</si>
  <si>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</si>
  <si>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</si>
  <si>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</si>
  <si>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</si>
  <si>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</si>
  <si>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</si>
  <si>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</si>
  <si>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</si>
  <si>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</si>
  <si>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</si>
  <si>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</si>
  <si>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</si>
  <si>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</si>
  <si>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</si>
  <si>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</si>
  <si>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</si>
  <si>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</si>
  <si>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</si>
  <si>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</si>
  <si>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</si>
  <si>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</si>
  <si>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</si>
  <si>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</si>
  <si>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</si>
  <si>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</si>
  <si>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</si>
  <si>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</si>
  <si>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</si>
  <si>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</si>
  <si>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</si>
  <si>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</si>
  <si>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</si>
  <si>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</si>
  <si>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</si>
  <si>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</si>
  <si>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</si>
  <si>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</si>
  <si>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</si>
  <si>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</si>
  <si>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</si>
  <si>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</si>
  <si>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</si>
  <si>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</si>
  <si>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</si>
  <si>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</si>
  <si>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</si>
  <si>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</si>
  <si>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</si>
  <si>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</si>
  <si>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</si>
  <si>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</si>
  <si>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</si>
  <si>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</si>
  <si>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</si>
  <si>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</si>
  <si>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</si>
  <si>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</si>
  <si>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</si>
  <si>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</si>
  <si>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</si>
  <si>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</si>
  <si>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</si>
  <si>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</si>
  <si>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</si>
  <si>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</si>
  <si>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</si>
  <si>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</si>
  <si>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</si>
  <si>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</si>
  <si>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</si>
  <si>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</si>
  <si>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</si>
  <si>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</si>
  <si>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</si>
  <si>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</si>
  <si>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</si>
  <si>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</si>
  <si>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</si>
  <si>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</si>
  <si>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</si>
  <si>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</si>
  <si>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</si>
  <si>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</si>
  <si>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</si>
  <si>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</si>
  <si>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</si>
  <si>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</si>
  <si>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</si>
  <si>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</si>
  <si>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</si>
  <si>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</si>
  <si>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</si>
  <si>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</si>
  <si>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</si>
  <si>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</si>
  <si>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</si>
  <si>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</si>
  <si>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</si>
  <si>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</si>
  <si>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</si>
  <si>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</si>
  <si>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</si>
  <si>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</si>
  <si>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</si>
  <si>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</si>
  <si>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</si>
  <si>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</si>
  <si>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</si>
  <si>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</si>
  <si>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</si>
  <si>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</si>
  <si>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</si>
  <si>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</si>
  <si>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</si>
  <si>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</si>
  <si>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</si>
  <si>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</si>
  <si>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</si>
  <si>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</si>
  <si>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</si>
  <si>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</si>
  <si>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</si>
  <si>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</si>
  <si>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</si>
  <si>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</si>
  <si>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</si>
  <si>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</si>
  <si>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</si>
  <si>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</si>
  <si>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</si>
  <si>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</si>
  <si>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</si>
  <si>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</si>
  <si>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</si>
  <si>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</si>
  <si>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</si>
  <si>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</si>
  <si>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</si>
  <si>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</si>
  <si>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</si>
  <si>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</si>
  <si>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</si>
  <si>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</si>
  <si>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</si>
  <si>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</si>
  <si>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</si>
  <si>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</si>
  <si>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</si>
  <si>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</si>
  <si>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</si>
  <si>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</si>
  <si>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</si>
  <si>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</si>
  <si>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</si>
  <si>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</si>
  <si>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</si>
  <si>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</si>
  <si>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</si>
  <si>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</si>
  <si>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</si>
  <si>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</si>
  <si>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</si>
  <si>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</si>
  <si>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</si>
  <si>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</si>
  <si>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</si>
  <si>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</si>
  <si>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</si>
  <si>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</si>
  <si>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</si>
  <si>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</si>
  <si>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</si>
  <si>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</si>
  <si>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</si>
  <si>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CRISTINA ISABEL GUZMAN NORIEGA</t>
  </si>
  <si>
    <t>MINISTERIO DE EDUCACION NACIONAL</t>
  </si>
  <si>
    <t>FPI 13118 de  2009</t>
  </si>
  <si>
    <t>FPI 13118 de 2009</t>
  </si>
  <si>
    <t>FPI 13721 de 2011</t>
  </si>
  <si>
    <t xml:space="preserve">Prestacion de Servicios para Brindar Atención Integral en Educación Inicial, cuidado y nutrición, a los niños y Niñas menores de cinco (5)  años del SISBEN I y II o desplazados, beneficiarios del Programa Atención Integral a la Primera Infancia -PAIPI, en la modalidad o modalidades de atención seleciodadas, según anexo adjunto al presente convenio </t>
  </si>
  <si>
    <t>FONDO FNANCIERO DE PROYECTOS DE DESARROLLO - FONADE-</t>
  </si>
  <si>
    <t>2121463</t>
  </si>
  <si>
    <t>2130531</t>
  </si>
  <si>
    <t xml:space="preserve">INSTITUTO COLOMBIANO DE BIENESTAR  FAMILIAR </t>
  </si>
  <si>
    <t>0544/2014</t>
  </si>
  <si>
    <t>0536/2014</t>
  </si>
  <si>
    <t>0286/2016</t>
  </si>
  <si>
    <t>0823/2016</t>
  </si>
  <si>
    <t>0402/2017</t>
  </si>
  <si>
    <t>0370/2018</t>
  </si>
  <si>
    <t>0054/2019</t>
  </si>
  <si>
    <t>3145510141</t>
  </si>
  <si>
    <t>0186/2020</t>
  </si>
  <si>
    <t>2130529</t>
  </si>
  <si>
    <t xml:space="preserve">Prestacion de Servicios para Brindar Atención Integral en Educación Inicial, cuidado y nutrición, a los niños y Niñas menores de cinco (5)  años del SISBEN I y II o situación de desplazamiento, beneficioarios del Programa Atención Integral a la Primera Infancia -PAIPI, en la modalidad o modalidades de atencion definidas a la entidad adherente </t>
  </si>
  <si>
    <t>Prestar Atención Integral en Educación Inicial, cuidado y nutrición  a los niños y Niñas menores de cinco (5)  años en condición de vulneravilidad,  vinculado al Programa Atención Integral a la Primera Infancia -PAIPI, en transisito a la estrategia de cero a siempre a través de propuesta de intervención oportunas, pertinentes y calidad.</t>
  </si>
  <si>
    <t>Atender a niños y niñas menores de 5 años, o hasta el ingreso al grado de transición y a mujeres gestante o en periodo de lactancia  en los servicio de educación inicial  y cuidado, con el fin de promover el desarrollo integral de la primera infancia con calidad, de conformidad con los lineamientos,  las directrices y parámetros establecidos por el ICBF</t>
  </si>
  <si>
    <t>Prestar servicio de  atención, educación inicial y cuidado a niños y niñas menores de 5 años, o hasta el ingreso al grado de transición , con el fin de promover desarrollo integral de la primera infancia con calidad, de conformidad con los lineamientos, manual operativo,  las directrices, parámetros  y estándares establecidos por el ICBF, en el marco de la estrategia de atención integral "de cero a siempre"</t>
  </si>
  <si>
    <t xml:space="preserve">Prestar servicio de  atención a niños y niñas menores de 5 años, o hasta el ingreso al grado de transición , con el fin de promover desarrollo integral de la primera infancia con calidad, de conformidad con los lineamientos, el manual operativo,  y las directrices  establecidas por el ICBF, en el marco de la política de estado para el desarrollo integral de la primera infancia  "de cero a siempre" en el servicio Centro de Desarrollo Infantil </t>
  </si>
  <si>
    <t>Prestar servicio de  atención, educación inicial  en el marco de la atención integral a mujeres gestante, niños y niñas menores de 5 años, o hasta el ingreso al grado de transición, en conformidad a los manuales operativos de la modalidad y las directrices establecidas por el ICBF, en armonía con la poíitica de estado para el desarrollo integral de la primera infancia  "de cero a siempre" en el servicio Centro de Desarrollo Infantil en Medio Familiar y  Centro de Desarrollo Infantil</t>
  </si>
  <si>
    <t>Prestar servicio de educación inicial  en el marco de la Atención Integral a mujeres gestante, niños y niñas menores de 5 años, o hasta el ingreso al grado de transición, en conformidad a los manuales operativos de la modalidad y las directrices establecidas por el ICBF, en armonía con la política de estado para el desarrollo integral de la primera infancia  "de cero a siempre" en el servicio centro de desarrollo infantil y desarrollo infantil en medio familiar</t>
  </si>
  <si>
    <t xml:space="preserve">Prestar servicio de Centro de Desarrollo Infantil -CDI- y Desarrollo Infantil en Medio Familiar  -DIMF-, en conformidad con manual operativo de la modalidad  institucional y familiar y las directrices establecidas por el ICBF, en armonía con la política de estado para el desarrollo integral de la primera infancia  "de cero a siempre" </t>
  </si>
  <si>
    <t>FPI 13296 DE 2010</t>
  </si>
  <si>
    <t xml:space="preserve">Prestacion de Servicios para Brindar Atención Integral en Educación Inicial, cuidado y nutrición, a los Niños y Niñas menores de cinco (5)  años del SISBEN I y II o desplazados, beneficiarios del Programa Atención Integral a la Primera Infancia -PAIPI, en la modalidad o modalidades de atención seleciodadas, según anexo adjunto al presente convenio </t>
  </si>
  <si>
    <t>FPI 13725 de 2011</t>
  </si>
  <si>
    <t>FPI 13756 de 2011</t>
  </si>
  <si>
    <t>2121670</t>
  </si>
  <si>
    <t>2121734</t>
  </si>
  <si>
    <t>2121671</t>
  </si>
  <si>
    <t>2122673</t>
  </si>
  <si>
    <t>2123317</t>
  </si>
  <si>
    <t>2122312</t>
  </si>
  <si>
    <t>2122313</t>
  </si>
  <si>
    <t>2130539</t>
  </si>
  <si>
    <t>2130532</t>
  </si>
  <si>
    <t>2130540</t>
  </si>
  <si>
    <t>2130530</t>
  </si>
  <si>
    <t>Barrio Olaya Cra 10 # 20 - 81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</si>
  <si>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</si>
  <si>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Urbanización Montecatini Manzana H lote 14</t>
  </si>
  <si>
    <t>corporacionvida2012@hotmail.com</t>
  </si>
  <si>
    <t>2021-13-10000298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</si>
</sst>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 zoomScale="120" zoomScaleNormal="120"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2723</v>
      </c>
      <c r="D15" s="35"/>
      <c r="E15" s="35"/>
      <c r="F15" s="5"/>
      <c r="G15" s="32" t="s">
        <v>1168</v>
      </c>
      <c r="H15" s="103" t="s">
        <v>208</v>
      </c>
      <c r="I15" s="32" t="s">
        <v>2624</v>
      </c>
      <c r="J15" s="108" t="s">
        <v>2626</v>
      </c>
      <c r="L15" s="222" t="s">
        <v>8</v>
      </c>
      <c r="M15" s="222"/>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806006752</v>
      </c>
      <c r="C20" s="5"/>
      <c r="D20" s="73"/>
      <c r="E20" s="5"/>
      <c r="F20" s="5"/>
      <c r="G20" s="5"/>
      <c r="H20" s="241"/>
      <c r="I20" s="147" t="s">
        <v>208</v>
      </c>
      <c r="J20" s="148" t="s">
        <v>226</v>
      </c>
      <c r="K20" s="149">
        <v>1301479000</v>
      </c>
      <c r="L20" s="150">
        <v>44243</v>
      </c>
      <c r="M20" s="150">
        <v>44561</v>
      </c>
      <c r="N20" s="133">
        <f>+(M20-L20)/30</f>
        <v>10.6</v>
      </c>
      <c r="O20" s="136"/>
      <c r="U20" s="132"/>
      <c r="V20" s="105">
        <f ca="1">NOW()</f>
        <v>44194.433411342594</v>
      </c>
      <c r="W20" s="105">
        <f ca="1">NOW()</f>
        <v>44194.433411342594</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CORPORACION VIDA- CORPOVIDA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31</v>
      </c>
      <c r="D48" s="110" t="s">
        <v>2678</v>
      </c>
      <c r="E48" s="143">
        <v>40283</v>
      </c>
      <c r="F48" s="143">
        <v>40442</v>
      </c>
      <c r="G48" s="158">
        <f>IF(AND(E48&lt;&gt;"",F48&lt;&gt;""),((F48-E48)/30),"")</f>
        <v>5.3</v>
      </c>
      <c r="H48" s="114" t="s">
        <v>2681</v>
      </c>
      <c r="I48" s="113" t="s">
        <v>208</v>
      </c>
      <c r="J48" s="113" t="s">
        <v>250</v>
      </c>
      <c r="K48" s="116">
        <v>1041977397</v>
      </c>
      <c r="L48" s="115" t="s">
        <v>1148</v>
      </c>
      <c r="M48" s="117"/>
      <c r="N48" s="115" t="s">
        <v>27</v>
      </c>
      <c r="O48" s="115" t="s">
        <v>1148</v>
      </c>
      <c r="P48" s="78"/>
    </row>
    <row r="49" spans="1:16" s="6" customFormat="1" ht="24.75" customHeight="1" x14ac:dyDescent="0.25">
      <c r="A49" s="141">
        <v>2</v>
      </c>
      <c r="B49" s="120" t="s">
        <v>2677</v>
      </c>
      <c r="C49" s="112" t="s">
        <v>31</v>
      </c>
      <c r="D49" s="119" t="s">
        <v>2679</v>
      </c>
      <c r="E49" s="143">
        <v>40283</v>
      </c>
      <c r="F49" s="143">
        <v>40442</v>
      </c>
      <c r="G49" s="158">
        <f t="shared" ref="G49:G50" si="2">IF(AND(E49&lt;&gt;"",F49&lt;&gt;""),((F49-E49)/30),"")</f>
        <v>5.3</v>
      </c>
      <c r="H49" s="120" t="s">
        <v>2681</v>
      </c>
      <c r="I49" s="113" t="s">
        <v>208</v>
      </c>
      <c r="J49" s="113" t="s">
        <v>236</v>
      </c>
      <c r="K49" s="121">
        <v>1041977397</v>
      </c>
      <c r="L49" s="115" t="s">
        <v>1148</v>
      </c>
      <c r="M49" s="117"/>
      <c r="N49" s="115" t="s">
        <v>27</v>
      </c>
      <c r="O49" s="115" t="s">
        <v>1148</v>
      </c>
      <c r="P49" s="78"/>
    </row>
    <row r="50" spans="1:16" s="6" customFormat="1" ht="24.75" customHeight="1" x14ac:dyDescent="0.25">
      <c r="A50" s="141">
        <v>3</v>
      </c>
      <c r="B50" s="120" t="s">
        <v>2677</v>
      </c>
      <c r="C50" s="112" t="s">
        <v>31</v>
      </c>
      <c r="D50" s="119" t="s">
        <v>2678</v>
      </c>
      <c r="E50" s="143">
        <v>40283</v>
      </c>
      <c r="F50" s="143">
        <v>40442</v>
      </c>
      <c r="G50" s="158">
        <f t="shared" si="2"/>
        <v>5.3</v>
      </c>
      <c r="H50" s="120" t="s">
        <v>2681</v>
      </c>
      <c r="I50" s="113" t="s">
        <v>208</v>
      </c>
      <c r="J50" s="113" t="s">
        <v>229</v>
      </c>
      <c r="K50" s="121">
        <v>1041977397</v>
      </c>
      <c r="L50" s="115" t="s">
        <v>1148</v>
      </c>
      <c r="M50" s="117"/>
      <c r="N50" s="115" t="s">
        <v>27</v>
      </c>
      <c r="O50" s="115" t="s">
        <v>1148</v>
      </c>
      <c r="P50" s="78"/>
    </row>
    <row r="51" spans="1:16" s="6" customFormat="1" ht="24.75" customHeight="1" outlineLevel="1" x14ac:dyDescent="0.25">
      <c r="A51" s="141">
        <v>4</v>
      </c>
      <c r="B51" s="120" t="s">
        <v>2677</v>
      </c>
      <c r="C51" s="112" t="s">
        <v>31</v>
      </c>
      <c r="D51" s="110" t="s">
        <v>2704</v>
      </c>
      <c r="E51" s="143">
        <v>40408</v>
      </c>
      <c r="F51" s="143">
        <v>40674</v>
      </c>
      <c r="G51" s="158">
        <f t="shared" ref="G51:G107" si="3">IF(AND(E51&lt;&gt;"",F51&lt;&gt;""),((F51-E51)/30),"")</f>
        <v>8.8666666666666671</v>
      </c>
      <c r="H51" s="120" t="s">
        <v>2705</v>
      </c>
      <c r="I51" s="113" t="s">
        <v>208</v>
      </c>
      <c r="J51" s="113" t="s">
        <v>235</v>
      </c>
      <c r="K51" s="116">
        <v>238302492</v>
      </c>
      <c r="L51" s="115" t="s">
        <v>1148</v>
      </c>
      <c r="M51" s="117"/>
      <c r="N51" s="115" t="s">
        <v>27</v>
      </c>
      <c r="O51" s="115" t="s">
        <v>1148</v>
      </c>
      <c r="P51" s="78"/>
    </row>
    <row r="52" spans="1:16" s="7" customFormat="1" ht="24.75" customHeight="1" outlineLevel="1" x14ac:dyDescent="0.25">
      <c r="A52" s="142">
        <v>5</v>
      </c>
      <c r="B52" s="120" t="s">
        <v>2677</v>
      </c>
      <c r="C52" s="112" t="s">
        <v>31</v>
      </c>
      <c r="D52" s="119" t="s">
        <v>2680</v>
      </c>
      <c r="E52" s="143">
        <v>40745</v>
      </c>
      <c r="F52" s="143">
        <v>40912</v>
      </c>
      <c r="G52" s="158">
        <f t="shared" si="3"/>
        <v>5.5666666666666664</v>
      </c>
      <c r="H52" s="120" t="s">
        <v>2696</v>
      </c>
      <c r="I52" s="113" t="s">
        <v>208</v>
      </c>
      <c r="J52" s="113" t="s">
        <v>250</v>
      </c>
      <c r="K52" s="116">
        <v>241449793</v>
      </c>
      <c r="L52" s="115" t="s">
        <v>1148</v>
      </c>
      <c r="M52" s="117"/>
      <c r="N52" s="115" t="s">
        <v>27</v>
      </c>
      <c r="O52" s="115" t="s">
        <v>1148</v>
      </c>
      <c r="P52" s="79"/>
    </row>
    <row r="53" spans="1:16" s="7" customFormat="1" ht="24.75" customHeight="1" outlineLevel="1" x14ac:dyDescent="0.25">
      <c r="A53" s="142">
        <v>6</v>
      </c>
      <c r="B53" s="120" t="s">
        <v>2677</v>
      </c>
      <c r="C53" s="112" t="s">
        <v>31</v>
      </c>
      <c r="D53" s="110" t="s">
        <v>2706</v>
      </c>
      <c r="E53" s="143">
        <v>40745</v>
      </c>
      <c r="F53" s="143">
        <v>40956</v>
      </c>
      <c r="G53" s="158">
        <f t="shared" si="3"/>
        <v>7.0333333333333332</v>
      </c>
      <c r="H53" s="120" t="s">
        <v>2696</v>
      </c>
      <c r="I53" s="113" t="s">
        <v>208</v>
      </c>
      <c r="J53" s="113" t="s">
        <v>236</v>
      </c>
      <c r="K53" s="116">
        <v>131423595</v>
      </c>
      <c r="L53" s="115" t="s">
        <v>1148</v>
      </c>
      <c r="M53" s="117"/>
      <c r="N53" s="115" t="s">
        <v>27</v>
      </c>
      <c r="O53" s="115" t="s">
        <v>1148</v>
      </c>
      <c r="P53" s="79"/>
    </row>
    <row r="54" spans="1:16" s="7" customFormat="1" ht="24.75" customHeight="1" outlineLevel="1" x14ac:dyDescent="0.25">
      <c r="A54" s="142">
        <v>7</v>
      </c>
      <c r="B54" s="120" t="s">
        <v>2677</v>
      </c>
      <c r="C54" s="112" t="s">
        <v>31</v>
      </c>
      <c r="D54" s="110" t="s">
        <v>2707</v>
      </c>
      <c r="E54" s="143">
        <v>40686</v>
      </c>
      <c r="F54" s="143">
        <v>40771</v>
      </c>
      <c r="G54" s="158">
        <f t="shared" si="3"/>
        <v>2.8333333333333335</v>
      </c>
      <c r="H54" s="120" t="s">
        <v>2696</v>
      </c>
      <c r="I54" s="113" t="s">
        <v>208</v>
      </c>
      <c r="J54" s="113" t="s">
        <v>229</v>
      </c>
      <c r="K54" s="118">
        <v>14475750</v>
      </c>
      <c r="L54" s="115" t="s">
        <v>1148</v>
      </c>
      <c r="M54" s="117"/>
      <c r="N54" s="115" t="s">
        <v>27</v>
      </c>
      <c r="O54" s="115" t="s">
        <v>1148</v>
      </c>
      <c r="P54" s="79"/>
    </row>
    <row r="55" spans="1:16" s="7" customFormat="1" ht="24.75" customHeight="1" outlineLevel="1" x14ac:dyDescent="0.25">
      <c r="A55" s="142">
        <v>8</v>
      </c>
      <c r="B55" s="120" t="s">
        <v>2682</v>
      </c>
      <c r="C55" s="112" t="s">
        <v>31</v>
      </c>
      <c r="D55" s="119" t="s">
        <v>2683</v>
      </c>
      <c r="E55" s="143">
        <v>41052</v>
      </c>
      <c r="F55" s="143">
        <v>41155</v>
      </c>
      <c r="G55" s="158">
        <f t="shared" si="3"/>
        <v>3.4333333333333331</v>
      </c>
      <c r="H55" s="120" t="s">
        <v>2697</v>
      </c>
      <c r="I55" s="113" t="s">
        <v>208</v>
      </c>
      <c r="J55" s="113" t="s">
        <v>250</v>
      </c>
      <c r="K55" s="121">
        <v>224422447</v>
      </c>
      <c r="L55" s="115" t="s">
        <v>1148</v>
      </c>
      <c r="M55" s="117"/>
      <c r="N55" s="115" t="s">
        <v>27</v>
      </c>
      <c r="O55" s="115" t="s">
        <v>1148</v>
      </c>
      <c r="P55" s="79"/>
    </row>
    <row r="56" spans="1:16" s="7" customFormat="1" ht="24.75" customHeight="1" outlineLevel="1" x14ac:dyDescent="0.25">
      <c r="A56" s="142">
        <v>9</v>
      </c>
      <c r="B56" s="120" t="s">
        <v>2682</v>
      </c>
      <c r="C56" s="112" t="s">
        <v>31</v>
      </c>
      <c r="D56" s="110" t="s">
        <v>2708</v>
      </c>
      <c r="E56" s="143">
        <v>41075</v>
      </c>
      <c r="F56" s="143">
        <v>41110</v>
      </c>
      <c r="G56" s="158">
        <f t="shared" si="3"/>
        <v>1.1666666666666667</v>
      </c>
      <c r="H56" s="120" t="s">
        <v>2697</v>
      </c>
      <c r="I56" s="113" t="s">
        <v>208</v>
      </c>
      <c r="J56" s="113" t="s">
        <v>229</v>
      </c>
      <c r="K56" s="118">
        <v>57818696</v>
      </c>
      <c r="L56" s="115" t="s">
        <v>1148</v>
      </c>
      <c r="M56" s="117"/>
      <c r="N56" s="115" t="s">
        <v>27</v>
      </c>
      <c r="O56" s="115" t="s">
        <v>1148</v>
      </c>
      <c r="P56" s="79"/>
    </row>
    <row r="57" spans="1:16" s="7" customFormat="1" ht="24.75" customHeight="1" outlineLevel="1" x14ac:dyDescent="0.25">
      <c r="A57" s="142">
        <v>10</v>
      </c>
      <c r="B57" s="120" t="s">
        <v>2682</v>
      </c>
      <c r="C57" s="65" t="s">
        <v>31</v>
      </c>
      <c r="D57" s="119" t="s">
        <v>2709</v>
      </c>
      <c r="E57" s="143">
        <v>41081</v>
      </c>
      <c r="F57" s="143">
        <v>41111</v>
      </c>
      <c r="G57" s="158">
        <f t="shared" si="3"/>
        <v>1</v>
      </c>
      <c r="H57" s="120" t="s">
        <v>2697</v>
      </c>
      <c r="I57" s="63" t="s">
        <v>208</v>
      </c>
      <c r="J57" s="63" t="s">
        <v>235</v>
      </c>
      <c r="K57" s="118">
        <v>31617872</v>
      </c>
      <c r="L57" s="65" t="s">
        <v>1148</v>
      </c>
      <c r="M57" s="67"/>
      <c r="N57" s="65" t="s">
        <v>27</v>
      </c>
      <c r="O57" s="65" t="s">
        <v>1148</v>
      </c>
      <c r="P57" s="79"/>
    </row>
    <row r="58" spans="1:16" s="7" customFormat="1" ht="24.75" customHeight="1" outlineLevel="1" x14ac:dyDescent="0.25">
      <c r="A58" s="142">
        <v>11</v>
      </c>
      <c r="B58" s="120" t="s">
        <v>2682</v>
      </c>
      <c r="C58" s="65" t="s">
        <v>31</v>
      </c>
      <c r="D58" s="119" t="s">
        <v>2710</v>
      </c>
      <c r="E58" s="143">
        <v>41072</v>
      </c>
      <c r="F58" s="143">
        <v>41115</v>
      </c>
      <c r="G58" s="158">
        <f t="shared" si="3"/>
        <v>1.4333333333333333</v>
      </c>
      <c r="H58" s="120" t="s">
        <v>2697</v>
      </c>
      <c r="I58" s="63" t="s">
        <v>208</v>
      </c>
      <c r="J58" s="63" t="s">
        <v>236</v>
      </c>
      <c r="K58" s="118">
        <v>46652944</v>
      </c>
      <c r="L58" s="65" t="s">
        <v>1148</v>
      </c>
      <c r="M58" s="67"/>
      <c r="N58" s="65" t="s">
        <v>27</v>
      </c>
      <c r="O58" s="65" t="s">
        <v>1148</v>
      </c>
      <c r="P58" s="79"/>
    </row>
    <row r="59" spans="1:16" s="7" customFormat="1" ht="24.75" customHeight="1" outlineLevel="1" x14ac:dyDescent="0.25">
      <c r="A59" s="142">
        <v>12</v>
      </c>
      <c r="B59" s="120" t="s">
        <v>2682</v>
      </c>
      <c r="C59" s="65" t="s">
        <v>31</v>
      </c>
      <c r="D59" s="119" t="s">
        <v>2711</v>
      </c>
      <c r="E59" s="143">
        <v>41158</v>
      </c>
      <c r="F59" s="143">
        <v>41258</v>
      </c>
      <c r="G59" s="158">
        <f>IF(AND(E59&lt;&gt;"",F59&lt;&gt;""),((F59-E59)/30),"")</f>
        <v>3.3333333333333335</v>
      </c>
      <c r="H59" s="120" t="s">
        <v>2697</v>
      </c>
      <c r="I59" s="63" t="s">
        <v>208</v>
      </c>
      <c r="J59" s="63" t="s">
        <v>250</v>
      </c>
      <c r="K59" s="121">
        <v>254016616</v>
      </c>
      <c r="L59" s="65" t="s">
        <v>1148</v>
      </c>
      <c r="M59" s="67"/>
      <c r="N59" s="65" t="s">
        <v>27</v>
      </c>
      <c r="O59" s="65" t="s">
        <v>1148</v>
      </c>
      <c r="P59" s="79"/>
    </row>
    <row r="60" spans="1:16" s="7" customFormat="1" ht="24.75" customHeight="1" outlineLevel="1" x14ac:dyDescent="0.25">
      <c r="A60" s="142">
        <v>13</v>
      </c>
      <c r="B60" s="120" t="s">
        <v>2682</v>
      </c>
      <c r="C60" s="65" t="s">
        <v>31</v>
      </c>
      <c r="D60" s="119" t="s">
        <v>2712</v>
      </c>
      <c r="E60" s="143">
        <v>41183</v>
      </c>
      <c r="F60" s="143">
        <v>41258</v>
      </c>
      <c r="G60" s="158">
        <f>IF(AND(E60&lt;&gt;"",F60&lt;&gt;""),((F60-E60)/30),"")</f>
        <v>2.5</v>
      </c>
      <c r="H60" s="120" t="s">
        <v>2697</v>
      </c>
      <c r="I60" s="63" t="s">
        <v>208</v>
      </c>
      <c r="J60" s="63" t="s">
        <v>236</v>
      </c>
      <c r="K60" s="121">
        <v>129029933</v>
      </c>
      <c r="L60" s="65" t="s">
        <v>1148</v>
      </c>
      <c r="M60" s="67"/>
      <c r="N60" s="65" t="s">
        <v>27</v>
      </c>
      <c r="O60" s="65" t="s">
        <v>1148</v>
      </c>
      <c r="P60" s="79"/>
    </row>
    <row r="61" spans="1:16" s="7" customFormat="1" ht="24.75" customHeight="1" outlineLevel="1" x14ac:dyDescent="0.25">
      <c r="A61" s="142">
        <v>14</v>
      </c>
      <c r="B61" s="120" t="s">
        <v>2682</v>
      </c>
      <c r="C61" s="65" t="s">
        <v>31</v>
      </c>
      <c r="D61" s="119" t="s">
        <v>2713</v>
      </c>
      <c r="E61" s="143">
        <v>41134</v>
      </c>
      <c r="F61" s="143">
        <v>41258</v>
      </c>
      <c r="G61" s="158">
        <f>IF(AND(E61&lt;&gt;"",F61&lt;&gt;""),((F61-E61)/30),"")</f>
        <v>4.1333333333333337</v>
      </c>
      <c r="H61" s="120" t="s">
        <v>2697</v>
      </c>
      <c r="I61" s="63" t="s">
        <v>208</v>
      </c>
      <c r="J61" s="63" t="s">
        <v>229</v>
      </c>
      <c r="K61" s="121">
        <v>286157428</v>
      </c>
      <c r="L61" s="65" t="s">
        <v>1148</v>
      </c>
      <c r="M61" s="67"/>
      <c r="N61" s="65" t="s">
        <v>27</v>
      </c>
      <c r="O61" s="65" t="s">
        <v>1148</v>
      </c>
      <c r="P61" s="79"/>
    </row>
    <row r="62" spans="1:16" s="7" customFormat="1" ht="24.75" customHeight="1" outlineLevel="1" x14ac:dyDescent="0.25">
      <c r="A62" s="142">
        <v>15</v>
      </c>
      <c r="B62" s="120" t="s">
        <v>2682</v>
      </c>
      <c r="C62" s="65" t="s">
        <v>31</v>
      </c>
      <c r="D62" s="119" t="s">
        <v>2714</v>
      </c>
      <c r="E62" s="143">
        <v>41131</v>
      </c>
      <c r="F62" s="143">
        <v>41258</v>
      </c>
      <c r="G62" s="158">
        <f>IF(AND(E62&lt;&gt;"",F62&lt;&gt;""),((F62-E62)/30),"")</f>
        <v>4.2333333333333334</v>
      </c>
      <c r="H62" s="120" t="s">
        <v>2697</v>
      </c>
      <c r="I62" s="63" t="s">
        <v>208</v>
      </c>
      <c r="J62" s="63" t="s">
        <v>235</v>
      </c>
      <c r="K62" s="121">
        <v>156483795</v>
      </c>
      <c r="L62" s="65" t="s">
        <v>1148</v>
      </c>
      <c r="M62" s="67"/>
      <c r="N62" s="65" t="s">
        <v>27</v>
      </c>
      <c r="O62" s="65" t="s">
        <v>1148</v>
      </c>
      <c r="P62" s="79"/>
    </row>
    <row r="63" spans="1:16" s="7" customFormat="1" ht="24.75" customHeight="1" outlineLevel="1" x14ac:dyDescent="0.25">
      <c r="A63" s="142">
        <v>16</v>
      </c>
      <c r="B63" s="120" t="s">
        <v>2682</v>
      </c>
      <c r="C63" s="65" t="s">
        <v>31</v>
      </c>
      <c r="D63" s="119" t="s">
        <v>2684</v>
      </c>
      <c r="E63" s="143">
        <v>41345</v>
      </c>
      <c r="F63" s="143">
        <v>41453</v>
      </c>
      <c r="G63" s="158">
        <f t="shared" si="3"/>
        <v>3.6</v>
      </c>
      <c r="H63" s="120" t="s">
        <v>2697</v>
      </c>
      <c r="I63" s="63" t="s">
        <v>208</v>
      </c>
      <c r="J63" s="63" t="s">
        <v>250</v>
      </c>
      <c r="K63" s="121">
        <v>258342843</v>
      </c>
      <c r="L63" s="65" t="s">
        <v>1148</v>
      </c>
      <c r="M63" s="67"/>
      <c r="N63" s="65" t="s">
        <v>27</v>
      </c>
      <c r="O63" s="65" t="s">
        <v>1148</v>
      </c>
      <c r="P63" s="79"/>
    </row>
    <row r="64" spans="1:16" s="7" customFormat="1" ht="24.75" customHeight="1" outlineLevel="1" x14ac:dyDescent="0.25">
      <c r="A64" s="142">
        <v>17</v>
      </c>
      <c r="B64" s="120" t="s">
        <v>2682</v>
      </c>
      <c r="C64" s="65" t="s">
        <v>31</v>
      </c>
      <c r="D64" s="119" t="s">
        <v>2695</v>
      </c>
      <c r="E64" s="143">
        <v>41345</v>
      </c>
      <c r="F64" s="143">
        <v>41453</v>
      </c>
      <c r="G64" s="158">
        <f t="shared" si="3"/>
        <v>3.6</v>
      </c>
      <c r="H64" s="120" t="s">
        <v>2697</v>
      </c>
      <c r="I64" s="63" t="s">
        <v>208</v>
      </c>
      <c r="J64" s="63" t="s">
        <v>229</v>
      </c>
      <c r="K64" s="121">
        <v>218252311</v>
      </c>
      <c r="L64" s="65" t="s">
        <v>1148</v>
      </c>
      <c r="M64" s="67"/>
      <c r="N64" s="65" t="s">
        <v>27</v>
      </c>
      <c r="O64" s="65" t="s">
        <v>1148</v>
      </c>
      <c r="P64" s="79"/>
    </row>
    <row r="65" spans="1:16" s="7" customFormat="1" ht="24.75" customHeight="1" outlineLevel="1" x14ac:dyDescent="0.25">
      <c r="A65" s="142">
        <v>18</v>
      </c>
      <c r="B65" s="120" t="s">
        <v>2682</v>
      </c>
      <c r="C65" s="65" t="s">
        <v>31</v>
      </c>
      <c r="D65" s="119" t="s">
        <v>2715</v>
      </c>
      <c r="E65" s="143">
        <v>41345</v>
      </c>
      <c r="F65" s="143">
        <v>41453</v>
      </c>
      <c r="G65" s="158">
        <f t="shared" si="3"/>
        <v>3.6</v>
      </c>
      <c r="H65" s="120" t="s">
        <v>2697</v>
      </c>
      <c r="I65" s="63" t="s">
        <v>208</v>
      </c>
      <c r="J65" s="63" t="s">
        <v>235</v>
      </c>
      <c r="K65" s="121">
        <v>119350212</v>
      </c>
      <c r="L65" s="65" t="s">
        <v>1148</v>
      </c>
      <c r="M65" s="67"/>
      <c r="N65" s="65" t="s">
        <v>27</v>
      </c>
      <c r="O65" s="65" t="s">
        <v>1148</v>
      </c>
      <c r="P65" s="79"/>
    </row>
    <row r="66" spans="1:16" s="7" customFormat="1" ht="24.75" customHeight="1" outlineLevel="1" x14ac:dyDescent="0.25">
      <c r="A66" s="142">
        <v>19</v>
      </c>
      <c r="B66" s="120" t="s">
        <v>2682</v>
      </c>
      <c r="C66" s="65" t="s">
        <v>31</v>
      </c>
      <c r="D66" s="119" t="s">
        <v>2716</v>
      </c>
      <c r="E66" s="143">
        <v>41346</v>
      </c>
      <c r="F66" s="143">
        <v>41453</v>
      </c>
      <c r="G66" s="158">
        <f>IF(AND(E66&lt;&gt;"",F66&lt;&gt;""),((F66-E66)/30),"")</f>
        <v>3.5666666666666669</v>
      </c>
      <c r="H66" s="120" t="s">
        <v>2697</v>
      </c>
      <c r="I66" s="63" t="s">
        <v>208</v>
      </c>
      <c r="J66" s="63" t="s">
        <v>227</v>
      </c>
      <c r="K66" s="121">
        <v>132753663</v>
      </c>
      <c r="L66" s="65" t="s">
        <v>1148</v>
      </c>
      <c r="M66" s="67"/>
      <c r="N66" s="65" t="s">
        <v>27</v>
      </c>
      <c r="O66" s="65" t="s">
        <v>1148</v>
      </c>
      <c r="P66" s="79"/>
    </row>
    <row r="67" spans="1:16" s="7" customFormat="1" ht="24.75" customHeight="1" outlineLevel="1" x14ac:dyDescent="0.25">
      <c r="A67" s="142">
        <v>20</v>
      </c>
      <c r="B67" s="120" t="s">
        <v>2682</v>
      </c>
      <c r="C67" s="65" t="s">
        <v>31</v>
      </c>
      <c r="D67" s="119" t="s">
        <v>2717</v>
      </c>
      <c r="E67" s="143">
        <v>41367</v>
      </c>
      <c r="F67" s="143">
        <v>41453</v>
      </c>
      <c r="G67" s="158">
        <f t="shared" si="3"/>
        <v>2.8666666666666667</v>
      </c>
      <c r="H67" s="120" t="s">
        <v>2697</v>
      </c>
      <c r="I67" s="63" t="s">
        <v>208</v>
      </c>
      <c r="J67" s="63" t="s">
        <v>241</v>
      </c>
      <c r="K67" s="121">
        <v>84907805</v>
      </c>
      <c r="L67" s="65" t="s">
        <v>1148</v>
      </c>
      <c r="M67" s="67"/>
      <c r="N67" s="65" t="s">
        <v>27</v>
      </c>
      <c r="O67" s="65" t="s">
        <v>1148</v>
      </c>
      <c r="P67" s="79"/>
    </row>
    <row r="68" spans="1:16" s="7" customFormat="1" ht="24.75" customHeight="1" outlineLevel="1" x14ac:dyDescent="0.25">
      <c r="A68" s="142">
        <v>21</v>
      </c>
      <c r="B68" s="120" t="s">
        <v>2682</v>
      </c>
      <c r="C68" s="65" t="s">
        <v>31</v>
      </c>
      <c r="D68" s="119" t="s">
        <v>2718</v>
      </c>
      <c r="E68" s="143">
        <v>41345</v>
      </c>
      <c r="F68" s="143">
        <v>41453</v>
      </c>
      <c r="G68" s="158">
        <f>IF(AND(E68&lt;&gt;"",F68&lt;&gt;""),((F68-E68)/30),"")</f>
        <v>3.6</v>
      </c>
      <c r="H68" s="120" t="s">
        <v>2697</v>
      </c>
      <c r="I68" s="63" t="s">
        <v>208</v>
      </c>
      <c r="J68" s="63" t="s">
        <v>236</v>
      </c>
      <c r="K68" s="121">
        <v>177847764</v>
      </c>
      <c r="L68" s="65" t="s">
        <v>1148</v>
      </c>
      <c r="M68" s="67"/>
      <c r="N68" s="65" t="s">
        <v>27</v>
      </c>
      <c r="O68" s="65" t="s">
        <v>1148</v>
      </c>
      <c r="P68" s="79"/>
    </row>
    <row r="69" spans="1:16" s="7" customFormat="1" ht="24.75" customHeight="1" outlineLevel="1" x14ac:dyDescent="0.25">
      <c r="A69" s="142">
        <v>22</v>
      </c>
      <c r="B69" s="120" t="s">
        <v>2685</v>
      </c>
      <c r="C69" s="65" t="s">
        <v>31</v>
      </c>
      <c r="D69" s="119" t="s">
        <v>2686</v>
      </c>
      <c r="E69" s="143">
        <v>42004</v>
      </c>
      <c r="F69" s="143">
        <v>42369</v>
      </c>
      <c r="G69" s="158">
        <f>IF(AND(E69&lt;&gt;"",F69&lt;&gt;""),((F69-E69)/30),"")</f>
        <v>12.166666666666666</v>
      </c>
      <c r="H69" s="120" t="s">
        <v>2698</v>
      </c>
      <c r="I69" s="63" t="s">
        <v>208</v>
      </c>
      <c r="J69" s="63" t="s">
        <v>250</v>
      </c>
      <c r="K69" s="118">
        <v>1947782796</v>
      </c>
      <c r="L69" s="65" t="s">
        <v>1148</v>
      </c>
      <c r="M69" s="67"/>
      <c r="N69" s="65" t="s">
        <v>27</v>
      </c>
      <c r="O69" s="65" t="s">
        <v>26</v>
      </c>
      <c r="P69" s="79"/>
    </row>
    <row r="70" spans="1:16" s="7" customFormat="1" ht="24.75" customHeight="1" outlineLevel="1" x14ac:dyDescent="0.25">
      <c r="A70" s="142">
        <v>23</v>
      </c>
      <c r="B70" s="120" t="s">
        <v>2685</v>
      </c>
      <c r="C70" s="65" t="s">
        <v>31</v>
      </c>
      <c r="D70" s="119" t="s">
        <v>2687</v>
      </c>
      <c r="E70" s="143">
        <v>42004</v>
      </c>
      <c r="F70" s="143">
        <v>42369</v>
      </c>
      <c r="G70" s="158">
        <f t="shared" si="3"/>
        <v>12.166666666666666</v>
      </c>
      <c r="H70" s="120" t="s">
        <v>2698</v>
      </c>
      <c r="I70" s="63" t="s">
        <v>208</v>
      </c>
      <c r="J70" s="63" t="s">
        <v>226</v>
      </c>
      <c r="K70" s="121">
        <v>1458222270</v>
      </c>
      <c r="L70" s="65" t="s">
        <v>1148</v>
      </c>
      <c r="M70" s="67"/>
      <c r="N70" s="65" t="s">
        <v>27</v>
      </c>
      <c r="O70" s="65" t="s">
        <v>26</v>
      </c>
      <c r="P70" s="79"/>
    </row>
    <row r="71" spans="1:16" s="7" customFormat="1" ht="24.75" customHeight="1" outlineLevel="1" x14ac:dyDescent="0.25">
      <c r="A71" s="142">
        <v>24</v>
      </c>
      <c r="B71" s="120" t="s">
        <v>2685</v>
      </c>
      <c r="C71" s="65" t="s">
        <v>31</v>
      </c>
      <c r="D71" s="119" t="s">
        <v>2688</v>
      </c>
      <c r="E71" s="143">
        <v>42401</v>
      </c>
      <c r="F71" s="143">
        <v>42719</v>
      </c>
      <c r="G71" s="158">
        <f t="shared" si="3"/>
        <v>10.6</v>
      </c>
      <c r="H71" s="120" t="s">
        <v>2699</v>
      </c>
      <c r="I71" s="63" t="s">
        <v>208</v>
      </c>
      <c r="J71" s="63" t="s">
        <v>250</v>
      </c>
      <c r="K71" s="121">
        <v>3117356310</v>
      </c>
      <c r="L71" s="65" t="s">
        <v>1148</v>
      </c>
      <c r="M71" s="67"/>
      <c r="N71" s="65" t="s">
        <v>27</v>
      </c>
      <c r="O71" s="65" t="s">
        <v>26</v>
      </c>
      <c r="P71" s="79"/>
    </row>
    <row r="72" spans="1:16" s="7" customFormat="1" ht="24.75" customHeight="1" outlineLevel="1" x14ac:dyDescent="0.25">
      <c r="A72" s="142">
        <v>25</v>
      </c>
      <c r="B72" s="120" t="s">
        <v>2685</v>
      </c>
      <c r="C72" s="65" t="s">
        <v>31</v>
      </c>
      <c r="D72" s="119" t="s">
        <v>2688</v>
      </c>
      <c r="E72" s="143">
        <v>42401</v>
      </c>
      <c r="F72" s="143">
        <v>42719</v>
      </c>
      <c r="G72" s="158">
        <f t="shared" si="3"/>
        <v>10.6</v>
      </c>
      <c r="H72" s="120" t="s">
        <v>2699</v>
      </c>
      <c r="I72" s="63" t="s">
        <v>208</v>
      </c>
      <c r="J72" s="63" t="s">
        <v>226</v>
      </c>
      <c r="K72" s="121">
        <v>3117356310</v>
      </c>
      <c r="L72" s="65" t="s">
        <v>1148</v>
      </c>
      <c r="M72" s="67"/>
      <c r="N72" s="65" t="s">
        <v>27</v>
      </c>
      <c r="O72" s="65" t="s">
        <v>26</v>
      </c>
      <c r="P72" s="79"/>
    </row>
    <row r="73" spans="1:16" s="7" customFormat="1" ht="24.75" customHeight="1" outlineLevel="1" x14ac:dyDescent="0.25">
      <c r="A73" s="142">
        <v>26</v>
      </c>
      <c r="B73" s="120" t="s">
        <v>2685</v>
      </c>
      <c r="C73" s="65" t="s">
        <v>31</v>
      </c>
      <c r="D73" s="119" t="s">
        <v>2689</v>
      </c>
      <c r="E73" s="143">
        <v>42720</v>
      </c>
      <c r="F73" s="143">
        <v>43084</v>
      </c>
      <c r="G73" s="158">
        <f t="shared" si="3"/>
        <v>12.133333333333333</v>
      </c>
      <c r="H73" s="120" t="s">
        <v>2700</v>
      </c>
      <c r="I73" s="63" t="s">
        <v>208</v>
      </c>
      <c r="J73" s="63" t="s">
        <v>250</v>
      </c>
      <c r="K73" s="121">
        <v>2610841072</v>
      </c>
      <c r="L73" s="65" t="s">
        <v>1148</v>
      </c>
      <c r="M73" s="67"/>
      <c r="N73" s="65" t="s">
        <v>27</v>
      </c>
      <c r="O73" s="65" t="s">
        <v>26</v>
      </c>
      <c r="P73" s="79"/>
    </row>
    <row r="74" spans="1:16" s="7" customFormat="1" ht="24.75" customHeight="1" outlineLevel="1" x14ac:dyDescent="0.25">
      <c r="A74" s="142">
        <v>27</v>
      </c>
      <c r="B74" s="120" t="s">
        <v>2685</v>
      </c>
      <c r="C74" s="65" t="s">
        <v>31</v>
      </c>
      <c r="D74" s="119" t="s">
        <v>2689</v>
      </c>
      <c r="E74" s="143">
        <v>42720</v>
      </c>
      <c r="F74" s="143">
        <v>43084</v>
      </c>
      <c r="G74" s="158">
        <f t="shared" si="3"/>
        <v>12.133333333333333</v>
      </c>
      <c r="H74" s="120" t="s">
        <v>2700</v>
      </c>
      <c r="I74" s="63" t="s">
        <v>208</v>
      </c>
      <c r="J74" s="63" t="s">
        <v>226</v>
      </c>
      <c r="K74" s="121">
        <v>2610841072</v>
      </c>
      <c r="L74" s="65" t="s">
        <v>1148</v>
      </c>
      <c r="M74" s="67"/>
      <c r="N74" s="65" t="s">
        <v>27</v>
      </c>
      <c r="O74" s="65" t="s">
        <v>26</v>
      </c>
      <c r="P74" s="79"/>
    </row>
    <row r="75" spans="1:16" s="7" customFormat="1" ht="24.75" customHeight="1" outlineLevel="1" x14ac:dyDescent="0.25">
      <c r="A75" s="142">
        <v>28</v>
      </c>
      <c r="B75" s="120" t="s">
        <v>2685</v>
      </c>
      <c r="C75" s="65" t="s">
        <v>31</v>
      </c>
      <c r="D75" s="119" t="s">
        <v>2690</v>
      </c>
      <c r="E75" s="143">
        <v>43085</v>
      </c>
      <c r="F75" s="143">
        <v>43404</v>
      </c>
      <c r="G75" s="158">
        <f t="shared" si="3"/>
        <v>10.633333333333333</v>
      </c>
      <c r="H75" s="120" t="s">
        <v>2701</v>
      </c>
      <c r="I75" s="63" t="s">
        <v>208</v>
      </c>
      <c r="J75" s="63" t="s">
        <v>250</v>
      </c>
      <c r="K75" s="121">
        <v>2365662761</v>
      </c>
      <c r="L75" s="65" t="s">
        <v>1148</v>
      </c>
      <c r="M75" s="67"/>
      <c r="N75" s="65" t="s">
        <v>27</v>
      </c>
      <c r="O75" s="65" t="s">
        <v>26</v>
      </c>
      <c r="P75" s="79"/>
    </row>
    <row r="76" spans="1:16" s="7" customFormat="1" ht="24.75" customHeight="1" outlineLevel="1" x14ac:dyDescent="0.25">
      <c r="A76" s="142">
        <v>29</v>
      </c>
      <c r="B76" s="120" t="s">
        <v>2685</v>
      </c>
      <c r="C76" s="65" t="s">
        <v>31</v>
      </c>
      <c r="D76" s="119" t="s">
        <v>2690</v>
      </c>
      <c r="E76" s="143">
        <v>43085</v>
      </c>
      <c r="F76" s="143">
        <v>43404</v>
      </c>
      <c r="G76" s="158">
        <f t="shared" si="3"/>
        <v>10.633333333333333</v>
      </c>
      <c r="H76" s="120" t="s">
        <v>2701</v>
      </c>
      <c r="I76" s="63" t="s">
        <v>208</v>
      </c>
      <c r="J76" s="63" t="s">
        <v>226</v>
      </c>
      <c r="K76" s="121">
        <v>2365662761</v>
      </c>
      <c r="L76" s="65" t="s">
        <v>1148</v>
      </c>
      <c r="M76" s="67"/>
      <c r="N76" s="65" t="s">
        <v>27</v>
      </c>
      <c r="O76" s="65" t="s">
        <v>26</v>
      </c>
      <c r="P76" s="79"/>
    </row>
    <row r="77" spans="1:16" s="7" customFormat="1" ht="24.75" customHeight="1" outlineLevel="1" x14ac:dyDescent="0.25">
      <c r="A77" s="142">
        <v>30</v>
      </c>
      <c r="B77" s="120" t="s">
        <v>2685</v>
      </c>
      <c r="C77" s="65" t="s">
        <v>31</v>
      </c>
      <c r="D77" s="119" t="s">
        <v>2691</v>
      </c>
      <c r="E77" s="143">
        <v>43405</v>
      </c>
      <c r="F77" s="143">
        <v>43441</v>
      </c>
      <c r="G77" s="158">
        <f t="shared" si="3"/>
        <v>1.2</v>
      </c>
      <c r="H77" s="120" t="s">
        <v>2702</v>
      </c>
      <c r="I77" s="63" t="s">
        <v>208</v>
      </c>
      <c r="J77" s="63" t="s">
        <v>250</v>
      </c>
      <c r="K77" s="121">
        <v>261009381</v>
      </c>
      <c r="L77" s="65" t="s">
        <v>1148</v>
      </c>
      <c r="M77" s="67"/>
      <c r="N77" s="65" t="s">
        <v>27</v>
      </c>
      <c r="O77" s="65" t="s">
        <v>1148</v>
      </c>
      <c r="P77" s="79"/>
    </row>
    <row r="78" spans="1:16" s="7" customFormat="1" ht="24.75" customHeight="1" outlineLevel="1" x14ac:dyDescent="0.25">
      <c r="A78" s="142">
        <v>31</v>
      </c>
      <c r="B78" s="120" t="s">
        <v>2685</v>
      </c>
      <c r="C78" s="65" t="s">
        <v>31</v>
      </c>
      <c r="D78" s="119" t="s">
        <v>2691</v>
      </c>
      <c r="E78" s="143">
        <v>43405</v>
      </c>
      <c r="F78" s="143">
        <v>43441</v>
      </c>
      <c r="G78" s="158">
        <f t="shared" si="3"/>
        <v>1.2</v>
      </c>
      <c r="H78" s="120" t="s">
        <v>2702</v>
      </c>
      <c r="I78" s="63" t="s">
        <v>208</v>
      </c>
      <c r="J78" s="63" t="s">
        <v>226</v>
      </c>
      <c r="K78" s="121">
        <v>261009381</v>
      </c>
      <c r="L78" s="65" t="s">
        <v>1148</v>
      </c>
      <c r="M78" s="67"/>
      <c r="N78" s="65" t="s">
        <v>27</v>
      </c>
      <c r="O78" s="65" t="s">
        <v>1148</v>
      </c>
      <c r="P78" s="79"/>
    </row>
    <row r="79" spans="1:16" s="7" customFormat="1" ht="24.75" customHeight="1" outlineLevel="1" x14ac:dyDescent="0.25">
      <c r="A79" s="142">
        <v>32</v>
      </c>
      <c r="B79" s="120" t="s">
        <v>2685</v>
      </c>
      <c r="C79" s="65" t="s">
        <v>31</v>
      </c>
      <c r="D79" s="119" t="s">
        <v>2692</v>
      </c>
      <c r="E79" s="143">
        <v>43486</v>
      </c>
      <c r="F79" s="143">
        <v>43822</v>
      </c>
      <c r="G79" s="158">
        <f t="shared" si="3"/>
        <v>11.2</v>
      </c>
      <c r="H79" s="120" t="s">
        <v>2703</v>
      </c>
      <c r="I79" s="63" t="s">
        <v>208</v>
      </c>
      <c r="J79" s="63" t="s">
        <v>226</v>
      </c>
      <c r="K79" s="121">
        <v>3685407542</v>
      </c>
      <c r="L79" s="65" t="s">
        <v>1148</v>
      </c>
      <c r="M79" s="67"/>
      <c r="N79" s="65" t="s">
        <v>27</v>
      </c>
      <c r="O79" s="65" t="s">
        <v>1148</v>
      </c>
      <c r="P79" s="79"/>
    </row>
    <row r="80" spans="1:16" s="7" customFormat="1" ht="24.75" customHeight="1" outlineLevel="1" x14ac:dyDescent="0.25">
      <c r="A80" s="142">
        <v>33</v>
      </c>
      <c r="B80" s="120" t="s">
        <v>2685</v>
      </c>
      <c r="C80" s="65" t="s">
        <v>31</v>
      </c>
      <c r="D80" s="119" t="s">
        <v>2692</v>
      </c>
      <c r="E80" s="143">
        <v>43486</v>
      </c>
      <c r="F80" s="143">
        <v>43822</v>
      </c>
      <c r="G80" s="158">
        <f t="shared" si="3"/>
        <v>11.2</v>
      </c>
      <c r="H80" s="120" t="s">
        <v>2703</v>
      </c>
      <c r="I80" s="63" t="s">
        <v>208</v>
      </c>
      <c r="J80" s="63" t="s">
        <v>250</v>
      </c>
      <c r="K80" s="121">
        <v>3685407542</v>
      </c>
      <c r="L80" s="65" t="s">
        <v>1148</v>
      </c>
      <c r="M80" s="67"/>
      <c r="N80" s="65" t="s">
        <v>27</v>
      </c>
      <c r="O80" s="65" t="s">
        <v>1148</v>
      </c>
      <c r="P80" s="79"/>
    </row>
    <row r="81" spans="1:16" s="7" customFormat="1" ht="24.75" customHeight="1" outlineLevel="1" x14ac:dyDescent="0.25">
      <c r="A81" s="142">
        <v>34</v>
      </c>
      <c r="B81" s="120"/>
      <c r="C81" s="65"/>
      <c r="D81" s="119"/>
      <c r="E81" s="143"/>
      <c r="F81" s="143"/>
      <c r="G81" s="158" t="str">
        <f t="shared" si="3"/>
        <v/>
      </c>
      <c r="H81" s="120"/>
      <c r="I81" s="63"/>
      <c r="J81" s="63"/>
      <c r="K81" s="121"/>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2694</v>
      </c>
      <c r="E114" s="143">
        <v>43885</v>
      </c>
      <c r="F114" s="143">
        <v>44196</v>
      </c>
      <c r="G114" s="158">
        <f>IF(AND(E114&lt;&gt;"",F114&lt;&gt;""),((F114-E114)/30),"")</f>
        <v>10.366666666666667</v>
      </c>
      <c r="H114" s="120" t="s">
        <v>2703</v>
      </c>
      <c r="I114" s="119" t="s">
        <v>208</v>
      </c>
      <c r="J114" s="119" t="s">
        <v>226</v>
      </c>
      <c r="K114" s="121">
        <v>3244549356</v>
      </c>
      <c r="L114" s="100">
        <f>+IF(AND(K114&gt;0,O114="Ejecución"),(K114/877802)*Tabla28[[#This Row],[% participación]],IF(AND(K114&gt;0,O114&lt;&gt;"Ejecución"),"-",""))</f>
        <v>3696.2200541807833</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 t="shared" si="4"/>
        <v/>
      </c>
      <c r="H116" s="120"/>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120"/>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120"/>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120"/>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0.05</v>
      </c>
      <c r="G179" s="163">
        <f>IF(F179&gt;0,SUM(E179+F179),"")</f>
        <v>7.0000000000000007E-2</v>
      </c>
      <c r="H179" s="5"/>
      <c r="I179" s="189" t="s">
        <v>2671</v>
      </c>
      <c r="J179" s="189"/>
      <c r="K179" s="189"/>
      <c r="L179" s="189"/>
      <c r="M179" s="170">
        <v>0.05</v>
      </c>
      <c r="O179" s="8"/>
      <c r="Q179" s="19"/>
      <c r="R179" s="157">
        <f>IF(M179&gt;0,SUM(L179+M179),"")</f>
        <v>0.05</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7.0000000000000007E-2</v>
      </c>
      <c r="D185" s="91" t="s">
        <v>2628</v>
      </c>
      <c r="E185" s="94">
        <f>+(C185*SUM(K20:K35))</f>
        <v>91103530.000000015</v>
      </c>
      <c r="F185" s="92"/>
      <c r="G185" s="93"/>
      <c r="H185" s="88"/>
      <c r="I185" s="90" t="s">
        <v>2627</v>
      </c>
      <c r="J185" s="164">
        <f>+SUM(M179:M183)</f>
        <v>0.05</v>
      </c>
      <c r="K185" s="234" t="s">
        <v>2628</v>
      </c>
      <c r="L185" s="234"/>
      <c r="M185" s="94">
        <f>+J185*(SUM(K20:K35))</f>
        <v>65073950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41967</v>
      </c>
      <c r="D193" s="5"/>
      <c r="E193" s="124">
        <v>1788</v>
      </c>
      <c r="F193" s="5"/>
      <c r="G193" s="5"/>
      <c r="H193" s="145" t="s">
        <v>2676</v>
      </c>
      <c r="J193" s="5"/>
      <c r="K193" s="125">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2719</v>
      </c>
      <c r="J211" s="27" t="s">
        <v>2622</v>
      </c>
      <c r="K211" s="146" t="s">
        <v>2721</v>
      </c>
      <c r="L211" s="21"/>
      <c r="M211" s="21"/>
      <c r="N211" s="21"/>
      <c r="O211" s="8"/>
    </row>
    <row r="212" spans="1:15" x14ac:dyDescent="0.25">
      <c r="A212" s="9"/>
      <c r="B212" s="27" t="s">
        <v>2619</v>
      </c>
      <c r="C212" s="145" t="s">
        <v>2676</v>
      </c>
      <c r="D212" s="21"/>
      <c r="G212" s="27" t="s">
        <v>2621</v>
      </c>
      <c r="H212" s="146" t="s">
        <v>2693</v>
      </c>
      <c r="J212" s="27" t="s">
        <v>2623</v>
      </c>
      <c r="K212" s="145"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terms/"/>
    <ds:schemaRef ds:uri="4fb10211-09fb-4e80-9f0b-184718d5d98c"/>
    <ds:schemaRef ds:uri="http://schemas.openxmlformats.org/package/2006/metadata/core-properties"/>
    <ds:schemaRef ds:uri="http://purl.org/dc/elements/1.1/"/>
    <ds:schemaRef ds:uri="a65d333d-5b59-4810-bc94-b80d9325abbc"/>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2020-12-29T15:21:20Z</cp:lastPrinted>
  <dcterms:created xsi:type="dcterms:W3CDTF">2020-10-14T21:57:42Z</dcterms:created>
  <dcterms:modified xsi:type="dcterms:W3CDTF">2020-12-29T15:24:25Z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