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 GENERAL 2020\DOCUMENTOS AMOR DE MADRE 2020\MANIFESTACIONES DE INTERES CDI Y FAMILIAR DICIEMBRE 2020\343\"/>
    </mc:Choice>
  </mc:AlternateContent>
  <xr:revisionPtr revIDLastSave="0" documentId="13_ncr:1_{EF959419-9731-4D4A-9166-246AC76B2D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<sst xmlns="http://schemas.openxmlformats.org/spreadsheetml/2006/main" count="3170" uniqueCount="2701">
  <si>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</si>
  <si>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</si>
  <si>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</si>
  <si>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</si>
  <si>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</si>
  <si>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</si>
  <si>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</si>
  <si>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</si>
  <si>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</si>
  <si>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</si>
  <si>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</si>
  <si>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</si>
  <si>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</si>
  <si>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</si>
  <si>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</si>
  <si>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</si>
  <si>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</si>
  <si>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</si>
  <si>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</si>
  <si>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</si>
  <si>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</si>
  <si>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</si>
  <si>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</si>
  <si>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</si>
  <si>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</si>
  <si>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</si>
  <si>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</si>
  <si>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</si>
  <si>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</si>
  <si>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</si>
  <si>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</si>
  <si>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</si>
  <si>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</si>
  <si>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</si>
  <si>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</si>
  <si>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</si>
  <si>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</si>
  <si>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</si>
  <si>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</si>
  <si>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</si>
  <si>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</si>
  <si>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</si>
  <si>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</si>
  <si>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</si>
  <si>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</si>
  <si>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</si>
  <si>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</si>
  <si>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</si>
  <si>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</si>
  <si>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</si>
  <si>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</si>
  <si>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</si>
  <si>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</si>
  <si>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</si>
  <si>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</si>
  <si>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</si>
  <si>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</si>
  <si>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</si>
  <si>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</si>
  <si>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</si>
  <si>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</si>
  <si>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</si>
  <si>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</si>
  <si>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</si>
  <si>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</si>
  <si>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</si>
  <si>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</si>
  <si>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</si>
  <si>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</si>
  <si>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</si>
  <si>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</si>
  <si>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</si>
  <si>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</si>
  <si>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</si>
  <si>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</si>
  <si>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</si>
  <si>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</si>
  <si>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</si>
  <si>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</si>
  <si>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</si>
  <si>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</si>
  <si>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</si>
  <si>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</si>
  <si>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</si>
  <si>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</si>
  <si>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</si>
  <si>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</si>
  <si>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</si>
  <si>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</si>
  <si>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</si>
  <si>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</si>
  <si>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</si>
  <si>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</si>
  <si>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</si>
  <si>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</si>
  <si>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</si>
  <si>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</si>
  <si>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</si>
  <si>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</si>
  <si>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</si>
  <si>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</si>
  <si>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</si>
  <si>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</si>
  <si>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</si>
  <si>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</si>
  <si>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</si>
  <si>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</si>
  <si>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</si>
  <si>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</si>
  <si>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</si>
  <si>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</si>
  <si>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</si>
  <si>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</si>
  <si>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</si>
  <si>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</si>
  <si>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</si>
  <si>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</si>
  <si>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</si>
  <si>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</si>
  <si>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</si>
  <si>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</si>
  <si>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</si>
  <si>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</si>
  <si>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</si>
  <si>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</si>
  <si>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</si>
  <si>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</si>
  <si>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</si>
  <si>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</si>
  <si>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</si>
  <si>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</si>
  <si>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</si>
  <si>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</si>
  <si>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</si>
  <si>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</si>
  <si>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</si>
  <si>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</si>
  <si>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</si>
  <si>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</si>
  <si>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</si>
  <si>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</si>
  <si>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</si>
  <si>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</si>
  <si>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</si>
  <si>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</si>
  <si>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</si>
  <si>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</si>
  <si>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</si>
  <si>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</si>
  <si>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</si>
  <si>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</si>
  <si>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</si>
  <si>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</si>
  <si>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</si>
  <si>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</si>
  <si>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</si>
  <si>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</si>
  <si>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</si>
  <si>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</si>
  <si>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</si>
  <si>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</si>
  <si>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</si>
  <si>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</si>
  <si>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</si>
  <si>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</si>
  <si>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</si>
  <si>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</si>
  <si>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</si>
  <si>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</si>
  <si>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</si>
  <si>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</si>
  <si>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</si>
  <si>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</si>
  <si>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</si>
  <si>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</si>
  <si>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</si>
  <si>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</si>
  <si>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</si>
  <si>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</si>
  <si>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</si>
  <si>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</si>
  <si>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</si>
  <si>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</si>
  <si>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</si>
  <si>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</si>
  <si>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</si>
  <si>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</si>
  <si>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</si>
  <si>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</si>
  <si>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</si>
  <si>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</si>
  <si>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</si>
  <si>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</si>
  <si>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</si>
  <si>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</si>
  <si>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</si>
  <si>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</si>
  <si>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</si>
  <si>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</si>
  <si>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</si>
  <si>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</si>
  <si>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</si>
  <si>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</si>
  <si>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</si>
  <si>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</si>
  <si>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</si>
  <si>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</si>
  <si>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</si>
  <si>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</si>
  <si>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</si>
  <si>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</si>
  <si>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</si>
  <si>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</si>
  <si>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</si>
  <si>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</si>
  <si>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</si>
  <si>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</si>
  <si>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</si>
  <si>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</si>
  <si>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</si>
  <si>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</si>
  <si>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</si>
  <si>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</si>
  <si>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</si>
  <si>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</si>
  <si>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</si>
  <si>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</si>
  <si>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</si>
  <si>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</si>
  <si>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</si>
  <si>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</si>
  <si>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</si>
  <si>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</si>
  <si>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</si>
  <si>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</si>
  <si>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</si>
  <si>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</si>
  <si>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</si>
  <si>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</si>
  <si>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</si>
  <si>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</si>
  <si>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</si>
  <si>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</si>
  <si>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</si>
  <si>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</si>
  <si>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</si>
  <si>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</si>
  <si>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</si>
  <si>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</si>
  <si>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</si>
  <si>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</si>
  <si>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</si>
  <si>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</si>
  <si>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</si>
  <si>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</si>
  <si>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</si>
  <si>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</si>
  <si>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</si>
  <si>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</si>
  <si>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</si>
  <si>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</si>
  <si>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</si>
  <si>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</si>
  <si>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</si>
  <si>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</si>
  <si>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</si>
  <si>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</si>
  <si>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</si>
  <si>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</si>
  <si>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</si>
  <si>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</si>
  <si>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</si>
  <si>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</si>
  <si>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</si>
  <si>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</si>
  <si>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</si>
  <si>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</si>
  <si>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</si>
  <si>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</si>
  <si>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</si>
  <si>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</si>
  <si>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</si>
  <si>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</si>
  <si>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</si>
  <si>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</si>
  <si>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</si>
  <si>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</si>
  <si>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</si>
  <si>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</si>
  <si>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</si>
  <si>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</si>
  <si>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</si>
  <si>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</si>
  <si>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</si>
  <si>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</si>
  <si>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</si>
  <si>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</si>
  <si>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</si>
  <si>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</si>
  <si>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</si>
  <si>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</si>
  <si>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</si>
  <si>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</si>
  <si>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</si>
  <si>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</si>
  <si>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</si>
  <si>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</si>
  <si>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</si>
  <si>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</si>
  <si>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</si>
  <si>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</si>
  <si>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</si>
  <si>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</si>
  <si>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</si>
  <si>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</si>
  <si>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</si>
  <si>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</si>
  <si>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</si>
  <si>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</si>
  <si>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</si>
  <si>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</si>
  <si>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</si>
  <si>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</si>
  <si>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</si>
  <si>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</si>
  <si>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</si>
  <si>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</si>
  <si>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</si>
  <si>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</si>
  <si>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</si>
  <si>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</si>
  <si>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</si>
  <si>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</si>
  <si>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</si>
  <si>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</si>
  <si>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</si>
  <si>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</si>
  <si>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</si>
  <si>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</si>
  <si>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</si>
  <si>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</si>
  <si>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</si>
  <si>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</si>
  <si>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</si>
  <si>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</si>
  <si>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</si>
  <si>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</si>
  <si>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</si>
  <si>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</si>
  <si>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</si>
  <si>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</si>
  <si>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</si>
  <si>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</si>
  <si>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</si>
  <si>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</si>
  <si>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</si>
  <si>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</si>
  <si>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</si>
  <si>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</si>
  <si>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</si>
  <si>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</si>
  <si>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</si>
  <si>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</si>
  <si>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</si>
  <si>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</si>
  <si>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</si>
  <si>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</si>
  <si>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</si>
  <si>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</si>
  <si>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</si>
  <si>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</si>
  <si>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</si>
  <si>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</si>
  <si>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</si>
  <si>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</si>
  <si>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</si>
  <si>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</si>
  <si>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</si>
  <si>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</si>
  <si>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</si>
  <si>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</si>
  <si>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</si>
  <si>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</si>
  <si>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</si>
  <si>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</si>
  <si>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</si>
  <si>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</si>
  <si>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</si>
  <si>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</si>
  <si>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</si>
  <si>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</si>
  <si>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</si>
  <si>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</si>
  <si>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</si>
  <si>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</si>
  <si>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</si>
  <si>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</si>
  <si>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</si>
  <si>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</si>
  <si>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</si>
  <si>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</si>
  <si>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</si>
  <si>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</si>
  <si>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</si>
  <si>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</si>
  <si>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</si>
  <si>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</si>
  <si>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</si>
  <si>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</si>
  <si>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</si>
  <si>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</si>
  <si>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</si>
  <si>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</si>
  <si>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</si>
  <si>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</si>
  <si>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</si>
  <si>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</si>
  <si>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</si>
  <si>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</si>
  <si>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</si>
  <si>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</si>
  <si>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</si>
  <si>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</si>
  <si>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</si>
  <si>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</si>
  <si>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</si>
  <si>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</si>
  <si>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</si>
  <si>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</si>
  <si>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</si>
  <si>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</si>
  <si>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</si>
  <si>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</si>
  <si>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</si>
  <si>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</si>
  <si>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</si>
  <si>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</si>
  <si>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</si>
  <si>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</si>
  <si>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</si>
  <si>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</si>
  <si>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</si>
  <si>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</si>
  <si>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</si>
  <si>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</si>
  <si>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</si>
  <si>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</si>
  <si>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</si>
  <si>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</si>
  <si>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</si>
  <si>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</si>
  <si>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</si>
  <si>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</si>
  <si>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</si>
  <si>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</si>
  <si>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</si>
  <si>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</si>
  <si>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</si>
  <si>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</si>
  <si>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</si>
  <si>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</si>
  <si>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</si>
  <si>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</si>
  <si>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</si>
  <si>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</si>
  <si>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</si>
  <si>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</si>
  <si>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</si>
  <si>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</si>
  <si>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</si>
  <si>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</si>
  <si>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</si>
  <si>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</si>
  <si>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</si>
  <si>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</si>
  <si>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</si>
  <si>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</si>
  <si>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</si>
  <si>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</si>
  <si>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</si>
  <si>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</si>
  <si>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</si>
  <si>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</si>
  <si>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</si>
  <si>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</si>
  <si>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</si>
  <si>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</si>
  <si>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</si>
  <si>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</si>
  <si>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</si>
  <si>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</si>
  <si>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</si>
  <si>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</si>
  <si>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</si>
  <si>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</si>
  <si>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</si>
  <si>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</si>
  <si>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</si>
  <si>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</si>
  <si>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</si>
  <si>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</si>
  <si>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</si>
  <si>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</si>
  <si>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</si>
  <si>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</si>
  <si>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</si>
  <si>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</si>
  <si>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</si>
  <si>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</si>
  <si>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</si>
  <si>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</si>
  <si>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</si>
  <si>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</si>
  <si>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</si>
  <si>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</si>
  <si>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</si>
  <si>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</si>
  <si>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</si>
  <si>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</si>
  <si>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</si>
  <si>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</si>
  <si>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</si>
  <si>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</si>
  <si>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</si>
  <si>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</si>
  <si>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</si>
  <si>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</si>
  <si>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</si>
  <si>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</si>
  <si>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</si>
  <si>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</si>
  <si>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</si>
  <si>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</si>
  <si>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</si>
  <si>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</si>
  <si>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</si>
  <si>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</si>
  <si>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</si>
  <si>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</si>
  <si>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</si>
  <si>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</si>
  <si>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</si>
  <si>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</si>
  <si>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</si>
  <si>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</si>
  <si>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</si>
  <si>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</si>
  <si>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</si>
  <si>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</si>
  <si>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</si>
  <si>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</si>
  <si>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</si>
  <si>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</si>
  <si>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</si>
  <si>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</si>
  <si>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</si>
  <si>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</si>
  <si>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</si>
  <si>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</si>
  <si>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</si>
  <si>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</si>
  <si>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</si>
  <si>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</si>
  <si>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</si>
  <si>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</si>
  <si>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</si>
  <si>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</si>
  <si>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</si>
  <si>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</si>
  <si>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</si>
  <si>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</si>
  <si>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</si>
  <si>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</si>
  <si>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</si>
  <si>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</si>
  <si>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</si>
  <si>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</si>
  <si>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</si>
  <si>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</si>
  <si>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</si>
  <si>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</si>
  <si>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</si>
  <si>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</si>
  <si>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</si>
  <si>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</si>
  <si>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</si>
  <si>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</si>
  <si>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</si>
  <si>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</si>
  <si>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</si>
  <si>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</si>
  <si>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</si>
  <si>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</si>
  <si>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</si>
  <si>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</si>
  <si>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</si>
  <si>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</si>
  <si>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</si>
  <si>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</si>
  <si>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</si>
  <si>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</si>
  <si>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</si>
  <si>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</si>
  <si>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</si>
  <si>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</si>
  <si>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</si>
  <si>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</si>
  <si>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</si>
  <si>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</si>
  <si>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</si>
  <si>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</si>
  <si>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</si>
  <si>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</si>
  <si>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</si>
  <si>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</si>
  <si>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</si>
  <si>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</si>
  <si>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</si>
  <si>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</si>
  <si>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</si>
  <si>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</si>
  <si>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</si>
  <si>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</si>
  <si>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</si>
  <si>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</si>
  <si>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</si>
  <si>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</si>
  <si>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</si>
  <si>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</si>
  <si>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</si>
  <si>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</si>
  <si>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</si>
  <si>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</si>
  <si>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</si>
  <si>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</si>
  <si>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</si>
  <si>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</si>
  <si>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</si>
  <si>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</si>
  <si>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</si>
  <si>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</si>
  <si>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</si>
  <si>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</si>
  <si>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</si>
  <si>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</si>
  <si>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</si>
  <si>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</si>
  <si>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</si>
  <si>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</si>
  <si>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</si>
  <si>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</si>
  <si>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</si>
  <si>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</si>
  <si>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</si>
  <si>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</si>
  <si>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</si>
  <si>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</si>
  <si>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</si>
  <si>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</si>
  <si>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</si>
  <si>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</si>
  <si>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</si>
  <si>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</si>
  <si>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</si>
  <si>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</si>
  <si>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</si>
  <si>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</si>
  <si>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</si>
  <si>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</si>
  <si>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</si>
  <si>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</si>
  <si>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</si>
  <si>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</si>
  <si>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</si>
  <si>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</si>
  <si>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</si>
  <si>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</si>
  <si>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</si>
  <si>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</si>
  <si>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</si>
  <si>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</si>
  <si>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</si>
  <si>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</si>
  <si>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</si>
  <si>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</si>
  <si>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</si>
  <si>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</si>
  <si>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</si>
  <si>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</si>
  <si>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</si>
  <si>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</si>
  <si>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</si>
  <si>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</si>
  <si>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</si>
  <si>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</si>
  <si>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</si>
  <si>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</si>
  <si>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</si>
  <si>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</si>
  <si>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</si>
  <si>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</si>
  <si>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</si>
  <si>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</si>
  <si>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</si>
  <si>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</si>
  <si>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</si>
  <si>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</si>
  <si>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</si>
  <si>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</si>
  <si>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</si>
  <si>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</si>
  <si>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</si>
  <si>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</si>
  <si>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</si>
  <si>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</si>
  <si>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</si>
  <si>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</si>
  <si>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</si>
  <si>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</si>
  <si>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</si>
  <si>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</si>
  <si>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</si>
  <si>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</si>
  <si>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</si>
  <si>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</si>
  <si>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</si>
  <si>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</si>
  <si>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</si>
  <si>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</si>
  <si>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</si>
  <si>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</si>
  <si>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</si>
  <si>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</si>
  <si>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</si>
  <si>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</si>
  <si>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</si>
  <si>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</si>
  <si>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</si>
  <si>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</si>
  <si>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</si>
  <si>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</si>
  <si>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</si>
  <si>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</si>
  <si>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</si>
  <si>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</si>
  <si>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</si>
  <si>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</si>
  <si>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</si>
  <si>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</si>
  <si>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</si>
  <si>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</si>
  <si>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</si>
  <si>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</si>
  <si>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</si>
  <si>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</si>
  <si>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</si>
  <si>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</si>
  <si>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</si>
  <si>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</si>
  <si>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</si>
  <si>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</si>
  <si>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</si>
  <si>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</si>
  <si>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</si>
  <si>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</si>
  <si>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</si>
  <si>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</si>
  <si>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</si>
  <si>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</si>
  <si>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</si>
  <si>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</si>
  <si>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</si>
  <si>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</si>
  <si>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</si>
  <si>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</si>
  <si>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</si>
  <si>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</si>
  <si>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</si>
  <si>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</si>
  <si>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</si>
  <si>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</si>
  <si>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</si>
  <si>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</si>
  <si>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</si>
  <si>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</si>
  <si>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</si>
  <si>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</si>
  <si>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</si>
  <si>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</si>
  <si>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</si>
  <si>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</si>
  <si>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</si>
  <si>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</si>
  <si>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</si>
  <si>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</si>
  <si>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</si>
  <si>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</si>
  <si>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</si>
  <si>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</si>
  <si>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</si>
  <si>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</si>
  <si>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</si>
  <si>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</si>
  <si>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</si>
  <si>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</si>
  <si>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</si>
  <si>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</si>
  <si>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</si>
  <si>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</si>
  <si>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</si>
  <si>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</si>
  <si>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</si>
  <si>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</si>
  <si>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</si>
  <si>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</si>
  <si>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</si>
  <si>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</si>
  <si>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</si>
  <si>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</si>
  <si>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</si>
  <si>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</si>
  <si>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</si>
  <si>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</si>
  <si>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</si>
  <si>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</si>
  <si>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</si>
  <si>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</si>
  <si>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</si>
  <si>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</si>
  <si>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</si>
  <si>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</si>
  <si>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</si>
  <si>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</si>
  <si>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</si>
  <si>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</si>
  <si>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</si>
  <si>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</si>
  <si>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</si>
  <si>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</si>
  <si>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</si>
  <si>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</si>
  <si>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</si>
  <si>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</si>
  <si>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</si>
  <si>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</si>
  <si>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</si>
  <si>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</si>
  <si>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</si>
  <si>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</si>
  <si>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</si>
  <si>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</si>
  <si>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</si>
  <si>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</si>
  <si>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</si>
  <si>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</si>
  <si>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</si>
  <si>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</si>
  <si>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</si>
  <si>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</si>
  <si>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</si>
  <si>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</si>
  <si>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</si>
  <si>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</si>
  <si>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</si>
  <si>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</si>
  <si>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</si>
  <si>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</si>
  <si>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</si>
  <si>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</si>
  <si>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</si>
  <si>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</si>
  <si>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</si>
  <si>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</si>
  <si>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</si>
  <si>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</si>
  <si>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</si>
  <si>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</si>
  <si>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</si>
  <si>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</si>
  <si>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</si>
  <si>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</si>
  <si>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</si>
  <si>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</si>
  <si>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</si>
  <si>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</si>
  <si>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</si>
  <si>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</si>
  <si>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</si>
  <si>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</si>
  <si>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</si>
  <si>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</si>
  <si>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</si>
  <si>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</si>
  <si>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</si>
  <si>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</si>
  <si>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</si>
  <si>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</si>
  <si>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</si>
  <si>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</si>
  <si>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</si>
  <si>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</si>
  <si>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</si>
  <si>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</si>
  <si>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</si>
  <si>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</si>
  <si>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</si>
  <si>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</si>
  <si>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</si>
  <si>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</si>
  <si>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</si>
  <si>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</si>
  <si>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</si>
  <si>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</si>
  <si>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</si>
  <si>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</si>
  <si>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</si>
  <si>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</si>
  <si>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</si>
  <si>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</si>
  <si>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</si>
  <si>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</si>
  <si>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</si>
  <si>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</si>
  <si>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</si>
  <si>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</si>
  <si>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</si>
  <si>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</si>
  <si>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</si>
  <si>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</si>
  <si>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</si>
  <si>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</si>
  <si>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</si>
  <si>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</si>
  <si>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</si>
  <si>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</si>
  <si>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</si>
  <si>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</si>
  <si>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</si>
  <si>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</si>
  <si>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</si>
  <si>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</si>
  <si>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</si>
  <si>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</si>
  <si>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</si>
  <si>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</si>
  <si>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</si>
  <si>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</si>
  <si>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</si>
  <si>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</si>
  <si>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</si>
  <si>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</si>
  <si>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</si>
  <si>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</si>
  <si>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</si>
  <si>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</si>
  <si>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</si>
  <si>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</si>
  <si>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</si>
  <si>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</si>
  <si>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</si>
  <si>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</si>
  <si>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</si>
  <si>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</si>
  <si>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</si>
  <si>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</si>
  <si>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</si>
  <si>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</si>
  <si>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</si>
  <si>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</si>
  <si>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</si>
  <si>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</si>
  <si>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</si>
  <si>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</si>
  <si>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</si>
  <si>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</si>
  <si>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</si>
  <si>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</si>
  <si>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</si>
  <si>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</si>
  <si>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</si>
  <si>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</si>
  <si>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</si>
  <si>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</si>
  <si>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</si>
  <si>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</si>
  <si>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</si>
  <si>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</si>
  <si>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</si>
  <si>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</si>
  <si>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</si>
  <si>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</si>
  <si>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</si>
  <si>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</si>
  <si>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</si>
  <si>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</si>
  <si>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</si>
  <si>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</si>
  <si>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</si>
  <si>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</si>
  <si>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</si>
  <si>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</si>
  <si>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</si>
  <si>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</si>
  <si>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</si>
  <si>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</si>
  <si>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</si>
  <si>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</si>
  <si>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</si>
  <si>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</si>
  <si>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</si>
  <si>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</si>
  <si>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</si>
  <si>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</si>
  <si>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</si>
  <si>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</si>
  <si>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</si>
  <si>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</si>
  <si>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</si>
  <si>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</si>
  <si>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</si>
  <si>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</si>
  <si>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</si>
  <si>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</si>
  <si>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</si>
  <si>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</si>
  <si>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</si>
  <si>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</si>
  <si>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</si>
  <si>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</si>
  <si>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</si>
  <si>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</si>
  <si>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</si>
  <si>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</si>
  <si>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</si>
  <si>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</si>
  <si>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</si>
  <si>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</si>
  <si>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</si>
  <si>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</si>
  <si>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</si>
  <si>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</si>
  <si>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</si>
  <si>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</si>
  <si>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</si>
  <si>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</si>
  <si>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</si>
  <si>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</si>
  <si>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</si>
  <si>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</si>
  <si>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</si>
  <si>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</si>
  <si>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</si>
  <si>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</si>
  <si>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</si>
  <si>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</si>
  <si>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</si>
  <si>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</si>
  <si>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</si>
  <si>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</si>
  <si>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</si>
  <si>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</si>
  <si>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</si>
  <si>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</si>
  <si>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</si>
  <si>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</si>
  <si>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</si>
  <si>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</si>
  <si>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</si>
  <si>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</si>
  <si>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</si>
  <si>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</si>
  <si>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</si>
  <si>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</si>
  <si>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</si>
  <si>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</si>
  <si>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</si>
  <si>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</si>
  <si>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</si>
  <si>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</si>
  <si>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</si>
  <si>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</si>
  <si>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</si>
  <si>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</si>
  <si>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</si>
  <si>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</si>
  <si>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</si>
  <si>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</si>
  <si>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</si>
  <si>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</si>
  <si>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</si>
  <si>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</si>
  <si>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</si>
  <si>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</si>
  <si>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</si>
  <si>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</si>
  <si>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</si>
  <si>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</si>
  <si>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</si>
  <si>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</si>
  <si>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</si>
  <si>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</si>
  <si>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</si>
  <si>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</si>
  <si>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</si>
  <si>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</si>
  <si>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</si>
  <si>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</si>
  <si>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</si>
  <si>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</si>
  <si>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</si>
  <si>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</si>
  <si>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</si>
  <si>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</si>
  <si>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</si>
  <si>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</si>
  <si>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</si>
  <si>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</si>
  <si>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</si>
  <si>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</si>
  <si>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</si>
  <si>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</si>
  <si>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</si>
  <si>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</si>
  <si>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</si>
  <si>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</si>
  <si>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</si>
  <si>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</si>
  <si>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</si>
  <si>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</si>
  <si>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</si>
  <si>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</si>
  <si>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</si>
  <si>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</si>
  <si>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</si>
  <si>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</si>
  <si>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</si>
  <si>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</si>
  <si>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</si>
  <si>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</si>
  <si>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</si>
  <si>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</si>
  <si>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</si>
  <si>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</si>
  <si>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</si>
  <si>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</si>
  <si>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</si>
  <si>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</si>
  <si>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</si>
  <si>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</si>
  <si>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</si>
  <si>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</si>
  <si>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</si>
  <si>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</si>
  <si>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</si>
  <si>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</si>
  <si>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</si>
  <si>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</si>
  <si>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</si>
  <si>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</si>
  <si>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</si>
  <si>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</si>
  <si>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</si>
  <si>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</si>
  <si>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</si>
  <si>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</si>
  <si>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</si>
  <si>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</si>
  <si>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</si>
  <si>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</si>
  <si>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</si>
  <si>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</si>
  <si>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</si>
  <si>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</si>
  <si>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</si>
  <si>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</si>
  <si>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</si>
  <si>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</si>
  <si>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</si>
  <si>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</si>
  <si>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</si>
  <si>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</si>
  <si>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</si>
  <si>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</si>
  <si>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</si>
  <si>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</si>
  <si>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</si>
  <si>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</si>
  <si>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</si>
  <si>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</si>
  <si>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</si>
  <si>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</si>
  <si>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</si>
  <si>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</si>
  <si>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</si>
  <si>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</si>
  <si>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</si>
  <si>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</si>
  <si>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</si>
  <si>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</si>
  <si>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</si>
  <si>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</si>
  <si>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</si>
  <si>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</si>
  <si>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</si>
  <si>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</si>
  <si>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</si>
  <si>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</si>
  <si>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</si>
  <si>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</si>
  <si>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</si>
  <si>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</si>
  <si>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</si>
  <si>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</si>
  <si>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</si>
  <si>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</si>
  <si>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</si>
  <si>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</si>
  <si>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</si>
  <si>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</si>
  <si>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</si>
  <si>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</si>
  <si>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</si>
  <si>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</si>
  <si>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</si>
  <si>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</si>
  <si>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</si>
  <si>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</si>
  <si>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</si>
  <si>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</si>
  <si>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</si>
  <si>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</si>
  <si>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</si>
  <si>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</si>
  <si>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</si>
  <si>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</si>
  <si>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</si>
  <si>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</si>
  <si>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</si>
  <si>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</si>
  <si>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</si>
  <si>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</si>
  <si>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</si>
  <si>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</si>
  <si>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</si>
  <si>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</si>
  <si>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</si>
  <si>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</si>
  <si>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</si>
  <si>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</si>
  <si>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</si>
  <si>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</si>
  <si>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</si>
  <si>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</si>
  <si>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</si>
  <si>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</si>
  <si>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</si>
  <si>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</si>
  <si>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</si>
  <si>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</si>
  <si>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</si>
  <si>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</si>
  <si>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</si>
  <si>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</si>
  <si>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</si>
  <si>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</si>
  <si>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</si>
  <si>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</si>
  <si>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</si>
  <si>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</si>
  <si>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</si>
  <si>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</si>
  <si>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</si>
  <si>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</si>
  <si>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</si>
  <si>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</si>
  <si>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</si>
  <si>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</si>
  <si>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</si>
  <si>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</si>
  <si>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</si>
  <si>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</si>
  <si>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</si>
  <si>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</si>
  <si>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</si>
  <si>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</si>
  <si>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</si>
  <si>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</si>
  <si>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</si>
  <si>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</si>
  <si>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</si>
  <si>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</si>
  <si>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</si>
  <si>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</si>
  <si>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</si>
  <si>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</si>
  <si>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</si>
  <si>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</si>
  <si>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</si>
  <si>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</si>
  <si>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</si>
  <si>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</si>
  <si>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</si>
  <si>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</si>
  <si>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</si>
  <si>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</si>
  <si>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</si>
  <si>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</si>
  <si>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</si>
  <si>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</si>
  <si>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</si>
  <si>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</si>
  <si>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</si>
  <si>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</si>
  <si>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</si>
  <si>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</si>
  <si>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</si>
  <si>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</si>
  <si>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</si>
  <si>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</si>
  <si>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</si>
  <si>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</si>
  <si>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</si>
  <si>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</si>
  <si>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</si>
  <si>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</si>
  <si>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</si>
  <si>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</si>
  <si>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</si>
  <si>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</si>
  <si>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</si>
  <si>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</si>
  <si>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</si>
  <si>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</si>
  <si>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</si>
  <si>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</si>
  <si>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</si>
  <si>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</si>
  <si>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</si>
  <si>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</si>
  <si>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</si>
  <si>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</si>
  <si>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</si>
  <si>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</si>
  <si>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</si>
  <si>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</si>
  <si>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</si>
  <si>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</si>
  <si>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</si>
  <si>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</si>
  <si>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</si>
  <si>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</si>
  <si>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</si>
  <si>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</si>
  <si>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</si>
  <si>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</si>
  <si>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</si>
  <si>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</si>
  <si>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</si>
  <si>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</si>
  <si>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</si>
  <si>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</si>
  <si>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</si>
  <si>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</si>
  <si>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</si>
  <si>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</si>
  <si>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</si>
  <si>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</si>
  <si>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</si>
  <si>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</si>
  <si>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</si>
  <si>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</si>
  <si>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</si>
  <si>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</si>
  <si>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</si>
  <si>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</si>
  <si>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</si>
  <si>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</si>
  <si>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</si>
  <si>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</si>
  <si>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</si>
  <si>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</si>
  <si>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</si>
  <si>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</si>
  <si>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</si>
  <si>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</si>
  <si>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</si>
  <si>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</si>
  <si>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</si>
  <si>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</si>
  <si>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</si>
  <si>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</si>
  <si>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</si>
  <si>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</si>
  <si>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</si>
  <si>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</si>
  <si>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</si>
  <si>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</si>
  <si>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</si>
  <si>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</si>
  <si>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</si>
  <si>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</si>
  <si>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</si>
  <si>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</si>
  <si>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</si>
  <si>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</si>
  <si>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</si>
  <si>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</si>
  <si>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</si>
  <si>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</si>
  <si>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</si>
  <si>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</si>
  <si>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</si>
  <si>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</si>
  <si>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</si>
  <si>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</si>
  <si>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</si>
  <si>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</si>
  <si>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</si>
  <si>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</si>
  <si>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</si>
  <si>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</si>
  <si>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</si>
  <si>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</si>
  <si>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</si>
  <si>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</si>
  <si>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</si>
  <si>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</si>
  <si>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</si>
  <si>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</si>
  <si>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</si>
  <si>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</si>
  <si>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</si>
  <si>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</si>
  <si>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</si>
  <si>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</si>
  <si>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</si>
  <si>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</si>
  <si>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</si>
  <si>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</si>
  <si>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</si>
  <si>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</si>
  <si>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</si>
  <si>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</si>
  <si>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</si>
  <si>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</si>
  <si>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</si>
  <si>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</si>
  <si>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</si>
  <si>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</si>
  <si>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</si>
  <si>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</si>
  <si>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</si>
  <si>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</si>
  <si>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</si>
  <si>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</si>
  <si>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</si>
  <si>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</si>
  <si>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</si>
  <si>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</si>
  <si>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</si>
  <si>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</si>
  <si>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</si>
  <si>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</si>
  <si>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</si>
  <si>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</si>
  <si>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</si>
  <si>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</si>
  <si>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</si>
  <si>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</si>
  <si>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</si>
  <si>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</si>
  <si>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</si>
  <si>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</si>
  <si>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</si>
  <si>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</si>
  <si>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</si>
  <si>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</si>
  <si>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</si>
  <si>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</si>
  <si>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</si>
  <si>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</si>
  <si>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</si>
  <si>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</si>
  <si>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</si>
  <si>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</si>
  <si>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</si>
  <si>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</si>
  <si>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</si>
  <si>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</si>
  <si>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</si>
  <si>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</si>
  <si>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</si>
  <si>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</si>
  <si>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</si>
  <si>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</si>
  <si>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</si>
  <si>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</si>
  <si>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</si>
  <si>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</si>
  <si>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</si>
  <si>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</si>
  <si>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</si>
  <si>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</si>
  <si>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</si>
  <si>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</si>
  <si>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</si>
  <si>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</si>
  <si>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</si>
  <si>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</si>
  <si>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</si>
  <si>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</si>
  <si>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</si>
  <si>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</si>
  <si>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</si>
  <si>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</si>
  <si>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</si>
  <si>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</si>
  <si>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</si>
  <si>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</si>
  <si>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</si>
  <si>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</si>
  <si>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</si>
  <si>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</si>
  <si>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</si>
  <si>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</si>
  <si>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</si>
  <si>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</si>
  <si>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</si>
  <si>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</si>
  <si>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</si>
  <si>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</si>
  <si>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</si>
  <si>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</si>
  <si>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</si>
  <si>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</si>
  <si>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</si>
  <si>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</si>
  <si>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</si>
  <si>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</si>
  <si>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</si>
  <si>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</si>
  <si>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</si>
  <si>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</si>
  <si>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</si>
  <si>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</si>
  <si>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</si>
  <si>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</si>
  <si>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</si>
  <si>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</si>
  <si>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</si>
  <si>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</si>
  <si>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</si>
  <si>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</si>
  <si>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</si>
  <si>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</si>
  <si>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</si>
  <si>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</si>
  <si>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</si>
  <si>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</si>
  <si>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</si>
  <si>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</si>
  <si>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</si>
  <si>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</si>
  <si>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</si>
  <si>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</si>
  <si>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</si>
  <si>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</si>
  <si>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</si>
  <si>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</si>
  <si>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</si>
  <si>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</si>
  <si>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</si>
  <si>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</si>
  <si>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</si>
  <si>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</si>
  <si>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</si>
  <si>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</si>
  <si>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</si>
  <si>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</si>
  <si>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</si>
  <si>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</si>
  <si>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</si>
  <si>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</si>
  <si>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</si>
  <si>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</si>
  <si>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</si>
  <si>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</si>
  <si>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</si>
  <si>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</si>
  <si>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</si>
  <si>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</si>
  <si>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</si>
  <si>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</si>
  <si>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</si>
  <si>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</si>
  <si>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</si>
  <si>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</si>
  <si>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</si>
  <si>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</si>
  <si>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</si>
  <si>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</si>
  <si>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</si>
  <si>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</si>
  <si>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</si>
  <si>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</si>
  <si>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</si>
  <si>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</si>
  <si>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</si>
  <si>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</si>
  <si>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</si>
  <si>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</si>
  <si>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</si>
  <si>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</si>
  <si>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</si>
  <si>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</si>
  <si>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</si>
  <si>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</si>
  <si>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</si>
  <si>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</si>
  <si>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</si>
  <si>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</si>
  <si>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</si>
  <si>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</si>
  <si>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</si>
  <si>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</si>
  <si>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</si>
  <si>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</si>
  <si>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</si>
  <si>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</si>
  <si>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</si>
  <si>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</si>
  <si>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</si>
  <si>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</si>
  <si>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</si>
  <si>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</si>
  <si>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</si>
  <si>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</si>
  <si>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</si>
  <si>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</si>
  <si>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</si>
  <si>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</si>
  <si>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</si>
  <si>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</si>
  <si>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</si>
  <si>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</si>
  <si>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</si>
  <si>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</si>
  <si>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</si>
  <si>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</si>
  <si>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</si>
  <si>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</si>
  <si>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</si>
  <si>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</si>
  <si>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</si>
  <si>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</si>
  <si>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</si>
  <si>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</si>
  <si>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</si>
  <si>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</si>
  <si>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</si>
  <si>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</si>
  <si>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</si>
  <si>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</si>
  <si>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</si>
  <si>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</si>
  <si>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</si>
  <si>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</si>
  <si>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</si>
  <si>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</si>
  <si>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</si>
  <si>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</si>
  <si>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</si>
  <si>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</si>
  <si>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</si>
  <si>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</si>
  <si>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</si>
  <si>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</si>
  <si>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</si>
  <si>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</si>
  <si>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</si>
  <si>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</si>
  <si>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</si>
  <si>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</si>
  <si>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</si>
  <si>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</si>
  <si>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</si>
  <si>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</si>
  <si>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</si>
  <si>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</si>
  <si>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</si>
  <si>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</si>
  <si>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</si>
  <si>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</si>
  <si>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</si>
  <si>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</si>
  <si>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</si>
  <si>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</si>
  <si>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</si>
  <si>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</si>
  <si>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</si>
  <si>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</si>
  <si>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</si>
  <si>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</si>
  <si>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</si>
  <si>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</si>
  <si>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</si>
  <si>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</si>
  <si>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</si>
  <si>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</si>
  <si>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</si>
  <si>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</si>
  <si>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</si>
  <si>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</si>
  <si>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</si>
  <si>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</si>
  <si>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</si>
  <si>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</si>
  <si>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</si>
  <si>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</si>
  <si>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</si>
  <si>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</si>
  <si>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</si>
  <si>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</si>
  <si>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</si>
  <si>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</si>
  <si>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</si>
  <si>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</si>
  <si>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</si>
  <si>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</si>
  <si>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</si>
  <si>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</si>
  <si>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</si>
  <si>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</si>
  <si>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</si>
  <si>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</si>
  <si>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</si>
  <si>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</si>
  <si>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</si>
  <si>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</si>
  <si>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</si>
  <si>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</si>
  <si>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</si>
  <si>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</si>
  <si>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</si>
  <si>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</si>
  <si>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</si>
  <si>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</si>
  <si>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</si>
  <si>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</si>
  <si>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</si>
  <si>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</si>
  <si>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</si>
  <si>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</si>
  <si>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</si>
  <si>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</si>
  <si>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</si>
  <si>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</si>
  <si>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</si>
  <si>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</si>
  <si>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</si>
  <si>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</si>
  <si>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</si>
  <si>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</si>
  <si>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</si>
  <si>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</si>
  <si>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</si>
  <si>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</si>
  <si>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</si>
  <si>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</si>
  <si>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</si>
  <si>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</si>
  <si>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</si>
  <si>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</si>
  <si>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</si>
  <si>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</si>
  <si>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</si>
  <si>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</si>
  <si>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</si>
  <si>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</si>
  <si>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</si>
  <si>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</si>
  <si>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</si>
  <si>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</si>
  <si>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</si>
  <si>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</si>
  <si>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</si>
  <si>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</si>
  <si>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</si>
  <si>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</si>
  <si>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</si>
  <si>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</si>
  <si>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</si>
  <si>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</si>
  <si>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</si>
  <si>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</si>
  <si>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</si>
  <si>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</si>
  <si>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</si>
  <si>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</si>
  <si>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</si>
  <si>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</si>
  <si>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</si>
  <si>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</si>
  <si>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</si>
  <si>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</si>
  <si>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</si>
  <si>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</si>
  <si>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</si>
  <si>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</si>
  <si>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</si>
  <si>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</si>
  <si>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</si>
  <si>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</si>
  <si>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</si>
  <si>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</si>
  <si>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</si>
  <si>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</si>
  <si>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</si>
  <si>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</si>
  <si>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</si>
  <si>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</si>
  <si>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</si>
  <si>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</si>
  <si>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</si>
  <si>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</si>
  <si>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</si>
  <si>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</si>
  <si>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</si>
  <si>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</si>
  <si>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</si>
  <si>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</si>
  <si>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</si>
  <si>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</si>
  <si>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</si>
  <si>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</si>
  <si>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</si>
  <si>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</si>
  <si>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</si>
  <si>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</si>
  <si>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</si>
  <si>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</si>
  <si>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</si>
  <si>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</si>
  <si>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</si>
  <si>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</si>
  <si>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</si>
  <si>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</si>
  <si>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</si>
  <si>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</si>
  <si>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</si>
  <si>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</si>
  <si>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</si>
  <si>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</si>
  <si>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</si>
  <si>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</si>
  <si>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</si>
  <si>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</si>
  <si>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</si>
  <si>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</si>
  <si>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</si>
  <si>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</si>
  <si>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</si>
  <si>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</si>
  <si>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</si>
  <si>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</si>
  <si>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</si>
  <si>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</si>
  <si>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</si>
  <si>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</si>
  <si>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</si>
  <si>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</si>
  <si>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</si>
  <si>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</si>
  <si>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</si>
  <si>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</si>
  <si>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</si>
  <si>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</si>
  <si>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</si>
  <si>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</si>
  <si>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</si>
  <si>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</si>
  <si>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</si>
  <si>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</si>
  <si>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</si>
  <si>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</si>
  <si>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</si>
  <si>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</si>
  <si>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</si>
  <si>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</si>
  <si>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</si>
  <si>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</si>
  <si>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</si>
  <si>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</si>
  <si>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</si>
  <si>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</si>
  <si>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</si>
  <si>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</si>
  <si>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</si>
  <si>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</si>
  <si>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</si>
  <si>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</si>
  <si>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</si>
  <si>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</si>
  <si>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</si>
  <si>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</si>
  <si>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</si>
  <si>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</si>
  <si>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</si>
  <si>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</si>
  <si>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</si>
  <si>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</si>
  <si>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</si>
  <si>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</si>
  <si>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</si>
  <si>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</si>
  <si>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</si>
  <si>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</si>
  <si>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</si>
  <si>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</si>
  <si>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</si>
  <si>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</si>
  <si>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</si>
  <si>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</si>
  <si>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</si>
  <si>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</si>
  <si>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</si>
  <si>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</si>
  <si>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</si>
  <si>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</si>
  <si>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</si>
  <si>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</si>
  <si>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</si>
  <si>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</si>
  <si>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</si>
  <si>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</si>
  <si>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</si>
  <si>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</si>
  <si>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</si>
  <si>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</si>
  <si>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</si>
  <si>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</si>
  <si>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</si>
  <si>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</si>
  <si>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</si>
  <si>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</si>
  <si>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</si>
  <si>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</si>
  <si>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</si>
  <si>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</si>
  <si>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</si>
  <si>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</si>
  <si>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</si>
  <si>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</si>
  <si>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</si>
  <si>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</si>
  <si>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</si>
  <si>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</si>
  <si>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</si>
  <si>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</si>
  <si>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</si>
  <si>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</si>
  <si>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</si>
  <si>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</si>
  <si>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</si>
  <si>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</si>
  <si>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</si>
  <si>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</si>
  <si>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</si>
  <si>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</si>
  <si>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</si>
  <si>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</si>
  <si>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</si>
  <si>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</si>
  <si>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</si>
  <si>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</si>
  <si>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</si>
  <si>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</si>
  <si>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</si>
  <si>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</si>
  <si>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</si>
  <si>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</si>
  <si>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</si>
  <si>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</si>
  <si>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</si>
  <si>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</si>
  <si>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</si>
  <si>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</si>
  <si>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</si>
  <si>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</si>
  <si>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</si>
  <si>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</si>
  <si>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</si>
  <si>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</si>
  <si>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</si>
  <si>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</si>
  <si>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</si>
  <si>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</si>
  <si>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</si>
  <si>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</si>
  <si>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</si>
  <si>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</si>
  <si>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</si>
  <si>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</si>
  <si>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</si>
  <si>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</si>
  <si>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</si>
  <si>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</si>
  <si>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</si>
  <si>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</si>
  <si>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</si>
  <si>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</si>
  <si>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</si>
  <si>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</si>
  <si>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</si>
  <si>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</si>
  <si>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</si>
  <si>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</si>
  <si>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</si>
  <si>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</si>
  <si>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</si>
  <si>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</si>
  <si>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</si>
  <si>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</si>
  <si>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</si>
  <si>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</si>
  <si>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</si>
  <si>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</si>
  <si>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</si>
  <si>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</si>
  <si>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</si>
  <si>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</si>
  <si>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</si>
  <si>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</si>
  <si>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</si>
  <si>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</si>
  <si>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</si>
  <si>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</si>
  <si>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</si>
  <si>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</si>
  <si>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</si>
  <si>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</si>
  <si>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</si>
  <si>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</si>
  <si>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</si>
  <si>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</si>
  <si>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</si>
  <si>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</si>
  <si>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</si>
  <si>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</si>
  <si>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</si>
  <si>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</si>
  <si>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</si>
  <si>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</si>
  <si>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</si>
  <si>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</si>
  <si>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</si>
  <si>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</si>
  <si>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</si>
  <si>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</si>
  <si>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</si>
  <si>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</si>
  <si>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</si>
  <si>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</si>
  <si>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</si>
  <si>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</si>
  <si>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</si>
  <si>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</si>
  <si>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</si>
  <si>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</si>
  <si>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</si>
  <si>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</si>
  <si>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</si>
  <si>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</si>
  <si>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</si>
  <si>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</si>
  <si>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</si>
  <si>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</si>
  <si>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</si>
  <si>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</si>
  <si>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</si>
  <si>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</si>
  <si>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</si>
  <si>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</si>
  <si>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</si>
  <si>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</si>
  <si>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</si>
  <si>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</si>
  <si>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</si>
  <si>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</si>
  <si>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</si>
  <si>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</si>
  <si>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</si>
  <si>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</si>
  <si>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</si>
  <si>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</si>
  <si>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</si>
  <si>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</si>
  <si>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</si>
  <si>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</si>
  <si>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</si>
  <si>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</si>
  <si>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</si>
  <si>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</si>
  <si>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</si>
  <si>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</si>
  <si>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</si>
  <si>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</si>
  <si>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</si>
  <si>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</si>
  <si>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</si>
  <si>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</si>
  <si>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</si>
  <si>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</si>
  <si>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</si>
  <si>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</si>
  <si>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</si>
  <si>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</si>
  <si>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</si>
  <si>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</si>
  <si>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</si>
  <si>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</si>
  <si>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</si>
  <si>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</si>
  <si>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</si>
  <si>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</si>
  <si>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</si>
  <si>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</si>
  <si>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</si>
  <si>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</si>
  <si>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</si>
  <si>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</si>
  <si>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</si>
  <si>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</si>
  <si>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</si>
  <si>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</si>
  <si>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</si>
  <si>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</si>
  <si>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</si>
  <si>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</si>
  <si>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</si>
  <si>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</si>
  <si>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</si>
  <si>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</si>
  <si>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</si>
  <si>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</si>
  <si>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</si>
  <si>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</si>
  <si>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</si>
  <si>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</si>
  <si>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</si>
  <si>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</si>
  <si>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</si>
  <si>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</si>
  <si>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</si>
  <si>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</si>
  <si>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</si>
  <si>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</si>
  <si>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</si>
  <si>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</si>
  <si>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</si>
  <si>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</si>
  <si>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</si>
  <si>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</si>
  <si>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</si>
  <si>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</si>
  <si>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</si>
  <si>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</si>
  <si>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</si>
  <si>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</si>
  <si>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</si>
  <si>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</si>
  <si>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</si>
  <si>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</si>
  <si>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</si>
  <si>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</si>
  <si>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</si>
  <si>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</si>
  <si>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</si>
  <si>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</si>
  <si>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</si>
  <si>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</si>
  <si>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</si>
  <si>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</si>
  <si>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</si>
  <si>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</si>
  <si>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</si>
  <si>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</si>
  <si>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</si>
  <si>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</si>
  <si>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</si>
  <si>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</si>
  <si>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</si>
  <si>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</si>
  <si>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</si>
  <si>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</si>
  <si>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</si>
  <si>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</si>
  <si>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</si>
  <si>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</si>
  <si>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</si>
  <si>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</si>
  <si>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</si>
  <si>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</si>
  <si>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</si>
  <si>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</si>
  <si>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</si>
  <si>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</si>
  <si>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</si>
  <si>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</si>
  <si>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</si>
  <si>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</si>
  <si>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</si>
  <si>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</si>
  <si>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</si>
  <si>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</si>
  <si>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</si>
  <si>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</si>
  <si>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</si>
  <si>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</si>
  <si>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</si>
  <si>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</si>
  <si>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</si>
  <si>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</si>
  <si>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</si>
  <si>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</si>
  <si>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</si>
  <si>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</si>
  <si>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</si>
  <si>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</si>
  <si>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</si>
  <si>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</si>
  <si>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</si>
  <si>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</si>
  <si>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</si>
  <si>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</si>
  <si>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</si>
  <si>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</si>
  <si>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</si>
  <si>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</si>
  <si>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</si>
  <si>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</si>
  <si>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</si>
  <si>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</si>
  <si>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</si>
  <si>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</si>
  <si>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</si>
  <si>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</si>
  <si>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</si>
  <si>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</si>
  <si>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</si>
  <si>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</si>
  <si>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</si>
  <si>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</si>
  <si>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</si>
  <si>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</si>
  <si>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</si>
  <si>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</si>
  <si>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</si>
  <si>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</si>
  <si>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</si>
  <si>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</si>
  <si>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</si>
  <si>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</si>
  <si>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</si>
  <si>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</si>
  <si>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</si>
  <si>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</si>
  <si>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</si>
  <si>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</si>
  <si>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</si>
  <si>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</si>
  <si>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</si>
  <si>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</si>
  <si>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</si>
  <si>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</si>
  <si>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</si>
  <si>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</si>
  <si>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</si>
  <si>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</si>
  <si>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</si>
  <si>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</si>
  <si>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</si>
  <si>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</si>
  <si>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</si>
  <si>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</si>
  <si>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</si>
  <si>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</si>
  <si>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</si>
  <si>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</si>
  <si>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</si>
  <si>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</si>
  <si>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</si>
  <si>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</si>
  <si>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</si>
  <si>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</si>
  <si>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</si>
  <si>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</si>
  <si>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</si>
  <si>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</si>
  <si>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</si>
  <si>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</si>
  <si>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</si>
  <si>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</si>
  <si>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</si>
  <si>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</si>
  <si>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</si>
  <si>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</si>
  <si>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</si>
  <si>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</si>
  <si>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</si>
  <si>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</si>
  <si>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</si>
  <si>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</si>
  <si>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</si>
  <si>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</si>
  <si>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</si>
  <si>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</si>
  <si>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</si>
  <si>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</si>
  <si>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</si>
  <si>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</si>
  <si>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</si>
  <si>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</si>
  <si>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</si>
  <si>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</si>
  <si>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</si>
  <si>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</si>
  <si>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</si>
  <si>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</si>
  <si>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</si>
  <si>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</si>
  <si>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</si>
  <si>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</si>
  <si>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</si>
  <si>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</si>
  <si>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</si>
  <si>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</si>
  <si>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</si>
  <si>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</si>
  <si>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</si>
  <si>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</si>
  <si>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</si>
  <si>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</si>
  <si>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</si>
  <si>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</si>
  <si>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</si>
  <si>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</si>
  <si>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</si>
  <si>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</si>
  <si>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</si>
  <si>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</si>
  <si>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</si>
  <si>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</si>
  <si>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</si>
  <si>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</si>
  <si>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</si>
  <si>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</si>
  <si>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</si>
  <si>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</si>
  <si>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</si>
  <si>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</si>
  <si>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</si>
  <si>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</si>
  <si>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</si>
  <si>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</si>
  <si>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</si>
  <si>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</si>
  <si>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</si>
  <si>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</si>
  <si>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</si>
  <si>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</si>
  <si>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</si>
  <si>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</si>
  <si>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</si>
  <si>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</si>
  <si>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</si>
  <si>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</si>
  <si>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</si>
  <si>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</si>
  <si>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</si>
  <si>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</si>
  <si>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</si>
  <si>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</si>
  <si>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</si>
  <si>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</si>
  <si>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</si>
  <si>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</si>
  <si>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</si>
  <si>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</si>
  <si>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</si>
  <si>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</si>
  <si>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</si>
  <si>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</si>
  <si>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</si>
  <si>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</si>
  <si>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</si>
  <si>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</si>
  <si>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</si>
  <si>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</si>
  <si>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</si>
  <si>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</si>
  <si>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</si>
  <si>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</si>
  <si>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</si>
  <si>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</si>
  <si>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</si>
  <si>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</si>
  <si>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</si>
  <si>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</si>
  <si>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</si>
  <si>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</si>
  <si>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</si>
  <si>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</si>
  <si>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</si>
  <si>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</si>
  <si>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</si>
  <si>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</si>
  <si>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</si>
  <si>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</si>
  <si>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</si>
  <si>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</si>
  <si>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</si>
  <si>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</si>
  <si>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</si>
  <si>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</si>
  <si>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</si>
  <si>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</si>
  <si>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</si>
  <si>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</si>
  <si>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</si>
  <si>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</si>
  <si>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</si>
  <si>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</si>
  <si>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</si>
  <si>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</si>
  <si>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</si>
  <si>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</si>
  <si>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</si>
  <si>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</si>
  <si>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</si>
  <si>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</si>
  <si>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</si>
  <si>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</si>
  <si>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</si>
  <si>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</si>
  <si>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</si>
  <si>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</si>
  <si>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</si>
  <si>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</si>
  <si>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</si>
  <si>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</si>
  <si>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</si>
  <si>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</si>
  <si>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</si>
  <si>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</si>
  <si>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</si>
  <si>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</si>
  <si>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</si>
  <si>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</si>
  <si>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</si>
  <si>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</si>
  <si>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</si>
  <si>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</si>
  <si>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</si>
  <si>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</si>
  <si>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</si>
  <si>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</si>
  <si>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</si>
  <si>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</si>
  <si>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</si>
  <si>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</si>
  <si>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</si>
  <si>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</si>
  <si>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</si>
  <si>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</si>
  <si>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</si>
  <si>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</si>
  <si>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</si>
  <si>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</si>
  <si>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</si>
  <si>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</si>
  <si>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</si>
  <si>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</si>
  <si>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</si>
  <si>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</si>
  <si>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</si>
  <si>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</si>
  <si>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</si>
  <si>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</si>
  <si>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</si>
  <si>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</si>
  <si>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</si>
  <si>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</si>
  <si>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</si>
  <si>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</si>
  <si>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</si>
  <si>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</si>
  <si>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</si>
  <si>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</si>
  <si>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</si>
  <si>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</si>
  <si>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</si>
  <si>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</si>
  <si>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</si>
  <si>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</si>
  <si>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</si>
  <si>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</si>
  <si>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</si>
  <si>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</si>
  <si>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</si>
  <si>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</si>
  <si>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</si>
  <si>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</si>
  <si>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</si>
  <si>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</si>
  <si>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</si>
  <si>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</si>
  <si>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</si>
  <si>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</si>
  <si>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</si>
  <si>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</si>
  <si>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</si>
  <si>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</si>
  <si>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</si>
  <si>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</si>
  <si>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</si>
  <si>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</si>
  <si>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</si>
  <si>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</si>
  <si>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</si>
  <si>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</si>
  <si>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</si>
  <si>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</si>
  <si>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</si>
  <si>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</si>
  <si>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</si>
  <si>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</si>
  <si>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</si>
  <si>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</si>
  <si>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</si>
  <si>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</si>
  <si>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</si>
  <si>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</si>
  <si>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</si>
  <si>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</si>
  <si>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</si>
  <si>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</si>
  <si>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</si>
  <si>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</si>
  <si>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</si>
  <si>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</si>
  <si>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</si>
  <si>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</si>
  <si>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</si>
  <si>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</si>
  <si>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</si>
  <si>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</si>
  <si>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</si>
  <si>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</si>
  <si>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</si>
  <si>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</si>
  <si>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</si>
  <si>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</si>
  <si>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</si>
  <si>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</si>
  <si>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</si>
  <si>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</si>
  <si>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</si>
  <si>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</si>
  <si>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</si>
  <si>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</si>
  <si>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</si>
  <si>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</si>
  <si>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</si>
  <si>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</si>
  <si>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</si>
  <si>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</si>
  <si>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</si>
  <si>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</si>
  <si>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</si>
  <si>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</si>
  <si>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</si>
  <si>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</si>
  <si>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</si>
  <si>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</si>
  <si>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</si>
  <si>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</si>
  <si>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</si>
  <si>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</si>
  <si>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</si>
  <si>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</si>
  <si>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</si>
  <si>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</si>
  <si>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</si>
  <si>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</si>
  <si>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</si>
  <si>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</si>
  <si>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</si>
  <si>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</si>
  <si>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</si>
  <si>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</si>
  <si>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</si>
  <si>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</si>
  <si>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</si>
  <si>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</si>
  <si>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</si>
  <si>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</si>
  <si>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</si>
  <si>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</si>
  <si>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</si>
  <si>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</si>
  <si>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</si>
  <si>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</si>
  <si>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</si>
  <si>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</si>
  <si>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</si>
  <si>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</si>
  <si>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</si>
  <si>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</si>
  <si>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</si>
  <si>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</si>
  <si>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</si>
  <si>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</si>
  <si>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</si>
  <si>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</si>
  <si>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</si>
  <si>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</si>
  <si>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</si>
  <si>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</si>
  <si>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</si>
  <si>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</si>
  <si>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</si>
  <si>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</si>
  <si>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</si>
  <si>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</si>
  <si>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</si>
  <si>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</si>
  <si>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</si>
  <si>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</si>
  <si>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</si>
  <si>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</si>
  <si>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</si>
  <si>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</si>
  <si>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</si>
  <si>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</si>
  <si>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</si>
  <si>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</si>
  <si>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</si>
  <si>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</si>
  <si>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</si>
  <si>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</si>
  <si>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</si>
  <si>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</si>
  <si>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</si>
  <si>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</si>
  <si>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</si>
  <si>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</si>
  <si>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</si>
  <si>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</si>
  <si>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</si>
  <si>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</si>
  <si>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</si>
  <si>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</si>
  <si>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</si>
  <si>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</si>
  <si>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</si>
  <si>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</si>
  <si>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</si>
  <si>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</si>
  <si>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</si>
  <si>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</si>
  <si>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</si>
  <si>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</si>
  <si>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</si>
  <si>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</si>
  <si>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</si>
  <si>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2021-13-10000343</t>
  </si>
  <si>
    <t>INSTITUTO COLOMBIANO DE BIENESTAR FAMILIAR</t>
  </si>
  <si>
    <t>0627-218</t>
  </si>
  <si>
    <t>Prestar los servicios: hogares comunitarios de bienestar en conformidad con las directrices, lineamientos y parámetros establecidos por ICBF, en armonía con la política de Estado para el desarrollo integral a la primera infancia de cero a siempre.</t>
  </si>
  <si>
    <t>0507-2014</t>
  </si>
  <si>
    <t>0321-2016</t>
  </si>
  <si>
    <t xml:space="preserve"> ATENDER A NIÑOS Y NIÑAS MENORES DE 5 AÑOS, O HASTA SU INGRESO AL GRADO DE TRANSICIÓN, Y A MUJERES GESTANTES Y EN PERIODO DE LACTANCIA EN LOS SERVICIOS DE EDUCACION INICIAL Y CUIDADO, CON EL FIN DE PROMOVER EL DESARROLLO INTEGRAL DE LA PRIMERA INFANCIA  CON EL FIN DE PROMOVER EL DESARROLLO INTEGRAL DE LA PRIMERA INFANCIA CON CALIDAD, DE CONFORMIDAD CON LOS LINEAMIENTOS, DIRECTRICES  Y PARAMETROS ESTABLECIDOS POR EL ICBF</t>
  </si>
  <si>
    <t>PRESTAR SERVICIOS DE ATENCION, EN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ICBF, EN EL MARCO DE ATENCION DE LA ESTRATEGIA DE CERO A SIEMPRE</t>
  </si>
  <si>
    <t>0632-2016</t>
  </si>
  <si>
    <t>Atender a la primera infancia en el marco de la estrategia “de cero a siempre” específicamente a los niños y niñas menores de cinco (5) años en situación de vulnerabilidad en conformidad con las directrices, lineamiento y parámetros establecidos por el ICBF en la siguiente forma de atención: HOGARES COMUNITARIOS DE BIENESTAR TRADICIONAL.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</si>
  <si>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</si>
  <si>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0426-2017</t>
  </si>
  <si>
    <t>0317-2018</t>
  </si>
  <si>
    <t>PRESTAR EL SERVICIO DE EDUCACION INICIAL EN EL MARCO DE LA ESTRATEGIA DE CERO A SIEMPRE ESPECIFICAMENTE A LOS NIÑOS Y NIÑAS MENORES DE CINCO 5 AÑOS DE FAMILIAS EN SITUACION DE VULNERABILIDAD EN CONFORMIDAD CON LAS DIRECTRICES, LINEAMIENTOS Y PARAMETROS ESTABLECIDOS POR ICBF EN ARMONIA CON LA POLITICA DE ESTADO PARA EL DESARROLLO INTEGRAL DE LA PRIMERA INFANCIA DE CERO A SIEMPRE EN EL SERVICIO DE CENTRO DE DESARROLLO INFANTIL EN MEDIO FAMILIAR Y CENTRO DE DESARROLLO INFANTIL</t>
  </si>
  <si>
    <t>0063-2019</t>
  </si>
  <si>
    <t>0233-2020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</si>
  <si>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</si>
  <si>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0335-2020</t>
  </si>
  <si>
    <t>0197-2020</t>
  </si>
  <si>
    <t>13004362020</t>
  </si>
  <si>
    <t>MONICA PEDROZO MONDUL</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</si>
  <si>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 PRESTAR LOS SERVICIOS DE EDUCACION INICIAL EN EL MARCO DE LA ATENCION INTEGRAL EN CENTRO DE DESARROLLO INFANTIL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</si>
  <si>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RIO VIEJO VEREDA CAIMITAL</t>
  </si>
  <si>
    <t>3229718984</t>
  </si>
  <si>
    <t>lareina-a727@hotmail.com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</si>
</sst>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8" zoomScaleNormal="78"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806006038</v>
      </c>
      <c r="C20" s="5"/>
      <c r="D20" s="73"/>
      <c r="E20" s="5"/>
      <c r="F20" s="5"/>
      <c r="G20" s="5"/>
      <c r="H20" s="185"/>
      <c r="I20" s="148" t="s">
        <v>208</v>
      </c>
      <c r="J20" s="149" t="s">
        <v>235</v>
      </c>
      <c r="K20" s="150">
        <v>4469237188</v>
      </c>
      <c r="L20" s="151"/>
      <c r="M20" s="151">
        <v>44561</v>
      </c>
      <c r="N20" s="134">
        <f>+(M20-L20)/30</f>
        <v>1485.3666666666666</v>
      </c>
      <c r="O20" s="137"/>
      <c r="U20" s="133"/>
      <c r="V20" s="105">
        <f ca="1">NOW()</f>
        <v>44194.757055439812</v>
      </c>
      <c r="W20" s="105">
        <f ca="1">NOW()</f>
        <v>44194.757055439812</v>
      </c>
    </row>
    <row r="21" spans="1:23" ht="30" customHeight="1" outlineLevel="1" x14ac:dyDescent="0.25">
      <c r="A21" s="9"/>
      <c r="B21" s="71"/>
      <c r="C21" s="5"/>
      <c r="D21" s="5"/>
      <c r="E21" s="5"/>
      <c r="F21" s="5"/>
      <c r="G21" s="5"/>
      <c r="H21" s="70"/>
      <c r="I21" s="148" t="s">
        <v>208</v>
      </c>
      <c r="J21" s="149" t="s">
        <v>236</v>
      </c>
      <c r="K21" s="150"/>
      <c r="L21" s="151"/>
      <c r="M21" s="151"/>
      <c r="N21" s="134">
        <f t="shared" ref="N21:N35" si="0">+(M21-L21)/30</f>
        <v>0</v>
      </c>
      <c r="O21" s="138"/>
    </row>
    <row r="22" spans="1:23" ht="30" customHeight="1" outlineLevel="1" x14ac:dyDescent="0.25">
      <c r="A22" s="9"/>
      <c r="B22" s="71"/>
      <c r="C22" s="5"/>
      <c r="D22" s="5"/>
      <c r="E22" s="5"/>
      <c r="F22" s="5"/>
      <c r="G22" s="5"/>
      <c r="H22" s="70"/>
      <c r="I22" s="148" t="s">
        <v>208</v>
      </c>
      <c r="J22" s="149" t="s">
        <v>233</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COMUNITARIOS DE BIENESTAR AMOR DE MADRE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43451</v>
      </c>
      <c r="F48" s="144">
        <v>43799</v>
      </c>
      <c r="G48" s="159">
        <f>IF(AND(E48&lt;&gt;"",F48&lt;&gt;""),((F48-E48)/30),"")</f>
        <v>11.6</v>
      </c>
      <c r="H48" s="121" t="s">
        <v>2679</v>
      </c>
      <c r="I48" s="113" t="s">
        <v>208</v>
      </c>
      <c r="J48" s="113" t="s">
        <v>235</v>
      </c>
      <c r="K48" s="122">
        <v>315918302</v>
      </c>
      <c r="L48" s="114" t="s">
        <v>1148</v>
      </c>
      <c r="M48" s="116">
        <v>1</v>
      </c>
      <c r="N48" s="114" t="s">
        <v>27</v>
      </c>
      <c r="O48" s="114" t="s">
        <v>1148</v>
      </c>
      <c r="P48" s="78"/>
    </row>
    <row r="49" spans="1:16" s="6" customFormat="1" ht="24.75" customHeight="1" x14ac:dyDescent="0.25">
      <c r="A49" s="142">
        <v>2</v>
      </c>
      <c r="B49" s="121" t="s">
        <v>2677</v>
      </c>
      <c r="C49" s="123" t="s">
        <v>31</v>
      </c>
      <c r="D49" s="120" t="s">
        <v>2678</v>
      </c>
      <c r="E49" s="144">
        <v>43451</v>
      </c>
      <c r="F49" s="144">
        <v>43799</v>
      </c>
      <c r="G49" s="159">
        <f t="shared" ref="G49:G50" si="2">IF(AND(E49&lt;&gt;"",F49&lt;&gt;""),((F49-E49)/30),"")</f>
        <v>11.6</v>
      </c>
      <c r="H49" s="121" t="s">
        <v>2679</v>
      </c>
      <c r="I49" s="120" t="s">
        <v>208</v>
      </c>
      <c r="J49" s="113" t="s">
        <v>236</v>
      </c>
      <c r="K49" s="122">
        <v>315918302</v>
      </c>
      <c r="L49" s="123" t="s">
        <v>1148</v>
      </c>
      <c r="M49" s="116">
        <v>1</v>
      </c>
      <c r="N49" s="123" t="s">
        <v>27</v>
      </c>
      <c r="O49" s="123" t="s">
        <v>1148</v>
      </c>
      <c r="P49" s="78"/>
    </row>
    <row r="50" spans="1:16" s="6" customFormat="1" ht="24.75" customHeight="1" x14ac:dyDescent="0.25">
      <c r="A50" s="142">
        <v>3</v>
      </c>
      <c r="B50" s="121" t="s">
        <v>2677</v>
      </c>
      <c r="C50" s="123" t="s">
        <v>31</v>
      </c>
      <c r="D50" s="110" t="s">
        <v>2680</v>
      </c>
      <c r="E50" s="144">
        <v>41996</v>
      </c>
      <c r="F50" s="144">
        <v>42369</v>
      </c>
      <c r="G50" s="159">
        <f t="shared" si="2"/>
        <v>12.433333333333334</v>
      </c>
      <c r="H50" s="118" t="s">
        <v>2682</v>
      </c>
      <c r="I50" s="113" t="s">
        <v>208</v>
      </c>
      <c r="J50" s="113" t="s">
        <v>236</v>
      </c>
      <c r="K50" s="115">
        <v>1050919428</v>
      </c>
      <c r="L50" s="114" t="s">
        <v>1148</v>
      </c>
      <c r="M50" s="116">
        <v>1</v>
      </c>
      <c r="N50" s="114" t="s">
        <v>27</v>
      </c>
      <c r="O50" s="114" t="s">
        <v>26</v>
      </c>
      <c r="P50" s="78"/>
    </row>
    <row r="51" spans="1:16" s="6" customFormat="1" ht="24.75" customHeight="1" outlineLevel="1" x14ac:dyDescent="0.25">
      <c r="A51" s="142">
        <v>4</v>
      </c>
      <c r="B51" s="121" t="s">
        <v>2677</v>
      </c>
      <c r="C51" s="123" t="s">
        <v>31</v>
      </c>
      <c r="D51" s="110" t="s">
        <v>2681</v>
      </c>
      <c r="E51" s="144">
        <v>42401</v>
      </c>
      <c r="F51" s="144">
        <v>42674</v>
      </c>
      <c r="G51" s="159">
        <f t="shared" ref="G51:G107" si="3">IF(AND(E51&lt;&gt;"",F51&lt;&gt;""),((F51-E51)/30),"")</f>
        <v>9.1</v>
      </c>
      <c r="H51" s="121" t="s">
        <v>2683</v>
      </c>
      <c r="I51" s="113" t="s">
        <v>208</v>
      </c>
      <c r="J51" s="113" t="s">
        <v>236</v>
      </c>
      <c r="K51" s="115">
        <v>1074637477</v>
      </c>
      <c r="L51" s="114" t="s">
        <v>1148</v>
      </c>
      <c r="M51" s="116">
        <v>1</v>
      </c>
      <c r="N51" s="114" t="s">
        <v>27</v>
      </c>
      <c r="O51" s="114" t="s">
        <v>26</v>
      </c>
      <c r="P51" s="78"/>
    </row>
    <row r="52" spans="1:16" s="7" customFormat="1" ht="24.75" customHeight="1" outlineLevel="1" x14ac:dyDescent="0.25">
      <c r="A52" s="143">
        <v>5</v>
      </c>
      <c r="B52" s="121" t="s">
        <v>2677</v>
      </c>
      <c r="C52" s="123" t="s">
        <v>31</v>
      </c>
      <c r="D52" s="110" t="s">
        <v>2684</v>
      </c>
      <c r="E52" s="144">
        <v>42675</v>
      </c>
      <c r="F52" s="144">
        <v>43312</v>
      </c>
      <c r="G52" s="159">
        <f t="shared" si="3"/>
        <v>21.233333333333334</v>
      </c>
      <c r="H52" s="118" t="s">
        <v>2685</v>
      </c>
      <c r="I52" s="113" t="s">
        <v>208</v>
      </c>
      <c r="J52" s="113" t="s">
        <v>235</v>
      </c>
      <c r="K52" s="115">
        <v>244572280</v>
      </c>
      <c r="L52" s="114" t="s">
        <v>1148</v>
      </c>
      <c r="M52" s="116">
        <v>1</v>
      </c>
      <c r="N52" s="114" t="s">
        <v>27</v>
      </c>
      <c r="O52" s="114" t="s">
        <v>26</v>
      </c>
      <c r="P52" s="79"/>
    </row>
    <row r="53" spans="1:16" s="7" customFormat="1" ht="24.75" customHeight="1" outlineLevel="1" x14ac:dyDescent="0.25">
      <c r="A53" s="143">
        <v>6</v>
      </c>
      <c r="B53" s="121" t="s">
        <v>2677</v>
      </c>
      <c r="C53" s="123" t="s">
        <v>31</v>
      </c>
      <c r="D53" s="120" t="s">
        <v>2684</v>
      </c>
      <c r="E53" s="144">
        <v>42675</v>
      </c>
      <c r="F53" s="144">
        <v>43312</v>
      </c>
      <c r="G53" s="159">
        <f t="shared" si="3"/>
        <v>21.233333333333334</v>
      </c>
      <c r="H53" s="118" t="s">
        <v>2685</v>
      </c>
      <c r="I53" s="113" t="s">
        <v>208</v>
      </c>
      <c r="J53" s="113" t="s">
        <v>236</v>
      </c>
      <c r="K53" s="122">
        <v>244572280</v>
      </c>
      <c r="L53" s="123" t="s">
        <v>1148</v>
      </c>
      <c r="M53" s="116">
        <v>1</v>
      </c>
      <c r="N53" s="123" t="s">
        <v>27</v>
      </c>
      <c r="O53" s="123" t="s">
        <v>26</v>
      </c>
      <c r="P53" s="79"/>
    </row>
    <row r="54" spans="1:16" s="7" customFormat="1" ht="24.75" customHeight="1" outlineLevel="1" x14ac:dyDescent="0.25">
      <c r="A54" s="143">
        <v>7</v>
      </c>
      <c r="B54" s="121" t="s">
        <v>2677</v>
      </c>
      <c r="C54" s="123" t="s">
        <v>31</v>
      </c>
      <c r="D54" s="110" t="s">
        <v>2687</v>
      </c>
      <c r="E54" s="144">
        <v>43085</v>
      </c>
      <c r="F54" s="144">
        <v>43312</v>
      </c>
      <c r="G54" s="159">
        <f t="shared" si="3"/>
        <v>7.5666666666666664</v>
      </c>
      <c r="H54" s="121" t="s">
        <v>2686</v>
      </c>
      <c r="I54" s="113" t="s">
        <v>208</v>
      </c>
      <c r="J54" s="113" t="s">
        <v>236</v>
      </c>
      <c r="K54" s="117">
        <v>837115182</v>
      </c>
      <c r="L54" s="114" t="s">
        <v>1148</v>
      </c>
      <c r="M54" s="116">
        <v>1</v>
      </c>
      <c r="N54" s="114" t="s">
        <v>27</v>
      </c>
      <c r="O54" s="114" t="s">
        <v>26</v>
      </c>
      <c r="P54" s="79"/>
    </row>
    <row r="55" spans="1:16" s="7" customFormat="1" ht="24.75" customHeight="1" outlineLevel="1" x14ac:dyDescent="0.25">
      <c r="A55" s="143">
        <v>8</v>
      </c>
      <c r="B55" s="121" t="s">
        <v>2677</v>
      </c>
      <c r="C55" s="123" t="s">
        <v>31</v>
      </c>
      <c r="D55" s="110" t="s">
        <v>2688</v>
      </c>
      <c r="E55" s="144">
        <v>43313</v>
      </c>
      <c r="F55" s="144">
        <v>43404</v>
      </c>
      <c r="G55" s="159">
        <f t="shared" si="3"/>
        <v>3.0333333333333332</v>
      </c>
      <c r="H55" s="121" t="s">
        <v>2689</v>
      </c>
      <c r="I55" s="113" t="s">
        <v>208</v>
      </c>
      <c r="J55" s="113" t="s">
        <v>236</v>
      </c>
      <c r="K55" s="117">
        <v>406960671</v>
      </c>
      <c r="L55" s="114" t="s">
        <v>1148</v>
      </c>
      <c r="M55" s="116">
        <v>1</v>
      </c>
      <c r="N55" s="114" t="s">
        <v>27</v>
      </c>
      <c r="O55" s="114" t="s">
        <v>26</v>
      </c>
      <c r="P55" s="79"/>
    </row>
    <row r="56" spans="1:16" s="7" customFormat="1" ht="24.75" customHeight="1" outlineLevel="1" x14ac:dyDescent="0.25">
      <c r="A56" s="143">
        <v>9</v>
      </c>
      <c r="B56" s="121" t="s">
        <v>2677</v>
      </c>
      <c r="C56" s="123" t="s">
        <v>31</v>
      </c>
      <c r="D56" s="110" t="s">
        <v>2690</v>
      </c>
      <c r="E56" s="144">
        <v>43483</v>
      </c>
      <c r="F56" s="144">
        <v>43814</v>
      </c>
      <c r="G56" s="159">
        <f t="shared" si="3"/>
        <v>11.033333333333333</v>
      </c>
      <c r="H56" s="121" t="s">
        <v>2689</v>
      </c>
      <c r="I56" s="113" t="s">
        <v>208</v>
      </c>
      <c r="J56" s="113" t="s">
        <v>235</v>
      </c>
      <c r="K56" s="117">
        <v>3375927184</v>
      </c>
      <c r="L56" s="114" t="s">
        <v>1148</v>
      </c>
      <c r="M56" s="116">
        <v>1</v>
      </c>
      <c r="N56" s="114" t="s">
        <v>27</v>
      </c>
      <c r="O56" s="114" t="s">
        <v>1148</v>
      </c>
      <c r="P56" s="79"/>
    </row>
    <row r="57" spans="1:16" s="7" customFormat="1" ht="24.75" customHeight="1" outlineLevel="1" x14ac:dyDescent="0.25">
      <c r="A57" s="143">
        <v>10</v>
      </c>
      <c r="B57" s="121" t="s">
        <v>2677</v>
      </c>
      <c r="C57" s="123" t="s">
        <v>31</v>
      </c>
      <c r="D57" s="120" t="s">
        <v>2690</v>
      </c>
      <c r="E57" s="144">
        <v>43483</v>
      </c>
      <c r="F57" s="144">
        <v>43814</v>
      </c>
      <c r="G57" s="159">
        <f t="shared" si="3"/>
        <v>11.033333333333333</v>
      </c>
      <c r="H57" s="121" t="s">
        <v>2689</v>
      </c>
      <c r="I57" s="120" t="s">
        <v>208</v>
      </c>
      <c r="J57" s="120" t="s">
        <v>235</v>
      </c>
      <c r="K57" s="117">
        <v>3375927184</v>
      </c>
      <c r="L57" s="123" t="s">
        <v>1148</v>
      </c>
      <c r="M57" s="116">
        <v>1</v>
      </c>
      <c r="N57" s="123" t="s">
        <v>27</v>
      </c>
      <c r="O57" s="123" t="s">
        <v>1148</v>
      </c>
      <c r="P57" s="79"/>
    </row>
    <row r="58" spans="1:16" s="7" customFormat="1" ht="24.75" customHeight="1" outlineLevel="1" x14ac:dyDescent="0.25">
      <c r="A58" s="143">
        <v>11</v>
      </c>
      <c r="B58" s="121" t="s">
        <v>2677</v>
      </c>
      <c r="C58" s="123" t="s">
        <v>31</v>
      </c>
      <c r="D58" s="63" t="s">
        <v>2691</v>
      </c>
      <c r="E58" s="144">
        <v>43917</v>
      </c>
      <c r="F58" s="144">
        <v>44165</v>
      </c>
      <c r="G58" s="159">
        <f t="shared" si="3"/>
        <v>8.2666666666666675</v>
      </c>
      <c r="H58" s="121" t="s">
        <v>2692</v>
      </c>
      <c r="I58" s="63" t="s">
        <v>208</v>
      </c>
      <c r="J58" s="63" t="s">
        <v>235</v>
      </c>
      <c r="K58" s="66">
        <v>259598602</v>
      </c>
      <c r="L58" s="65" t="s">
        <v>1148</v>
      </c>
      <c r="M58" s="67">
        <v>1</v>
      </c>
      <c r="N58" s="65" t="s">
        <v>27</v>
      </c>
      <c r="O58" s="65" t="s">
        <v>1148</v>
      </c>
      <c r="P58" s="79"/>
    </row>
    <row r="59" spans="1:16" s="7" customFormat="1" ht="24.75" customHeight="1" outlineLevel="1" x14ac:dyDescent="0.25">
      <c r="A59" s="143">
        <v>12</v>
      </c>
      <c r="B59" s="121" t="s">
        <v>2677</v>
      </c>
      <c r="C59" s="123" t="s">
        <v>31</v>
      </c>
      <c r="D59" s="63" t="s">
        <v>2691</v>
      </c>
      <c r="E59" s="144">
        <v>43917</v>
      </c>
      <c r="F59" s="144">
        <v>44165</v>
      </c>
      <c r="G59" s="159">
        <f t="shared" si="3"/>
        <v>8.2666666666666675</v>
      </c>
      <c r="H59" s="121" t="s">
        <v>2692</v>
      </c>
      <c r="I59" s="63" t="s">
        <v>208</v>
      </c>
      <c r="J59" s="63" t="s">
        <v>236</v>
      </c>
      <c r="K59" s="66">
        <v>259598602</v>
      </c>
      <c r="L59" s="65" t="s">
        <v>1148</v>
      </c>
      <c r="M59" s="67">
        <v>1</v>
      </c>
      <c r="N59" s="65" t="s">
        <v>27</v>
      </c>
      <c r="O59" s="65" t="s">
        <v>1148</v>
      </c>
      <c r="P59" s="79"/>
    </row>
    <row r="60" spans="1:16" s="7" customFormat="1" ht="24.75" customHeight="1" outlineLevel="1" x14ac:dyDescent="0.25">
      <c r="A60" s="143">
        <v>13</v>
      </c>
      <c r="B60" s="121" t="s">
        <v>2677</v>
      </c>
      <c r="C60" s="123" t="s">
        <v>31</v>
      </c>
      <c r="D60" s="63" t="s">
        <v>2693</v>
      </c>
      <c r="E60" s="144">
        <v>43922</v>
      </c>
      <c r="F60" s="144">
        <v>44165</v>
      </c>
      <c r="G60" s="159">
        <f t="shared" si="3"/>
        <v>8.1</v>
      </c>
      <c r="H60" s="121" t="s">
        <v>2692</v>
      </c>
      <c r="I60" s="63" t="s">
        <v>208</v>
      </c>
      <c r="J60" s="63" t="s">
        <v>232</v>
      </c>
      <c r="K60" s="66">
        <v>450562205</v>
      </c>
      <c r="L60" s="65" t="s">
        <v>1148</v>
      </c>
      <c r="M60" s="67">
        <v>1</v>
      </c>
      <c r="N60" s="65" t="s">
        <v>27</v>
      </c>
      <c r="O60" s="65" t="s">
        <v>1148</v>
      </c>
      <c r="P60" s="79"/>
    </row>
    <row r="61" spans="1:16" s="7" customFormat="1" ht="24.75" customHeight="1" outlineLevel="1" x14ac:dyDescent="0.25">
      <c r="A61" s="143">
        <v>14</v>
      </c>
      <c r="B61" s="121" t="s">
        <v>2677</v>
      </c>
      <c r="C61" s="123" t="s">
        <v>31</v>
      </c>
      <c r="D61" s="120" t="s">
        <v>2693</v>
      </c>
      <c r="E61" s="144">
        <v>43922</v>
      </c>
      <c r="F61" s="144">
        <v>44165</v>
      </c>
      <c r="G61" s="159">
        <f t="shared" si="3"/>
        <v>8.1</v>
      </c>
      <c r="H61" s="121" t="s">
        <v>2692</v>
      </c>
      <c r="I61" s="63" t="s">
        <v>208</v>
      </c>
      <c r="J61" s="63" t="s">
        <v>218</v>
      </c>
      <c r="K61" s="66">
        <v>450562205</v>
      </c>
      <c r="L61" s="65" t="s">
        <v>1148</v>
      </c>
      <c r="M61" s="67">
        <v>1</v>
      </c>
      <c r="N61" s="65" t="s">
        <v>27</v>
      </c>
      <c r="O61" s="65" t="s">
        <v>1148</v>
      </c>
      <c r="P61" s="79"/>
    </row>
    <row r="62" spans="1:16" s="7" customFormat="1" ht="24.75" customHeight="1" outlineLevel="1" x14ac:dyDescent="0.25">
      <c r="A62" s="143">
        <v>15</v>
      </c>
      <c r="B62" s="121" t="s">
        <v>2677</v>
      </c>
      <c r="C62" s="123" t="s">
        <v>31</v>
      </c>
      <c r="D62" s="120" t="s">
        <v>2693</v>
      </c>
      <c r="E62" s="144">
        <v>43922</v>
      </c>
      <c r="F62" s="144">
        <v>44165</v>
      </c>
      <c r="G62" s="159">
        <f t="shared" si="3"/>
        <v>8.1</v>
      </c>
      <c r="H62" s="121" t="s">
        <v>2692</v>
      </c>
      <c r="I62" s="63" t="s">
        <v>208</v>
      </c>
      <c r="J62" s="63" t="s">
        <v>233</v>
      </c>
      <c r="K62" s="66">
        <v>450562205</v>
      </c>
      <c r="L62" s="65" t="s">
        <v>1148</v>
      </c>
      <c r="M62" s="67">
        <v>1</v>
      </c>
      <c r="N62" s="65" t="s">
        <v>27</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2694</v>
      </c>
      <c r="E114" s="144">
        <v>43885</v>
      </c>
      <c r="F114" s="144">
        <v>44196</v>
      </c>
      <c r="G114" s="159">
        <f>IF(AND(E114&lt;&gt;"",F114&lt;&gt;""),((F114-E114)/30),"")</f>
        <v>10.366666666666667</v>
      </c>
      <c r="H114" s="121" t="s">
        <v>2689</v>
      </c>
      <c r="I114" s="120" t="s">
        <v>208</v>
      </c>
      <c r="J114" s="120" t="s">
        <v>235</v>
      </c>
      <c r="K114" s="122">
        <v>3431360366</v>
      </c>
      <c r="L114" s="100">
        <f>+IF(AND(K114&gt;0,O114="Ejecución"),(K114/877802)*Tabla28[[#This Row],[% participación]],IF(AND(K114&gt;0,O114&lt;&gt;"Ejecución"),"-",""))</f>
        <v>3909.0368511349939</v>
      </c>
      <c r="M114" s="123" t="s">
        <v>1148</v>
      </c>
      <c r="N114" s="172">
        <v>1</v>
      </c>
      <c r="O114" s="161" t="s">
        <v>1150</v>
      </c>
      <c r="P114" s="78"/>
    </row>
    <row r="115" spans="1:16" s="6" customFormat="1" ht="24.75" customHeight="1" x14ac:dyDescent="0.25">
      <c r="A115" s="142">
        <v>2</v>
      </c>
      <c r="B115" s="160" t="s">
        <v>2665</v>
      </c>
      <c r="C115" s="162" t="s">
        <v>31</v>
      </c>
      <c r="D115" s="120" t="s">
        <v>2695</v>
      </c>
      <c r="E115" s="144">
        <v>44167</v>
      </c>
      <c r="F115" s="144">
        <v>44773</v>
      </c>
      <c r="G115" s="159">
        <f t="shared" ref="G115:G116" si="4">IF(AND(E115&lt;&gt;"",F115&lt;&gt;""),((F115-E115)/30),"")</f>
        <v>20.2</v>
      </c>
      <c r="H115" s="121" t="s">
        <v>2692</v>
      </c>
      <c r="I115" s="63" t="s">
        <v>208</v>
      </c>
      <c r="J115" s="63" t="s">
        <v>235</v>
      </c>
      <c r="K115" s="68">
        <v>1806548459</v>
      </c>
      <c r="L115" s="100">
        <f>+IF(AND(K115&gt;0,O115="Ejecución"),(K115/877802)*Tabla28[[#This Row],[% participación]],IF(AND(K115&gt;0,O115&lt;&gt;"Ejecución"),"-",""))</f>
        <v>2058.0363897553207</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134077115.64</v>
      </c>
      <c r="F185" s="92"/>
      <c r="G185" s="93"/>
      <c r="H185" s="88"/>
      <c r="I185" s="90" t="s">
        <v>2627</v>
      </c>
      <c r="J185" s="165">
        <f>+SUM(M179:M183)</f>
        <v>0.02</v>
      </c>
      <c r="K185" s="201" t="s">
        <v>2628</v>
      </c>
      <c r="L185" s="201"/>
      <c r="M185" s="94">
        <f>+J185*(SUM(K20:K35))</f>
        <v>89384743.760000005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34071</v>
      </c>
      <c r="D193" s="5"/>
      <c r="E193" s="125">
        <v>340</v>
      </c>
      <c r="F193" s="5"/>
      <c r="G193" s="5"/>
      <c r="H193" s="146" t="s">
        <v>2696</v>
      </c>
      <c r="J193" s="5"/>
      <c r="K193" s="126">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2696</v>
      </c>
      <c r="D212" s="21"/>
      <c r="G212" s="27" t="s">
        <v>2621</v>
      </c>
      <c r="H212" s="147" t="s">
        <v>2699</v>
      </c>
      <c r="J212" s="27" t="s">
        <v>2623</v>
      </c>
      <c r="K212" s="14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centr</cp:lastModifiedBy>
  <cp:lastPrinted>2020-11-20T15:12:35Z</cp:lastPrinted>
  <dcterms:created xsi:type="dcterms:W3CDTF">2020-10-14T21:57:42Z</dcterms:created>
  <dcterms:modified xsi:type="dcterms:W3CDTF">2020-12-29T23:10:25Z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