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ge\Documents\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<sst xmlns="http://schemas.openxmlformats.org/spreadsheetml/2006/main" count="3220" uniqueCount="2721">
  <si>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</si>
  <si>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</si>
  <si>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</si>
  <si>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</si>
  <si>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</si>
  <si>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</si>
  <si>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</si>
  <si>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</si>
  <si>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</si>
  <si>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</si>
  <si>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</si>
  <si>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</si>
  <si>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</si>
  <si>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</si>
  <si>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</si>
  <si>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</si>
  <si>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</si>
  <si>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</si>
  <si>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</si>
  <si>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</si>
  <si>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</si>
  <si>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</si>
  <si>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</si>
  <si>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</si>
  <si>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</si>
  <si>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</si>
  <si>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</si>
  <si>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</si>
  <si>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</si>
  <si>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</si>
  <si>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</si>
  <si>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</si>
  <si>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</si>
  <si>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</si>
  <si>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</si>
  <si>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</si>
  <si>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</si>
  <si>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</si>
  <si>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</si>
  <si>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</si>
  <si>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</si>
  <si>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</si>
  <si>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</si>
  <si>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</si>
  <si>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</si>
  <si>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</si>
  <si>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</si>
  <si>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</si>
  <si>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</si>
  <si>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</si>
  <si>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</si>
  <si>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</si>
  <si>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</si>
  <si>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</si>
  <si>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</si>
  <si>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</si>
  <si>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</si>
  <si>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</si>
  <si>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</si>
  <si>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</si>
  <si>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</si>
  <si>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</si>
  <si>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</si>
  <si>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</si>
  <si>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</si>
  <si>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</si>
  <si>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</si>
  <si>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</si>
  <si>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</si>
  <si>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</si>
  <si>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</si>
  <si>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</si>
  <si>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</si>
  <si>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</si>
  <si>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</si>
  <si>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</si>
  <si>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</si>
  <si>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</si>
  <si>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</si>
  <si>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</si>
  <si>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</si>
  <si>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</si>
  <si>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</si>
  <si>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</si>
  <si>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</si>
  <si>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</si>
  <si>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</si>
  <si>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</si>
  <si>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</si>
  <si>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</si>
  <si>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</si>
  <si>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</si>
  <si>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</si>
  <si>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</si>
  <si>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</si>
  <si>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</si>
  <si>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</si>
  <si>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</si>
  <si>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</si>
  <si>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</si>
  <si>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</si>
  <si>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</si>
  <si>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</si>
  <si>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</si>
  <si>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</si>
  <si>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</si>
  <si>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</si>
  <si>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</si>
  <si>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</si>
  <si>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</si>
  <si>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</si>
  <si>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</si>
  <si>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</si>
  <si>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</si>
  <si>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</si>
  <si>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</si>
  <si>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</si>
  <si>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</si>
  <si>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</si>
  <si>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</si>
  <si>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</si>
  <si>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</si>
  <si>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</si>
  <si>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</si>
  <si>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</si>
  <si>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</si>
  <si>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</si>
  <si>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</si>
  <si>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</si>
  <si>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</si>
  <si>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</si>
  <si>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</si>
  <si>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</si>
  <si>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</si>
  <si>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</si>
  <si>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</si>
  <si>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</si>
  <si>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</si>
  <si>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</si>
  <si>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</si>
  <si>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</si>
  <si>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</si>
  <si>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</si>
  <si>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</si>
  <si>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</si>
  <si>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</si>
  <si>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</si>
  <si>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</si>
  <si>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</si>
  <si>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</si>
  <si>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</si>
  <si>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</si>
  <si>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</si>
  <si>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</si>
  <si>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</si>
  <si>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</si>
  <si>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</si>
  <si>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</si>
  <si>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</si>
  <si>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</si>
  <si>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</si>
  <si>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</si>
  <si>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</si>
  <si>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</si>
  <si>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</si>
  <si>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</si>
  <si>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</si>
  <si>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</si>
  <si>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</si>
  <si>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</si>
  <si>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</si>
  <si>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</si>
  <si>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</si>
  <si>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</si>
  <si>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</si>
  <si>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</si>
  <si>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</si>
  <si>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</si>
  <si>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</si>
  <si>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</si>
  <si>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</si>
  <si>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</si>
  <si>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</si>
  <si>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</si>
  <si>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</si>
  <si>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</si>
  <si>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</si>
  <si>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</si>
  <si>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</si>
  <si>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</si>
  <si>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</si>
  <si>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</si>
  <si>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</si>
  <si>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</si>
  <si>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</si>
  <si>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</si>
  <si>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</si>
  <si>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</si>
  <si>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</si>
  <si>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</si>
  <si>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</si>
  <si>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</si>
  <si>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</si>
  <si>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</si>
  <si>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</si>
  <si>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</si>
  <si>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</si>
  <si>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</si>
  <si>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</si>
  <si>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</si>
  <si>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</si>
  <si>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</si>
  <si>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</si>
  <si>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</si>
  <si>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</si>
  <si>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</si>
  <si>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</si>
  <si>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</si>
  <si>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</si>
  <si>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</si>
  <si>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</si>
  <si>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</si>
  <si>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</si>
  <si>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</si>
  <si>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</si>
  <si>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</si>
  <si>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</si>
  <si>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</si>
  <si>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</si>
  <si>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</si>
  <si>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</si>
  <si>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</si>
  <si>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</si>
  <si>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</si>
  <si>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</si>
  <si>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</si>
  <si>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</si>
  <si>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</si>
  <si>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</si>
  <si>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</si>
  <si>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</si>
  <si>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</si>
  <si>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</si>
  <si>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</si>
  <si>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</si>
  <si>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</si>
  <si>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</si>
  <si>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</si>
  <si>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</si>
  <si>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</si>
  <si>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</si>
  <si>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</si>
  <si>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</si>
  <si>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</si>
  <si>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</si>
  <si>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</si>
  <si>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</si>
  <si>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</si>
  <si>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</si>
  <si>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</si>
  <si>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</si>
  <si>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</si>
  <si>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</si>
  <si>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</si>
  <si>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</si>
  <si>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</si>
  <si>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</si>
  <si>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</si>
  <si>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</si>
  <si>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</si>
  <si>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</si>
  <si>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</si>
  <si>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</si>
  <si>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</si>
  <si>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</si>
  <si>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</si>
  <si>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</si>
  <si>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</si>
  <si>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</si>
  <si>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</si>
  <si>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</si>
  <si>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</si>
  <si>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</si>
  <si>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</si>
  <si>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</si>
  <si>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</si>
  <si>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</si>
  <si>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</si>
  <si>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</si>
  <si>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</si>
  <si>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</si>
  <si>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</si>
  <si>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</si>
  <si>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</si>
  <si>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</si>
  <si>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</si>
  <si>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</si>
  <si>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</si>
  <si>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</si>
  <si>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</si>
  <si>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</si>
  <si>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</si>
  <si>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</si>
  <si>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</si>
  <si>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</si>
  <si>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</si>
  <si>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</si>
  <si>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</si>
  <si>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</si>
  <si>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</si>
  <si>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</si>
  <si>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</si>
  <si>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</si>
  <si>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</si>
  <si>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</si>
  <si>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</si>
  <si>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</si>
  <si>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</si>
  <si>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</si>
  <si>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</si>
  <si>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</si>
  <si>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</si>
  <si>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</si>
  <si>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</si>
  <si>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</si>
  <si>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</si>
  <si>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</si>
  <si>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</si>
  <si>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</si>
  <si>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</si>
  <si>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</si>
  <si>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</si>
  <si>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</si>
  <si>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</si>
  <si>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</si>
  <si>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</si>
  <si>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</si>
  <si>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</si>
  <si>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</si>
  <si>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</si>
  <si>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</si>
  <si>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</si>
  <si>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</si>
  <si>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</si>
  <si>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</si>
  <si>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</si>
  <si>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</si>
  <si>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</si>
  <si>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</si>
  <si>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</si>
  <si>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</si>
  <si>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</si>
  <si>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</si>
  <si>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</si>
  <si>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</si>
  <si>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</si>
  <si>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</si>
  <si>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</si>
  <si>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</si>
  <si>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</si>
  <si>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</si>
  <si>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</si>
  <si>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</si>
  <si>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</si>
  <si>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</si>
  <si>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</si>
  <si>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</si>
  <si>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</si>
  <si>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</si>
  <si>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</si>
  <si>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</si>
  <si>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</si>
  <si>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</si>
  <si>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</si>
  <si>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</si>
  <si>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</si>
  <si>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</si>
  <si>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</si>
  <si>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</si>
  <si>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</si>
  <si>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</si>
  <si>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</si>
  <si>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</si>
  <si>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</si>
  <si>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</si>
  <si>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</si>
  <si>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</si>
  <si>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</si>
  <si>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</si>
  <si>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</si>
  <si>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</si>
  <si>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</si>
  <si>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</si>
  <si>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</si>
  <si>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</si>
  <si>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</si>
  <si>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</si>
  <si>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</si>
  <si>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</si>
  <si>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</si>
  <si>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</si>
  <si>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</si>
  <si>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</si>
  <si>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</si>
  <si>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</si>
  <si>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</si>
  <si>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</si>
  <si>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</si>
  <si>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</si>
  <si>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</si>
  <si>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</si>
  <si>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</si>
  <si>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</si>
  <si>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</si>
  <si>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</si>
  <si>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</si>
  <si>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</si>
  <si>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</si>
  <si>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</si>
  <si>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</si>
  <si>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</si>
  <si>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</si>
  <si>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</si>
  <si>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</si>
  <si>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</si>
  <si>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</si>
  <si>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</si>
  <si>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</si>
  <si>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</si>
  <si>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</si>
  <si>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</si>
  <si>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</si>
  <si>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</si>
  <si>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</si>
  <si>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</si>
  <si>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</si>
  <si>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</si>
  <si>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</si>
  <si>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</si>
  <si>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</si>
  <si>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</si>
  <si>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</si>
  <si>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</si>
  <si>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</si>
  <si>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</si>
  <si>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</si>
  <si>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</si>
  <si>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</si>
  <si>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</si>
  <si>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</si>
  <si>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</si>
  <si>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</si>
  <si>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</si>
  <si>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</si>
  <si>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</si>
  <si>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</si>
  <si>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</si>
  <si>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</si>
  <si>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</si>
  <si>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</si>
  <si>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</si>
  <si>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</si>
  <si>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</si>
  <si>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</si>
  <si>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</si>
  <si>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</si>
  <si>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</si>
  <si>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</si>
  <si>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</si>
  <si>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</si>
  <si>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</si>
  <si>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</si>
  <si>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</si>
  <si>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</si>
  <si>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</si>
  <si>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</si>
  <si>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</si>
  <si>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</si>
  <si>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</si>
  <si>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</si>
  <si>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</si>
  <si>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</si>
  <si>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</si>
  <si>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</si>
  <si>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</si>
  <si>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</si>
  <si>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</si>
  <si>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</si>
  <si>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</si>
  <si>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</si>
  <si>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</si>
  <si>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</si>
  <si>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</si>
  <si>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</si>
  <si>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</si>
  <si>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</si>
  <si>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</si>
  <si>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</si>
  <si>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</si>
  <si>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</si>
  <si>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</si>
  <si>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</si>
  <si>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</si>
  <si>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</si>
  <si>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</si>
  <si>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</si>
  <si>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</si>
  <si>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</si>
  <si>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</si>
  <si>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</si>
  <si>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</si>
  <si>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</si>
  <si>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</si>
  <si>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</si>
  <si>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</si>
  <si>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</si>
  <si>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</si>
  <si>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</si>
  <si>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</si>
  <si>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</si>
  <si>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</si>
  <si>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</si>
  <si>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</si>
  <si>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</si>
  <si>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</si>
  <si>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</si>
  <si>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</si>
  <si>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</si>
  <si>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</si>
  <si>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</si>
  <si>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</si>
  <si>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</si>
  <si>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</si>
  <si>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</si>
  <si>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</si>
  <si>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</si>
  <si>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</si>
  <si>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</si>
  <si>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</si>
  <si>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</si>
  <si>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</si>
  <si>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</si>
  <si>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</si>
  <si>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</si>
  <si>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</si>
  <si>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</si>
  <si>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</si>
  <si>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</si>
  <si>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</si>
  <si>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</si>
  <si>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</si>
  <si>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</si>
  <si>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</si>
  <si>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</si>
  <si>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</si>
  <si>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</si>
  <si>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</si>
  <si>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</si>
  <si>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</si>
  <si>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</si>
  <si>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</si>
  <si>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</si>
  <si>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</si>
  <si>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</si>
  <si>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</si>
  <si>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</si>
  <si>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</si>
  <si>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</si>
  <si>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</si>
  <si>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</si>
  <si>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</si>
  <si>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</si>
  <si>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</si>
  <si>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</si>
  <si>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</si>
  <si>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</si>
  <si>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</si>
  <si>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</si>
  <si>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</si>
  <si>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</si>
  <si>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</si>
  <si>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</si>
  <si>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</si>
  <si>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</si>
  <si>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</si>
  <si>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</si>
  <si>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</si>
  <si>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</si>
  <si>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</si>
  <si>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</si>
  <si>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</si>
  <si>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</si>
  <si>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</si>
  <si>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</si>
  <si>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</si>
  <si>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</si>
  <si>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</si>
  <si>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</si>
  <si>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</si>
  <si>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</si>
  <si>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</si>
  <si>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</si>
  <si>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</si>
  <si>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</si>
  <si>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</si>
  <si>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</si>
  <si>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</si>
  <si>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</si>
  <si>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</si>
  <si>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</si>
  <si>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</si>
  <si>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</si>
  <si>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</si>
  <si>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</si>
  <si>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</si>
  <si>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</si>
  <si>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</si>
  <si>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</si>
  <si>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</si>
  <si>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</si>
  <si>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</si>
  <si>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</si>
  <si>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</si>
  <si>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</si>
  <si>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</si>
  <si>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</si>
  <si>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</si>
  <si>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</si>
  <si>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</si>
  <si>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</si>
  <si>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</si>
  <si>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</si>
  <si>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</si>
  <si>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</si>
  <si>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</si>
  <si>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</si>
  <si>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</si>
  <si>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</si>
  <si>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</si>
  <si>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</si>
  <si>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</si>
  <si>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</si>
  <si>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</si>
  <si>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</si>
  <si>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</si>
  <si>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</si>
  <si>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</si>
  <si>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</si>
  <si>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</si>
  <si>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</si>
  <si>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</si>
  <si>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</si>
  <si>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</si>
  <si>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</si>
  <si>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</si>
  <si>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</si>
  <si>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</si>
  <si>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</si>
  <si>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</si>
  <si>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</si>
  <si>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</si>
  <si>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</si>
  <si>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</si>
  <si>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</si>
  <si>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</si>
  <si>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</si>
  <si>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</si>
  <si>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</si>
  <si>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</si>
  <si>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</si>
  <si>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</si>
  <si>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</si>
  <si>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</si>
  <si>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</si>
  <si>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</si>
  <si>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</si>
  <si>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</si>
  <si>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</si>
  <si>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</si>
  <si>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</si>
  <si>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</si>
  <si>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</si>
  <si>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</si>
  <si>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</si>
  <si>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</si>
  <si>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</si>
  <si>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</si>
  <si>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</si>
  <si>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</si>
  <si>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</si>
  <si>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</si>
  <si>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</si>
  <si>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</si>
  <si>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</si>
  <si>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</si>
  <si>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</si>
  <si>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</si>
  <si>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</si>
  <si>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</si>
  <si>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</si>
  <si>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</si>
  <si>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</si>
  <si>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</si>
  <si>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</si>
  <si>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</si>
  <si>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</si>
  <si>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</si>
  <si>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</si>
  <si>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</si>
  <si>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</si>
  <si>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</si>
  <si>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</si>
  <si>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</si>
  <si>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</si>
  <si>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</si>
  <si>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</si>
  <si>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</si>
  <si>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</si>
  <si>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</si>
  <si>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</si>
  <si>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</si>
  <si>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</si>
  <si>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</si>
  <si>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</si>
  <si>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</si>
  <si>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</si>
  <si>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</si>
  <si>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</si>
  <si>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</si>
  <si>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</si>
  <si>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</si>
  <si>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</si>
  <si>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</si>
  <si>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</si>
  <si>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</si>
  <si>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</si>
  <si>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</si>
  <si>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</si>
  <si>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</si>
  <si>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</si>
  <si>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</si>
  <si>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</si>
  <si>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</si>
  <si>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</si>
  <si>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</si>
  <si>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</si>
  <si>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</si>
  <si>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</si>
  <si>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</si>
  <si>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</si>
  <si>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</si>
  <si>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</si>
  <si>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</si>
  <si>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</si>
  <si>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</si>
  <si>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</si>
  <si>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</si>
  <si>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</si>
  <si>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</si>
  <si>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</si>
  <si>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</si>
  <si>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</si>
  <si>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</si>
  <si>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</si>
  <si>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</si>
  <si>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</si>
  <si>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</si>
  <si>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</si>
  <si>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</si>
  <si>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</si>
  <si>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</si>
  <si>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</si>
  <si>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</si>
  <si>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</si>
  <si>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</si>
  <si>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</si>
  <si>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</si>
  <si>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</si>
  <si>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</si>
  <si>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</si>
  <si>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</si>
  <si>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</si>
  <si>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</si>
  <si>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</si>
  <si>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</si>
  <si>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</si>
  <si>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</si>
  <si>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</si>
  <si>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</si>
  <si>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</si>
  <si>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</si>
  <si>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</si>
  <si>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</si>
  <si>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</si>
  <si>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</si>
  <si>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</si>
  <si>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</si>
  <si>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</si>
  <si>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</si>
  <si>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</si>
  <si>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</si>
  <si>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</si>
  <si>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</si>
  <si>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</si>
  <si>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</si>
  <si>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</si>
  <si>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</si>
  <si>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</si>
  <si>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</si>
  <si>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</si>
  <si>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</si>
  <si>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</si>
  <si>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</si>
  <si>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</si>
  <si>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</si>
  <si>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</si>
  <si>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</si>
  <si>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</si>
  <si>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</si>
  <si>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</si>
  <si>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</si>
  <si>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</si>
  <si>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</si>
  <si>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</si>
  <si>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</si>
  <si>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</si>
  <si>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</si>
  <si>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</si>
  <si>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</si>
  <si>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</si>
  <si>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</si>
  <si>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</si>
  <si>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</si>
  <si>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</si>
  <si>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</si>
  <si>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</si>
  <si>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</si>
  <si>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</si>
  <si>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</si>
  <si>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</si>
  <si>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</si>
  <si>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</si>
  <si>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</si>
  <si>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</si>
  <si>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</si>
  <si>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</si>
  <si>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</si>
  <si>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</si>
  <si>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</si>
  <si>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</si>
  <si>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</si>
  <si>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</si>
  <si>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</si>
  <si>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</si>
  <si>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</si>
  <si>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</si>
  <si>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</si>
  <si>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</si>
  <si>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</si>
  <si>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</si>
  <si>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</si>
  <si>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</si>
  <si>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</si>
  <si>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</si>
  <si>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</si>
  <si>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</si>
  <si>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</si>
  <si>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</si>
  <si>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</si>
  <si>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</si>
  <si>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</si>
  <si>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</si>
  <si>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</si>
  <si>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</si>
  <si>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</si>
  <si>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</si>
  <si>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</si>
  <si>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</si>
  <si>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</si>
  <si>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</si>
  <si>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</si>
  <si>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</si>
  <si>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</si>
  <si>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</si>
  <si>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</si>
  <si>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</si>
  <si>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</si>
  <si>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</si>
  <si>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</si>
  <si>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</si>
  <si>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</si>
  <si>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</si>
  <si>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</si>
  <si>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</si>
  <si>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</si>
  <si>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</si>
  <si>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</si>
  <si>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</si>
  <si>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</si>
  <si>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</si>
  <si>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</si>
  <si>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</si>
  <si>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</si>
  <si>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</si>
  <si>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</si>
  <si>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</si>
  <si>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</si>
  <si>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</si>
  <si>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</si>
  <si>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</si>
  <si>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</si>
  <si>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</si>
  <si>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</si>
  <si>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</si>
  <si>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</si>
  <si>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</si>
  <si>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</si>
  <si>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</si>
  <si>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</si>
  <si>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</si>
  <si>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</si>
  <si>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</si>
  <si>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</si>
  <si>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</si>
  <si>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</si>
  <si>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</si>
  <si>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</si>
  <si>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</si>
  <si>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</si>
  <si>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</si>
  <si>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</si>
  <si>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</si>
  <si>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</si>
  <si>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</si>
  <si>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</si>
  <si>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</si>
  <si>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</si>
  <si>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</si>
  <si>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</si>
  <si>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</si>
  <si>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</si>
  <si>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</si>
  <si>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</si>
  <si>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</si>
  <si>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</si>
  <si>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</si>
  <si>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</si>
  <si>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</si>
  <si>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</si>
  <si>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</si>
  <si>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</si>
  <si>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</si>
  <si>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</si>
  <si>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</si>
  <si>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</si>
  <si>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</si>
  <si>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</si>
  <si>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</si>
  <si>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</si>
  <si>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</si>
  <si>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</si>
  <si>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</si>
  <si>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</si>
  <si>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</si>
  <si>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</si>
  <si>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</si>
  <si>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</si>
  <si>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</si>
  <si>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</si>
  <si>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</si>
  <si>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</si>
  <si>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</si>
  <si>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</si>
  <si>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</si>
  <si>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</si>
  <si>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</si>
  <si>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</si>
  <si>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</si>
  <si>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</si>
  <si>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</si>
  <si>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</si>
  <si>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</si>
  <si>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</si>
  <si>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</si>
  <si>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</si>
  <si>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</si>
  <si>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</si>
  <si>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</si>
  <si>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</si>
  <si>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</si>
  <si>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</si>
  <si>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</si>
  <si>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</si>
  <si>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</si>
  <si>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</si>
  <si>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</si>
  <si>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</si>
  <si>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</si>
  <si>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</si>
  <si>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</si>
  <si>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</si>
  <si>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</si>
  <si>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</si>
  <si>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</si>
  <si>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</si>
  <si>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</si>
  <si>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</si>
  <si>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</si>
  <si>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</si>
  <si>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</si>
  <si>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</si>
  <si>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</si>
  <si>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</si>
  <si>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</si>
  <si>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</si>
  <si>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</si>
  <si>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</si>
  <si>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</si>
  <si>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</si>
  <si>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</si>
  <si>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</si>
  <si>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</si>
  <si>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</si>
  <si>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</si>
  <si>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</si>
  <si>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</si>
  <si>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</si>
  <si>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</si>
  <si>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</si>
  <si>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</si>
  <si>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</si>
  <si>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</si>
  <si>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</si>
  <si>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</si>
  <si>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</si>
  <si>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</si>
  <si>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</si>
  <si>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</si>
  <si>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</si>
  <si>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</si>
  <si>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</si>
  <si>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</si>
  <si>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</si>
  <si>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</si>
  <si>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</si>
  <si>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</si>
  <si>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</si>
  <si>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</si>
  <si>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</si>
  <si>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</si>
  <si>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</si>
  <si>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</si>
  <si>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</si>
  <si>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</si>
  <si>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</si>
  <si>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</si>
  <si>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</si>
  <si>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</si>
  <si>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</si>
  <si>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</si>
  <si>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</si>
  <si>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</si>
  <si>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</si>
  <si>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</si>
  <si>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</si>
  <si>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</si>
  <si>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</si>
  <si>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</si>
  <si>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</si>
  <si>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</si>
  <si>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</si>
  <si>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</si>
  <si>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</si>
  <si>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</si>
  <si>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</si>
  <si>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</si>
  <si>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</si>
  <si>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</si>
  <si>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</si>
  <si>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</si>
  <si>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</si>
  <si>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</si>
  <si>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</si>
  <si>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</si>
  <si>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</si>
  <si>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</si>
  <si>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</si>
  <si>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</si>
  <si>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</si>
  <si>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</si>
  <si>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</si>
  <si>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</si>
  <si>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</si>
  <si>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</si>
  <si>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</si>
  <si>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</si>
  <si>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</si>
  <si>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</si>
  <si>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</si>
  <si>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</si>
  <si>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</si>
  <si>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</si>
  <si>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</si>
  <si>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</si>
  <si>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</si>
  <si>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</si>
  <si>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</si>
  <si>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</si>
  <si>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</si>
  <si>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</si>
  <si>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</si>
  <si>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</si>
  <si>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</si>
  <si>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</si>
  <si>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</si>
  <si>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</si>
  <si>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</si>
  <si>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</si>
  <si>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</si>
  <si>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</si>
  <si>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</si>
  <si>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</si>
  <si>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</si>
  <si>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</si>
  <si>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</si>
  <si>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</si>
  <si>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</si>
  <si>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</si>
  <si>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</si>
  <si>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</si>
  <si>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</si>
  <si>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</si>
  <si>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</si>
  <si>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</si>
  <si>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</si>
  <si>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</si>
  <si>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</si>
  <si>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</si>
  <si>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</si>
  <si>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</si>
  <si>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</si>
  <si>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</si>
  <si>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</si>
  <si>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</si>
  <si>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</si>
  <si>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</si>
  <si>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</si>
  <si>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</si>
  <si>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</si>
  <si>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</si>
  <si>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</si>
  <si>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</si>
  <si>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</si>
  <si>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</si>
  <si>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</si>
  <si>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</si>
  <si>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</si>
  <si>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</si>
  <si>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</si>
  <si>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</si>
  <si>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</si>
  <si>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</si>
  <si>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</si>
  <si>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</si>
  <si>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</si>
  <si>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</si>
  <si>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</si>
  <si>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</si>
  <si>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</si>
  <si>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</si>
  <si>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</si>
  <si>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</si>
  <si>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</si>
  <si>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</si>
  <si>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</si>
  <si>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</si>
  <si>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</si>
  <si>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</si>
  <si>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</si>
  <si>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</si>
  <si>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</si>
  <si>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</si>
  <si>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</si>
  <si>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</si>
  <si>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</si>
  <si>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</si>
  <si>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</si>
  <si>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</si>
  <si>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</si>
  <si>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</si>
  <si>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</si>
  <si>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</si>
  <si>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</si>
  <si>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</si>
  <si>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</si>
  <si>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</si>
  <si>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</si>
  <si>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</si>
  <si>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</si>
  <si>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</si>
  <si>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</si>
  <si>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</si>
  <si>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</si>
  <si>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</si>
  <si>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</si>
  <si>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</si>
  <si>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</si>
  <si>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</si>
  <si>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</si>
  <si>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</si>
  <si>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</si>
  <si>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</si>
  <si>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</si>
  <si>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</si>
  <si>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</si>
  <si>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</si>
  <si>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</si>
  <si>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</si>
  <si>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</si>
  <si>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</si>
  <si>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</si>
  <si>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</si>
  <si>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</si>
  <si>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</si>
  <si>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</si>
  <si>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</si>
  <si>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</si>
  <si>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</si>
  <si>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</si>
  <si>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</si>
  <si>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</si>
  <si>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</si>
  <si>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</si>
  <si>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</si>
  <si>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</si>
  <si>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</si>
  <si>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</si>
  <si>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</si>
  <si>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</si>
  <si>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</si>
  <si>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</si>
  <si>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</si>
  <si>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</si>
  <si>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</si>
  <si>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</si>
  <si>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</si>
  <si>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</si>
  <si>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</si>
  <si>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</si>
  <si>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</si>
  <si>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</si>
  <si>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</si>
  <si>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</si>
  <si>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</si>
  <si>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</si>
  <si>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</si>
  <si>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</si>
  <si>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</si>
  <si>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</si>
  <si>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</si>
  <si>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</si>
  <si>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</si>
  <si>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</si>
  <si>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</si>
  <si>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</si>
  <si>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</si>
  <si>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</si>
  <si>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</si>
  <si>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</si>
  <si>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</si>
  <si>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</si>
  <si>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</si>
  <si>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</si>
  <si>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</si>
  <si>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</si>
  <si>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</si>
  <si>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</si>
  <si>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</si>
  <si>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</si>
  <si>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</si>
  <si>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</si>
  <si>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</si>
  <si>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</si>
  <si>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</si>
  <si>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</si>
  <si>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</si>
  <si>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</si>
  <si>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</si>
  <si>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</si>
  <si>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</si>
  <si>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</si>
  <si>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</si>
  <si>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</si>
  <si>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</si>
  <si>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</si>
  <si>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</si>
  <si>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</si>
  <si>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</si>
  <si>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</si>
  <si>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</si>
  <si>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</si>
  <si>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</si>
  <si>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</si>
  <si>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</si>
  <si>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</si>
  <si>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</si>
  <si>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</si>
  <si>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</si>
  <si>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</si>
  <si>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</si>
  <si>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</si>
  <si>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</si>
  <si>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</si>
  <si>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</si>
  <si>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</si>
  <si>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</si>
  <si>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</si>
  <si>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</si>
  <si>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</si>
  <si>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</si>
  <si>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</si>
  <si>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</si>
  <si>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</si>
  <si>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</si>
  <si>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</si>
  <si>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</si>
  <si>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</si>
  <si>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</si>
  <si>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</si>
  <si>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</si>
  <si>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</si>
  <si>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</si>
  <si>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</si>
  <si>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</si>
  <si>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</si>
  <si>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</si>
  <si>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</si>
  <si>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</si>
  <si>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</si>
  <si>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</si>
  <si>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</si>
  <si>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</si>
  <si>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</si>
  <si>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</si>
  <si>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</si>
  <si>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</si>
  <si>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</si>
  <si>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</si>
  <si>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</si>
  <si>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</si>
  <si>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</si>
  <si>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</si>
  <si>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</si>
  <si>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</si>
  <si>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</si>
  <si>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</si>
  <si>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</si>
  <si>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</si>
  <si>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</si>
  <si>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</si>
  <si>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</si>
  <si>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</si>
  <si>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</si>
  <si>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</si>
  <si>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</si>
  <si>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</si>
  <si>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</si>
  <si>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</si>
  <si>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</si>
  <si>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</si>
  <si>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</si>
  <si>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</si>
  <si>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</si>
  <si>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</si>
  <si>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</si>
  <si>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</si>
  <si>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</si>
  <si>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</si>
  <si>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</si>
  <si>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</si>
  <si>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</si>
  <si>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</si>
  <si>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</si>
  <si>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</si>
  <si>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</si>
  <si>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</si>
  <si>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</si>
  <si>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</si>
  <si>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</si>
  <si>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</si>
  <si>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</si>
  <si>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</si>
  <si>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</si>
  <si>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</si>
  <si>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</si>
  <si>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</si>
  <si>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</si>
  <si>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</si>
  <si>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</si>
  <si>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</si>
  <si>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</si>
  <si>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</si>
  <si>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</si>
  <si>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</si>
  <si>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</si>
  <si>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</si>
  <si>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</si>
  <si>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</si>
  <si>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</si>
  <si>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</si>
  <si>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</si>
  <si>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</si>
  <si>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</si>
  <si>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</si>
  <si>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</si>
  <si>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</si>
  <si>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</si>
  <si>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</si>
  <si>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</si>
  <si>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</si>
  <si>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</si>
  <si>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</si>
  <si>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</si>
  <si>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</si>
  <si>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</si>
  <si>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</si>
  <si>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</si>
  <si>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</si>
  <si>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</si>
  <si>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</si>
  <si>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</si>
  <si>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</si>
  <si>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</si>
  <si>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</si>
  <si>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</si>
  <si>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</si>
  <si>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</si>
  <si>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</si>
  <si>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</si>
  <si>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</si>
  <si>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</si>
  <si>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</si>
  <si>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</si>
  <si>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</si>
  <si>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</si>
  <si>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</si>
  <si>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</si>
  <si>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</si>
  <si>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</si>
  <si>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</si>
  <si>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</si>
  <si>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</si>
  <si>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</si>
  <si>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</si>
  <si>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</si>
  <si>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</si>
  <si>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</si>
  <si>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</si>
  <si>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</si>
  <si>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</si>
  <si>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</si>
  <si>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</si>
  <si>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</si>
  <si>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</si>
  <si>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</si>
  <si>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</si>
  <si>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</si>
  <si>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</si>
  <si>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</si>
  <si>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</si>
  <si>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</si>
  <si>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</si>
  <si>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</si>
  <si>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</si>
  <si>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</si>
  <si>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</si>
  <si>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</si>
  <si>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</si>
  <si>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</si>
  <si>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</si>
  <si>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</si>
  <si>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</si>
  <si>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</si>
  <si>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</si>
  <si>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</si>
  <si>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</si>
  <si>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</si>
  <si>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</si>
  <si>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</si>
  <si>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</si>
  <si>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</si>
  <si>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</si>
  <si>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</si>
  <si>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</si>
  <si>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</si>
  <si>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</si>
  <si>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</si>
  <si>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</si>
  <si>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</si>
  <si>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</si>
  <si>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</si>
  <si>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</si>
  <si>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</si>
  <si>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</si>
  <si>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</si>
  <si>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</si>
  <si>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</si>
  <si>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</si>
  <si>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</si>
  <si>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</si>
  <si>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</si>
  <si>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</si>
  <si>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</si>
  <si>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</si>
  <si>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</si>
  <si>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</si>
  <si>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</si>
  <si>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</si>
  <si>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</si>
  <si>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</si>
  <si>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</si>
  <si>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</si>
  <si>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</si>
  <si>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</si>
  <si>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</si>
  <si>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</si>
  <si>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</si>
  <si>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</si>
  <si>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</si>
  <si>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</si>
  <si>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</si>
  <si>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</si>
  <si>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</si>
  <si>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</si>
  <si>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</si>
  <si>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</si>
  <si>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</si>
  <si>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</si>
  <si>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</si>
  <si>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</si>
  <si>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</si>
  <si>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</si>
  <si>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</si>
  <si>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</si>
  <si>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</si>
  <si>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</si>
  <si>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</si>
  <si>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</si>
  <si>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</si>
  <si>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</si>
  <si>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</si>
  <si>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</si>
  <si>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</si>
  <si>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</si>
  <si>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</si>
  <si>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</si>
  <si>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</si>
  <si>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</si>
  <si>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</si>
  <si>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</si>
  <si>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</si>
  <si>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</si>
  <si>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</si>
  <si>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</si>
  <si>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</si>
  <si>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</si>
  <si>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</si>
  <si>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</si>
  <si>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</si>
  <si>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</si>
  <si>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</si>
  <si>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</si>
  <si>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</si>
  <si>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</si>
  <si>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</si>
  <si>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</si>
  <si>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</si>
  <si>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</si>
  <si>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</si>
  <si>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</si>
  <si>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</si>
  <si>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</si>
  <si>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</si>
  <si>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</si>
  <si>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</si>
  <si>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</si>
  <si>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</si>
  <si>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</si>
  <si>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</si>
  <si>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</si>
  <si>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</si>
  <si>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</si>
  <si>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</si>
  <si>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</si>
  <si>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</si>
  <si>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</si>
  <si>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</si>
  <si>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</si>
  <si>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</si>
  <si>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</si>
  <si>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</si>
  <si>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</si>
  <si>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</si>
  <si>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</si>
  <si>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</si>
  <si>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</si>
  <si>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</si>
  <si>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</si>
  <si>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</si>
  <si>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</si>
  <si>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</si>
  <si>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</si>
  <si>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</si>
  <si>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</si>
  <si>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</si>
  <si>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</si>
  <si>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</si>
  <si>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</si>
  <si>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</si>
  <si>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</si>
  <si>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</si>
  <si>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</si>
  <si>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</si>
  <si>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</si>
  <si>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</si>
  <si>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</si>
  <si>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</si>
  <si>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</si>
  <si>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</si>
  <si>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</si>
  <si>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</si>
  <si>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</si>
  <si>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</si>
  <si>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</si>
  <si>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</si>
  <si>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</si>
  <si>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</si>
  <si>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</si>
  <si>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</si>
  <si>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</si>
  <si>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</si>
  <si>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</si>
  <si>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</si>
  <si>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</si>
  <si>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</si>
  <si>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</si>
  <si>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</si>
  <si>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</si>
  <si>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</si>
  <si>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</si>
  <si>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</si>
  <si>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</si>
  <si>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</si>
  <si>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</si>
  <si>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</si>
  <si>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</si>
  <si>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</si>
  <si>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</si>
  <si>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</si>
  <si>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</si>
  <si>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</si>
  <si>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</si>
  <si>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</si>
  <si>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</si>
  <si>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</si>
  <si>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</si>
  <si>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</si>
  <si>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</si>
  <si>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</si>
  <si>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</si>
  <si>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</si>
  <si>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</si>
  <si>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</si>
  <si>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</si>
  <si>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</si>
  <si>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</si>
  <si>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</si>
  <si>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</si>
  <si>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</si>
  <si>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</si>
  <si>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</si>
  <si>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</si>
  <si>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</si>
  <si>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</si>
  <si>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</si>
  <si>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</si>
  <si>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</si>
  <si>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</si>
  <si>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</si>
  <si>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</si>
  <si>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</si>
  <si>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</si>
  <si>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</si>
  <si>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</si>
  <si>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</si>
  <si>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</si>
  <si>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</si>
  <si>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</si>
  <si>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</si>
  <si>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</si>
  <si>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</si>
  <si>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</si>
  <si>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</si>
  <si>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</si>
  <si>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</si>
  <si>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</si>
  <si>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</si>
  <si>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</si>
  <si>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</si>
  <si>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</si>
  <si>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</si>
  <si>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</si>
  <si>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</si>
  <si>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</si>
  <si>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</si>
  <si>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</si>
  <si>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</si>
  <si>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</si>
  <si>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</si>
  <si>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</si>
  <si>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</si>
  <si>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</si>
  <si>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</si>
  <si>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</si>
  <si>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</si>
  <si>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</si>
  <si>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</si>
  <si>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</si>
  <si>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</si>
  <si>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</si>
  <si>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</si>
  <si>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</si>
  <si>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</si>
  <si>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</si>
  <si>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</si>
  <si>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</si>
  <si>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</si>
  <si>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</si>
  <si>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</si>
  <si>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</si>
  <si>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</si>
  <si>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</si>
  <si>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</si>
  <si>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</si>
  <si>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</si>
  <si>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</si>
  <si>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</si>
  <si>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</si>
  <si>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</si>
  <si>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</si>
  <si>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</si>
  <si>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</si>
  <si>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</si>
  <si>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</si>
  <si>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</si>
  <si>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</si>
  <si>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</si>
  <si>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</si>
  <si>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</si>
  <si>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</si>
  <si>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</si>
  <si>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</si>
  <si>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</si>
  <si>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</si>
  <si>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</si>
  <si>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</si>
  <si>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</si>
  <si>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</si>
  <si>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</si>
  <si>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</si>
  <si>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</si>
  <si>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</si>
  <si>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</si>
  <si>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</si>
  <si>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</si>
  <si>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</si>
  <si>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</si>
  <si>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</si>
  <si>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</si>
  <si>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</si>
  <si>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</si>
  <si>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</si>
  <si>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</si>
  <si>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</si>
  <si>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</si>
  <si>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</si>
  <si>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</si>
  <si>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</si>
  <si>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</si>
  <si>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</si>
  <si>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</si>
  <si>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</si>
  <si>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</si>
  <si>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</si>
  <si>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</si>
  <si>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</si>
  <si>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</si>
  <si>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</si>
  <si>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</si>
  <si>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</si>
  <si>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</si>
  <si>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</si>
  <si>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</si>
  <si>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</si>
  <si>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</si>
  <si>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</si>
  <si>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</si>
  <si>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</si>
  <si>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</si>
  <si>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</si>
  <si>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</si>
  <si>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</si>
  <si>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</si>
  <si>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</si>
  <si>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</si>
  <si>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</si>
  <si>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</si>
  <si>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</si>
  <si>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</si>
  <si>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</si>
  <si>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</si>
  <si>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</si>
  <si>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</si>
  <si>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</si>
  <si>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</si>
  <si>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</si>
  <si>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</si>
  <si>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</si>
  <si>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</si>
  <si>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</si>
  <si>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</si>
  <si>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</si>
  <si>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</si>
  <si>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</si>
  <si>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</si>
  <si>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</si>
  <si>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</si>
  <si>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</si>
  <si>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</si>
  <si>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</si>
  <si>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</si>
  <si>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</si>
  <si>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</si>
  <si>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</si>
  <si>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</si>
  <si>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</si>
  <si>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</si>
  <si>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</si>
  <si>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</si>
  <si>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</si>
  <si>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</si>
  <si>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</si>
  <si>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</si>
  <si>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</si>
  <si>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</si>
  <si>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</si>
  <si>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</si>
  <si>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</si>
  <si>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</si>
  <si>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</si>
  <si>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</si>
  <si>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</si>
  <si>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</si>
  <si>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</si>
  <si>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</si>
  <si>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</si>
  <si>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</si>
  <si>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</si>
  <si>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</si>
  <si>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</si>
  <si>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</si>
  <si>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</si>
  <si>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</si>
  <si>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</si>
  <si>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</si>
  <si>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</si>
  <si>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</si>
  <si>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</si>
  <si>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</si>
  <si>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</si>
  <si>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</si>
  <si>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</si>
  <si>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</si>
  <si>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</si>
  <si>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</si>
  <si>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</si>
  <si>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</si>
  <si>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</si>
  <si>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</si>
  <si>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</si>
  <si>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</si>
  <si>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</si>
  <si>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</si>
  <si>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</si>
  <si>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</si>
  <si>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</si>
  <si>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</si>
  <si>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</si>
  <si>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</si>
  <si>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</si>
  <si>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</si>
  <si>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</si>
  <si>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</si>
  <si>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</si>
  <si>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</si>
  <si>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</si>
  <si>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</si>
  <si>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</si>
  <si>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</si>
  <si>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</si>
  <si>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</si>
  <si>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</si>
  <si>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</si>
  <si>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</si>
  <si>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</si>
  <si>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</si>
  <si>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</si>
  <si>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</si>
  <si>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</si>
  <si>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</si>
  <si>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</si>
  <si>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</si>
  <si>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</si>
  <si>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</si>
  <si>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</si>
  <si>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</si>
  <si>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</si>
  <si>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</si>
  <si>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</si>
  <si>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</si>
  <si>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</si>
  <si>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</si>
  <si>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</si>
  <si>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</si>
  <si>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</si>
  <si>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</si>
  <si>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</si>
  <si>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</si>
  <si>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</si>
  <si>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</si>
  <si>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</si>
  <si>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</si>
  <si>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</si>
  <si>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</si>
  <si>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</si>
  <si>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</si>
  <si>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</si>
  <si>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</si>
  <si>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</si>
  <si>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</si>
  <si>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</si>
  <si>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</si>
  <si>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</si>
  <si>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</si>
  <si>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</si>
  <si>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</si>
  <si>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</si>
  <si>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</si>
  <si>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</si>
  <si>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</si>
  <si>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</si>
  <si>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</si>
  <si>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</si>
  <si>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</si>
  <si>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</si>
  <si>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</si>
  <si>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</si>
  <si>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</si>
  <si>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</si>
  <si>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</si>
  <si>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</si>
  <si>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</si>
  <si>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</si>
  <si>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</si>
  <si>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</si>
  <si>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</si>
  <si>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</si>
  <si>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</si>
  <si>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</si>
  <si>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</si>
  <si>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</si>
  <si>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</si>
  <si>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</si>
  <si>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</si>
  <si>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</si>
  <si>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</si>
  <si>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</si>
  <si>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</si>
  <si>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</si>
  <si>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</si>
  <si>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</si>
  <si>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</si>
  <si>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</si>
  <si>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</si>
  <si>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</si>
  <si>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</si>
  <si>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</si>
  <si>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</si>
  <si>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</si>
  <si>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</si>
  <si>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</si>
  <si>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</si>
  <si>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</si>
  <si>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</si>
  <si>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</si>
  <si>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</si>
  <si>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</si>
  <si>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</si>
  <si>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</si>
  <si>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</si>
  <si>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</si>
  <si>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</si>
  <si>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</si>
  <si>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</si>
  <si>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</si>
  <si>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</si>
  <si>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</si>
  <si>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</si>
  <si>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</si>
  <si>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</si>
  <si>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</si>
  <si>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</si>
  <si>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</si>
  <si>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</si>
  <si>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</si>
  <si>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</si>
  <si>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</si>
  <si>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</si>
  <si>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</si>
  <si>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</si>
  <si>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</si>
  <si>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</si>
  <si>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</si>
  <si>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</si>
  <si>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</si>
  <si>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</si>
  <si>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</si>
  <si>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</si>
  <si>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</si>
  <si>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</si>
  <si>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</si>
  <si>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</si>
  <si>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</si>
  <si>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</si>
  <si>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</si>
  <si>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</si>
  <si>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</si>
  <si>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</si>
  <si>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</si>
  <si>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</si>
  <si>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</si>
  <si>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</si>
  <si>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</si>
  <si>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</si>
  <si>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</si>
  <si>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</si>
  <si>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</si>
  <si>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</si>
  <si>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</si>
  <si>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</si>
  <si>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</si>
  <si>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</si>
  <si>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</si>
  <si>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</si>
  <si>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</si>
  <si>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</si>
  <si>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</si>
  <si>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</si>
  <si>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</si>
  <si>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</si>
  <si>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</si>
  <si>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</si>
  <si>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</si>
  <si>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</si>
  <si>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</si>
  <si>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</si>
  <si>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</si>
  <si>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</si>
  <si>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</si>
  <si>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</si>
  <si>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</si>
  <si>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</si>
  <si>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</si>
  <si>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</si>
  <si>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</si>
  <si>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</si>
  <si>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</si>
  <si>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</si>
  <si>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</si>
  <si>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</si>
  <si>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</si>
  <si>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</si>
  <si>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</si>
  <si>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</si>
  <si>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</si>
  <si>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</si>
  <si>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</si>
  <si>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</si>
  <si>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</si>
  <si>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</si>
  <si>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</si>
  <si>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</si>
  <si>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</si>
  <si>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</si>
  <si>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</si>
  <si>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</si>
  <si>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</si>
  <si>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</si>
  <si>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</si>
  <si>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</si>
  <si>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</si>
  <si>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</si>
  <si>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</si>
  <si>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</si>
  <si>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</si>
  <si>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</si>
  <si>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</si>
  <si>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</si>
  <si>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</si>
  <si>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</si>
  <si>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</si>
  <si>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</si>
  <si>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</si>
  <si>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</si>
  <si>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</si>
  <si>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</si>
  <si>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</si>
  <si>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</si>
  <si>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</si>
  <si>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</si>
  <si>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</si>
  <si>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</si>
  <si>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</si>
  <si>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</si>
  <si>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</si>
  <si>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</si>
  <si>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</si>
  <si>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</si>
  <si>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</si>
  <si>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</si>
  <si>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</si>
  <si>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</si>
  <si>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</si>
  <si>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</si>
  <si>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</si>
  <si>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</si>
  <si>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</si>
  <si>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</si>
  <si>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</si>
  <si>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</si>
  <si>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</si>
  <si>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</si>
  <si>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</si>
  <si>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</si>
  <si>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</si>
  <si>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</si>
  <si>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</si>
  <si>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</si>
  <si>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</si>
  <si>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</si>
  <si>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</si>
  <si>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</si>
  <si>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</si>
  <si>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</si>
  <si>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</si>
  <si>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</si>
  <si>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</si>
  <si>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</si>
  <si>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</si>
  <si>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</si>
  <si>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</si>
  <si>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</si>
  <si>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</si>
  <si>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</si>
  <si>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</si>
  <si>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</si>
  <si>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</si>
  <si>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</si>
  <si>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</si>
  <si>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</si>
  <si>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</si>
  <si>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</si>
  <si>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</si>
  <si>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</si>
  <si>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</si>
  <si>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</si>
  <si>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</si>
  <si>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</si>
  <si>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</si>
  <si>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</si>
  <si>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</si>
  <si>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</si>
  <si>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</si>
  <si>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</si>
  <si>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</si>
  <si>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</si>
  <si>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</si>
  <si>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</si>
  <si>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</si>
  <si>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</si>
  <si>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</si>
  <si>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</si>
  <si>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</si>
  <si>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</si>
  <si>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</si>
  <si>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</si>
  <si>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</si>
  <si>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</si>
  <si>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</si>
  <si>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</si>
  <si>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</si>
  <si>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</si>
  <si>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</si>
  <si>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</si>
  <si>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</si>
  <si>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</si>
  <si>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</si>
  <si>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</si>
  <si>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</si>
  <si>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</si>
  <si>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</si>
  <si>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</si>
  <si>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</si>
  <si>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</si>
  <si>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</si>
  <si>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</si>
  <si>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</si>
  <si>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</si>
  <si>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</si>
  <si>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</si>
  <si>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</si>
  <si>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</si>
  <si>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</si>
  <si>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</si>
  <si>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</si>
  <si>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</si>
  <si>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</si>
  <si>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</si>
  <si>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</si>
  <si>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</si>
  <si>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</si>
  <si>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</si>
  <si>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</si>
  <si>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</si>
  <si>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</si>
  <si>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</si>
  <si>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</si>
  <si>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</si>
  <si>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</si>
  <si>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</si>
  <si>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</si>
  <si>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</si>
  <si>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</si>
  <si>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</si>
  <si>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</si>
  <si>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</si>
  <si>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</si>
  <si>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</si>
  <si>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</si>
  <si>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</si>
  <si>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</si>
  <si>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</si>
  <si>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</si>
  <si>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</si>
  <si>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</si>
  <si>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</si>
  <si>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</si>
  <si>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</si>
  <si>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</si>
  <si>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</si>
  <si>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</si>
  <si>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</si>
  <si>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</si>
  <si>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</si>
  <si>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</si>
  <si>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</si>
  <si>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</si>
  <si>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</si>
  <si>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</si>
  <si>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</si>
  <si>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</si>
  <si>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</si>
  <si>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</si>
  <si>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</si>
  <si>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</si>
  <si>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</si>
  <si>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</si>
  <si>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</si>
  <si>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</si>
  <si>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</si>
  <si>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</si>
  <si>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</si>
  <si>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</si>
  <si>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</si>
  <si>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</si>
  <si>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</si>
  <si>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</si>
  <si>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</si>
  <si>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</si>
  <si>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</si>
  <si>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</si>
  <si>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</si>
  <si>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</si>
  <si>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</si>
  <si>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</si>
  <si>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</si>
  <si>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</si>
  <si>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</si>
  <si>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</si>
  <si>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</si>
  <si>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</si>
  <si>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</si>
  <si>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</si>
  <si>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</si>
  <si>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</si>
  <si>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</si>
  <si>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</si>
  <si>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</si>
  <si>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</si>
  <si>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</si>
  <si>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</si>
  <si>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</si>
  <si>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</si>
  <si>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</si>
  <si>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</si>
  <si>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</si>
  <si>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</si>
  <si>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</si>
  <si>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</si>
  <si>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</si>
  <si>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</si>
  <si>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</si>
  <si>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</si>
  <si>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</si>
  <si>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</si>
  <si>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</si>
  <si>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</si>
  <si>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</si>
  <si>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</si>
  <si>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</si>
  <si>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</si>
  <si>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</si>
  <si>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</si>
  <si>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</si>
  <si>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</si>
  <si>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</si>
  <si>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</si>
  <si>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</si>
  <si>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</si>
  <si>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</si>
  <si>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</si>
  <si>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</si>
  <si>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</si>
  <si>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</si>
  <si>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</si>
  <si>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</si>
  <si>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</si>
  <si>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</si>
  <si>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</si>
  <si>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</si>
  <si>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</si>
  <si>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</si>
  <si>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</si>
  <si>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</si>
  <si>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</si>
  <si>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</si>
  <si>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</si>
  <si>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</si>
  <si>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</si>
  <si>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</si>
  <si>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</si>
  <si>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</si>
  <si>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</si>
  <si>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</si>
  <si>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</si>
  <si>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</si>
  <si>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</si>
  <si>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</si>
  <si>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</si>
  <si>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</si>
  <si>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</si>
  <si>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</si>
  <si>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</si>
  <si>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</si>
  <si>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</si>
  <si>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</si>
  <si>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</si>
  <si>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</si>
  <si>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</si>
  <si>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</si>
  <si>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</si>
  <si>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</si>
  <si>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</si>
  <si>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</si>
  <si>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</si>
  <si>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</si>
  <si>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</si>
  <si>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</si>
  <si>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</si>
  <si>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</si>
  <si>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</si>
  <si>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</si>
  <si>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</si>
  <si>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</si>
  <si>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</si>
  <si>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</si>
  <si>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</si>
  <si>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</si>
  <si>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</si>
  <si>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</si>
  <si>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</si>
  <si>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</si>
  <si>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</si>
  <si>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</si>
  <si>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</si>
  <si>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</si>
  <si>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</si>
  <si>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</si>
  <si>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</si>
  <si>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</si>
  <si>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</si>
  <si>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</si>
  <si>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</si>
  <si>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</si>
  <si>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</si>
  <si>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</si>
  <si>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</si>
  <si>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</si>
  <si>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</si>
  <si>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</si>
  <si>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</si>
  <si>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</si>
  <si>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</si>
  <si>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</si>
  <si>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</si>
  <si>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</si>
  <si>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</si>
  <si>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</si>
  <si>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</si>
  <si>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</si>
  <si>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</si>
  <si>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</si>
  <si>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</si>
  <si>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</si>
  <si>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</si>
  <si>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</si>
  <si>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</si>
  <si>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</si>
  <si>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</si>
  <si>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</si>
  <si>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</si>
  <si>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</si>
  <si>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</si>
  <si>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</si>
  <si>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</si>
  <si>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</si>
  <si>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</si>
  <si>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</si>
  <si>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</si>
  <si>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</si>
  <si>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</si>
  <si>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</si>
  <si>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</si>
  <si>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</si>
  <si>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</si>
  <si>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</si>
  <si>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</si>
  <si>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</si>
  <si>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</si>
  <si>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</si>
  <si>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</si>
  <si>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</si>
  <si>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</si>
  <si>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</si>
  <si>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</si>
  <si>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</si>
  <si>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</si>
  <si>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</si>
  <si>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</si>
  <si>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</si>
  <si>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</si>
  <si>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</si>
  <si>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</si>
  <si>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</si>
  <si>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</si>
  <si>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</si>
  <si>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</si>
  <si>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</si>
  <si>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</si>
  <si>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</si>
  <si>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</si>
  <si>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</si>
  <si>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</si>
  <si>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</si>
  <si>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</si>
  <si>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</si>
  <si>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</si>
  <si>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</si>
  <si>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</si>
  <si>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</si>
  <si>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</si>
  <si>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</si>
  <si>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</si>
  <si>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</si>
  <si>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</si>
  <si>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</si>
  <si>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</si>
  <si>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</si>
  <si>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</si>
  <si>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</si>
  <si>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</si>
  <si>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</si>
  <si>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</si>
  <si>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</si>
  <si>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</si>
  <si>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</si>
  <si>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</si>
  <si>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</si>
  <si>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</si>
  <si>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</si>
  <si>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</si>
  <si>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</si>
  <si>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</si>
  <si>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</si>
  <si>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</si>
  <si>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</si>
  <si>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</si>
  <si>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</si>
  <si>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</si>
  <si>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</si>
  <si>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</si>
  <si>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</si>
  <si>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</si>
  <si>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</si>
  <si>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</si>
  <si>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</si>
  <si>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</si>
  <si>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</si>
  <si>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</si>
  <si>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</si>
  <si>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</si>
  <si>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</si>
  <si>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</si>
  <si>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</si>
  <si>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</si>
  <si>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</si>
  <si>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</si>
  <si>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</si>
  <si>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</si>
  <si>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</si>
  <si>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</si>
  <si>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</si>
  <si>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</si>
  <si>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</si>
  <si>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</si>
  <si>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</si>
  <si>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</si>
  <si>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</si>
  <si>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</si>
  <si>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</si>
  <si>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</si>
  <si>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</si>
  <si>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</si>
  <si>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</si>
  <si>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</si>
  <si>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</si>
  <si>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</si>
  <si>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</si>
  <si>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</si>
  <si>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</si>
  <si>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</si>
  <si>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</si>
  <si>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</si>
  <si>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</si>
  <si>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</si>
  <si>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</si>
  <si>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</si>
  <si>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</si>
  <si>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</si>
  <si>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</si>
  <si>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</si>
  <si>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</si>
  <si>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</si>
  <si>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</si>
  <si>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</si>
  <si>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</si>
  <si>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</si>
  <si>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</si>
  <si>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</si>
  <si>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</si>
  <si>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</si>
  <si>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</si>
  <si>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</si>
  <si>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</si>
  <si>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</si>
  <si>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</si>
  <si>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</si>
  <si>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</si>
  <si>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</si>
  <si>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</si>
  <si>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</si>
  <si>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</si>
  <si>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</si>
  <si>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</si>
  <si>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</si>
  <si>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</si>
  <si>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</si>
  <si>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</si>
  <si>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</si>
  <si>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</si>
  <si>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</si>
  <si>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</si>
  <si>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</si>
  <si>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</si>
  <si>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</si>
  <si>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</si>
  <si>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</si>
  <si>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</si>
  <si>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</si>
  <si>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</si>
  <si>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</si>
  <si>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</si>
  <si>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</si>
  <si>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</si>
  <si>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</si>
  <si>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</si>
  <si>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</si>
  <si>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</si>
  <si>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</si>
  <si>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</si>
  <si>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</si>
  <si>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</si>
  <si>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</si>
  <si>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</si>
  <si>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</si>
  <si>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</si>
  <si>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</si>
  <si>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</si>
  <si>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</si>
  <si>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</si>
  <si>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</si>
  <si>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</si>
  <si>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</si>
  <si>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</si>
  <si>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</si>
  <si>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</si>
  <si>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</si>
  <si>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</si>
  <si>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</si>
  <si>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</si>
  <si>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</si>
  <si>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</si>
  <si>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</si>
  <si>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</si>
  <si>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</si>
  <si>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</si>
  <si>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</si>
  <si>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</si>
  <si>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</si>
  <si>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</si>
  <si>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</si>
  <si>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</si>
  <si>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</si>
  <si>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</si>
  <si>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</si>
  <si>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</si>
  <si>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</si>
  <si>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</si>
  <si>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</si>
  <si>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</si>
  <si>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</si>
  <si>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</si>
  <si>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</si>
  <si>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</si>
  <si>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</si>
  <si>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</si>
  <si>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EUCLIDES ALCALA ACUÑA</t>
  </si>
  <si>
    <t>BLAS DE LEZO ETAPA 3 MZ 27 CASA 1 OFICINA 201</t>
  </si>
  <si>
    <t>6786265</t>
  </si>
  <si>
    <t>consultor.corgestacol@hotmail.com</t>
  </si>
  <si>
    <t>INSTITUTO COLOMBIANO DE BIENESTAR FAMILIAR – ICBF</t>
  </si>
  <si>
    <t>0517-2018</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</si>
  <si>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</si>
  <si>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CENTRO EDUCATIVO LUZ DEL SABER</t>
  </si>
  <si>
    <t>003</t>
  </si>
  <si>
    <t>“Anuar esfuerzos nutricionales, comunitarios, de salud pedagógicos con especialistas en educación para; niños y niñas menores de 5 años en etapa de educación inicial en los grados de Párvulos, Jardín, Pre Jardín y Transición, con el fin de garantizar su calidad educativa y cobertura; realizando intervenciones mediante un equipo interdisciplinario a sus familias; en especial a madres gestantes y niños de 0 a 2 años, para que permanezcan garantes de los derechos de los niños”.</t>
  </si>
  <si>
    <t>INSTITUTO CARATAGENA DE INDIAS</t>
  </si>
  <si>
    <t>01-300115-001</t>
  </si>
  <si>
    <t>“Brindar atención a niños y niñas menores de 5 años en etapa de educación inicial Guardería y en los grados de Párvulos, Jardín, Pre Jardín y Transición de nutrición inicial, convivencia en comunidad, de salud y de educación inicial con pedagogos especializados; garantizando su calidad educativa y cobertura educativa; interviniendo con un equipo interdisciplinario a sus familias; teniendo prioridad con madres gestantes y niños de 0 a 2 años, para que permanezcan garantes de los derechos de los niños”.</t>
  </si>
  <si>
    <t>006</t>
  </si>
  <si>
    <t>Anuar esfuerzos nutricionales, comunitarios, de salud pedagógicos con especialistas en educación para; niños y niñas menores de 5 años en etapa de educación inicial en los grados de Párvulos, Jardín, Pre Jardín y Transición, con el fin de garantizar su calidad educativa y cobertura; realizando intervenciones mediante un equipo interdisciplinario a sus familias; en especial a madres gestantes y niños de 0 a 2 años, para que permanezcan garantes de los derechos de los niños”.</t>
  </si>
  <si>
    <t>0535-2018</t>
  </si>
  <si>
    <t>0470–2018</t>
  </si>
  <si>
    <t>0477–2018</t>
  </si>
  <si>
    <t>0138–2018</t>
  </si>
  <si>
    <t>0359–2017</t>
  </si>
  <si>
    <t>0793–2016</t>
  </si>
  <si>
    <t>0404–2016</t>
  </si>
  <si>
    <t>Brindar atención especializada a los niños, las niñas y adolescentes con derechos inobservados, amenazados o vulnerados en general que tienen un proceso administrativo de restablecimiento de derechos abierto a su favor, en la modalidad internado, de acuerdo con los lineamientos vigentes.</t>
  </si>
  <si>
    <t>Brindar atención especializada a los niños, las niñas y adolescentes que tienen un proceso administrativo de restablecimiento de derechos abierto a su favor, en la modalidad internado de vulneración, de acuerdo con los lineamientos vigentes.</t>
  </si>
  <si>
    <t>0553–2015</t>
  </si>
  <si>
    <t>0477–2015</t>
  </si>
  <si>
    <t>005–20114</t>
  </si>
  <si>
    <t>096-2014</t>
  </si>
  <si>
    <t>Aunar esfuerzos para ejecución del proyecto de prevención del ausentismo y deserción escolar, como factores de riesgo para la vinculación a actividades asociadas al pandillismo de niños, niñas, adolescentes y jóvenes de las Instituciones educativas públicas del Municipio de Arjona Bolívar, Mediante la Cooperación y asistencia técnica del CORGESTACOL, además del intercambio de metodologías en el campo de la atención a la población en situación vulnerable (de pobreza y/o afectada por el conflicto y la violencia).</t>
  </si>
  <si>
    <t>Proyecto acciones de promoción y acompañamiento NNAJ, desde las instituciones públicas del Municipio de Arjona, para la permanencia o retorno escolar, como forma de prevención del ausentismo, la deserción escolar y riesgo de vinculación a grupos de pandillas.</t>
  </si>
  <si>
    <t>ALCALDÍA MUNICIPAL DE ARJONA (BOLIVAR)</t>
  </si>
  <si>
    <t>Garantizar la aplicación del Modelo de Atención especializada en la modalidad por condición de amenaza o vulneración – internado general para la atención de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</si>
  <si>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Garantizar la aplicación del Modelo de Atención CONDICIÓN DE AMENAZA O VULNERACIÓN – INTERNADO GENERAL para la atención de 30 cupos para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</si>
  <si>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Brindar atención especializada en la modalidad por condición de Amenaza y vulneración – internado general conforme a las disposiciones legales, lineamientos y estándares de calidad ICBF vigentes.</t>
  </si>
  <si>
    <t>0479–2014</t>
  </si>
  <si>
    <t>0427–2014</t>
  </si>
  <si>
    <t>0567–2011</t>
  </si>
  <si>
    <t>0572–2010</t>
  </si>
  <si>
    <t>0339-2019</t>
  </si>
  <si>
    <t>0349-2019</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</si>
  <si>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</si>
  <si>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</si>
  <si>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13005382020</t>
  </si>
  <si>
    <t>13005462020</t>
  </si>
  <si>
    <t>EUCLIDES ABRAHAM ALCALA ACUÑA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</si>
</sst>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0">
      <calculatedColumnFormula>749863050+102525525</calculatedColumnFormula>
      <xmlColumnPr mapId="141" xpath="/ManifestacionInteres/ExperienciaTerritorial/@ET_Valor_contrato" xmlDataType="int"/>
    </tableColumn>
    <tableColumn id="12" uniqueName="ET_union_temporal" name="Unión Temporal / Consorcio" dataDxfId="30">
      <xmlColumnPr mapId="141" xpath="/ManifestacionInteres/ExperienciaTerritorial/@ET_union_temporal" xmlDataType="string"/>
    </tableColumn>
    <tableColumn id="13" uniqueName="ET_Porcentaje_Participacion" name="% participación" dataDxfId="29">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5" zoomScaleNormal="85" zoomScaleSheetLayoutView="40" zoomScalePageLayoutView="40" workbookViewId="0">
      <selection activeCell="M193" sqref="M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806003168</v>
      </c>
      <c r="C20" s="5"/>
      <c r="D20" s="73"/>
      <c r="E20" s="5"/>
      <c r="F20" s="5"/>
      <c r="G20" s="5"/>
      <c r="H20" s="186"/>
      <c r="I20" s="149" t="s">
        <v>208</v>
      </c>
      <c r="J20" s="150" t="s">
        <v>251</v>
      </c>
      <c r="K20" s="151">
        <v>3581257557</v>
      </c>
      <c r="L20" s="152">
        <v>44197</v>
      </c>
      <c r="M20" s="152">
        <v>44561</v>
      </c>
      <c r="N20" s="135">
        <f>+(M20-L20)/30</f>
        <v>12.133333333333333</v>
      </c>
      <c r="O20" s="138"/>
      <c r="U20" s="134"/>
      <c r="V20" s="105">
        <f ca="1">NOW()</f>
        <v>44194.821078472225</v>
      </c>
      <c r="W20" s="105">
        <f ca="1">NOW()</f>
        <v>44194.821078472225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GESTION Y ACCION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43435</v>
      </c>
      <c r="F48" s="145">
        <v>43814</v>
      </c>
      <c r="G48" s="160">
        <f>IF(AND(E48&lt;&gt;"",F48&lt;&gt;""),((F48-E48)/30),"")</f>
        <v>12.633333333333333</v>
      </c>
      <c r="H48" s="114" t="s">
        <v>2682</v>
      </c>
      <c r="I48" s="113" t="s">
        <v>208</v>
      </c>
      <c r="J48" s="113" t="s">
        <v>210</v>
      </c>
      <c r="K48" s="116">
        <f t="shared" ref="K48:K79" si="2">749863050+102525525</f>
        <v>852388575</v>
      </c>
      <c r="L48" s="115" t="s">
        <v>1148</v>
      </c>
      <c r="M48" s="117">
        <v>1</v>
      </c>
      <c r="N48" s="115" t="s">
        <v>27</v>
      </c>
      <c r="O48" s="115" t="s">
        <v>26</v>
      </c>
      <c r="P48" s="78"/>
    </row>
    <row r="49" spans="1:16" s="6" customFormat="1" ht="24.75" customHeight="1" x14ac:dyDescent="0.25">
      <c r="A49" s="143">
        <v>2</v>
      </c>
      <c r="B49" s="111" t="s">
        <v>2683</v>
      </c>
      <c r="C49" s="112" t="s">
        <v>32</v>
      </c>
      <c r="D49" s="110" t="s">
        <v>2684</v>
      </c>
      <c r="E49" s="145">
        <v>42019</v>
      </c>
      <c r="F49" s="145">
        <v>42353</v>
      </c>
      <c r="G49" s="160">
        <f t="shared" ref="G49:G50" si="3">IF(AND(E49&lt;&gt;"",F49&lt;&gt;""),((F49-E49)/30),"")</f>
        <v>11.133333333333333</v>
      </c>
      <c r="H49" s="114" t="s">
        <v>2685</v>
      </c>
      <c r="I49" s="113" t="s">
        <v>208</v>
      </c>
      <c r="J49" s="113" t="s">
        <v>251</v>
      </c>
      <c r="K49" s="116">
        <v>64000000</v>
      </c>
      <c r="L49" s="115" t="s">
        <v>1148</v>
      </c>
      <c r="M49" s="117">
        <v>1</v>
      </c>
      <c r="N49" s="115" t="s">
        <v>27</v>
      </c>
      <c r="O49" s="115" t="s">
        <v>26</v>
      </c>
      <c r="P49" s="78"/>
    </row>
    <row r="50" spans="1:16" s="6" customFormat="1" ht="24.75" customHeight="1" x14ac:dyDescent="0.25">
      <c r="A50" s="143">
        <v>3</v>
      </c>
      <c r="B50" s="111" t="s">
        <v>2686</v>
      </c>
      <c r="C50" s="112" t="s">
        <v>32</v>
      </c>
      <c r="D50" s="110" t="s">
        <v>2687</v>
      </c>
      <c r="E50" s="145">
        <v>42034</v>
      </c>
      <c r="F50" s="145">
        <v>42353</v>
      </c>
      <c r="G50" s="160">
        <f t="shared" si="3"/>
        <v>10.633333333333333</v>
      </c>
      <c r="H50" s="119" t="s">
        <v>2688</v>
      </c>
      <c r="I50" s="113" t="s">
        <v>208</v>
      </c>
      <c r="J50" s="113" t="s">
        <v>210</v>
      </c>
      <c r="K50" s="116">
        <v>74000000</v>
      </c>
      <c r="L50" s="115" t="s">
        <v>1148</v>
      </c>
      <c r="M50" s="117">
        <v>1</v>
      </c>
      <c r="N50" s="115" t="s">
        <v>27</v>
      </c>
      <c r="O50" s="115" t="s">
        <v>26</v>
      </c>
      <c r="P50" s="78"/>
    </row>
    <row r="51" spans="1:16" s="6" customFormat="1" ht="24.75" customHeight="1" outlineLevel="1" x14ac:dyDescent="0.25">
      <c r="A51" s="143">
        <v>4</v>
      </c>
      <c r="B51" s="111" t="s">
        <v>2683</v>
      </c>
      <c r="C51" s="112" t="s">
        <v>32</v>
      </c>
      <c r="D51" s="110" t="s">
        <v>2689</v>
      </c>
      <c r="E51" s="145">
        <v>42384</v>
      </c>
      <c r="F51" s="145">
        <v>42719</v>
      </c>
      <c r="G51" s="160">
        <f t="shared" ref="G51:G107" si="4">IF(AND(E51&lt;&gt;"",F51&lt;&gt;""),((F51-E51)/30),"")</f>
        <v>11.166666666666666</v>
      </c>
      <c r="H51" s="114" t="s">
        <v>2690</v>
      </c>
      <c r="I51" s="113" t="s">
        <v>208</v>
      </c>
      <c r="J51" s="113" t="s">
        <v>251</v>
      </c>
      <c r="K51" s="116">
        <v>130780000</v>
      </c>
      <c r="L51" s="115" t="s">
        <v>1148</v>
      </c>
      <c r="M51" s="117">
        <v>1</v>
      </c>
      <c r="N51" s="115" t="s">
        <v>27</v>
      </c>
      <c r="O51" s="115" t="s">
        <v>26</v>
      </c>
      <c r="P51" s="78"/>
    </row>
    <row r="52" spans="1:16" s="7" customFormat="1" ht="24.75" customHeight="1" outlineLevel="1" x14ac:dyDescent="0.25">
      <c r="A52" s="144">
        <v>5</v>
      </c>
      <c r="B52" s="111" t="s">
        <v>2680</v>
      </c>
      <c r="C52" s="112" t="s">
        <v>31</v>
      </c>
      <c r="D52" s="121" t="s">
        <v>2691</v>
      </c>
      <c r="E52" s="145">
        <v>43435</v>
      </c>
      <c r="F52" s="145">
        <v>43814</v>
      </c>
      <c r="G52" s="160">
        <f t="shared" si="4"/>
        <v>12.633333333333333</v>
      </c>
      <c r="H52" s="119" t="s">
        <v>2682</v>
      </c>
      <c r="I52" s="113" t="s">
        <v>208</v>
      </c>
      <c r="J52" s="113" t="s">
        <v>251</v>
      </c>
      <c r="K52" s="116">
        <v>2213586729</v>
      </c>
      <c r="L52" s="115" t="s">
        <v>1148</v>
      </c>
      <c r="M52" s="117">
        <v>1</v>
      </c>
      <c r="N52" s="115" t="s">
        <v>27</v>
      </c>
      <c r="O52" s="115" t="s">
        <v>26</v>
      </c>
      <c r="P52" s="79"/>
    </row>
    <row r="53" spans="1:16" s="7" customFormat="1" ht="24.75" customHeight="1" outlineLevel="1" x14ac:dyDescent="0.25">
      <c r="A53" s="144">
        <v>6</v>
      </c>
      <c r="B53" s="122" t="s">
        <v>2680</v>
      </c>
      <c r="C53" s="112" t="s">
        <v>31</v>
      </c>
      <c r="D53" s="121" t="s">
        <v>2692</v>
      </c>
      <c r="E53" s="145">
        <v>43405</v>
      </c>
      <c r="F53" s="145">
        <v>43434</v>
      </c>
      <c r="G53" s="160">
        <f t="shared" si="4"/>
        <v>0.96666666666666667</v>
      </c>
      <c r="H53" s="119" t="s">
        <v>2682</v>
      </c>
      <c r="I53" s="113" t="s">
        <v>208</v>
      </c>
      <c r="J53" s="113" t="s">
        <v>241</v>
      </c>
      <c r="K53" s="123">
        <v>195892649</v>
      </c>
      <c r="L53" s="115" t="s">
        <v>1148</v>
      </c>
      <c r="M53" s="117">
        <v>1</v>
      </c>
      <c r="N53" s="115" t="s">
        <v>27</v>
      </c>
      <c r="O53" s="115" t="s">
        <v>26</v>
      </c>
      <c r="P53" s="79"/>
    </row>
    <row r="54" spans="1:16" s="7" customFormat="1" ht="24.75" customHeight="1" outlineLevel="1" x14ac:dyDescent="0.25">
      <c r="A54" s="144">
        <v>7</v>
      </c>
      <c r="B54" s="122" t="s">
        <v>2680</v>
      </c>
      <c r="C54" s="112" t="s">
        <v>31</v>
      </c>
      <c r="D54" s="121" t="s">
        <v>2693</v>
      </c>
      <c r="E54" s="145">
        <v>43405</v>
      </c>
      <c r="F54" s="145">
        <v>43434</v>
      </c>
      <c r="G54" s="160">
        <f t="shared" si="4"/>
        <v>0.96666666666666667</v>
      </c>
      <c r="H54" s="122" t="s">
        <v>2682</v>
      </c>
      <c r="I54" s="113" t="s">
        <v>208</v>
      </c>
      <c r="J54" s="113" t="s">
        <v>210</v>
      </c>
      <c r="K54" s="118">
        <v>66359550</v>
      </c>
      <c r="L54" s="115" t="s">
        <v>1148</v>
      </c>
      <c r="M54" s="117">
        <v>1</v>
      </c>
      <c r="N54" s="115" t="s">
        <v>27</v>
      </c>
      <c r="O54" s="115" t="s">
        <v>26</v>
      </c>
      <c r="P54" s="79"/>
    </row>
    <row r="55" spans="1:16" s="7" customFormat="1" ht="24.75" customHeight="1" outlineLevel="1" x14ac:dyDescent="0.25">
      <c r="A55" s="144">
        <v>8</v>
      </c>
      <c r="B55" s="122" t="s">
        <v>2680</v>
      </c>
      <c r="C55" s="112" t="s">
        <v>31</v>
      </c>
      <c r="D55" s="121" t="s">
        <v>2694</v>
      </c>
      <c r="E55" s="145">
        <v>43132</v>
      </c>
      <c r="F55" s="145">
        <v>43404</v>
      </c>
      <c r="G55" s="160">
        <f t="shared" si="4"/>
        <v>9.0666666666666664</v>
      </c>
      <c r="H55" s="122" t="s">
        <v>2682</v>
      </c>
      <c r="I55" s="113" t="s">
        <v>208</v>
      </c>
      <c r="J55" s="113" t="s">
        <v>251</v>
      </c>
      <c r="K55" s="118">
        <v>1795682616</v>
      </c>
      <c r="L55" s="115" t="s">
        <v>1148</v>
      </c>
      <c r="M55" s="117">
        <v>1</v>
      </c>
      <c r="N55" s="115" t="s">
        <v>27</v>
      </c>
      <c r="O55" s="115" t="s">
        <v>26</v>
      </c>
      <c r="P55" s="79"/>
    </row>
    <row r="56" spans="1:16" s="7" customFormat="1" ht="24.75" customHeight="1" outlineLevel="1" x14ac:dyDescent="0.25">
      <c r="A56" s="144">
        <v>9</v>
      </c>
      <c r="B56" s="122" t="s">
        <v>2680</v>
      </c>
      <c r="C56" s="112" t="s">
        <v>31</v>
      </c>
      <c r="D56" s="121" t="s">
        <v>2695</v>
      </c>
      <c r="E56" s="145">
        <v>43070</v>
      </c>
      <c r="F56" s="145">
        <v>43404</v>
      </c>
      <c r="G56" s="160">
        <f t="shared" si="4"/>
        <v>11.133333333333333</v>
      </c>
      <c r="H56" s="122" t="s">
        <v>2682</v>
      </c>
      <c r="I56" s="113" t="s">
        <v>208</v>
      </c>
      <c r="J56" s="113" t="s">
        <v>210</v>
      </c>
      <c r="K56" s="118">
        <v>727097452</v>
      </c>
      <c r="L56" s="115" t="s">
        <v>1148</v>
      </c>
      <c r="M56" s="117">
        <v>1</v>
      </c>
      <c r="N56" s="115" t="s">
        <v>27</v>
      </c>
      <c r="O56" s="115" t="s">
        <v>26</v>
      </c>
      <c r="P56" s="79"/>
    </row>
    <row r="57" spans="1:16" s="7" customFormat="1" ht="24.75" customHeight="1" outlineLevel="1" x14ac:dyDescent="0.25">
      <c r="A57" s="144">
        <v>10</v>
      </c>
      <c r="B57" s="122" t="s">
        <v>2680</v>
      </c>
      <c r="C57" s="65" t="s">
        <v>31</v>
      </c>
      <c r="D57" s="121" t="s">
        <v>2696</v>
      </c>
      <c r="E57" s="145">
        <v>42705</v>
      </c>
      <c r="F57" s="145">
        <v>43069</v>
      </c>
      <c r="G57" s="160">
        <f t="shared" si="4"/>
        <v>12.133333333333333</v>
      </c>
      <c r="H57" s="122" t="s">
        <v>2698</v>
      </c>
      <c r="I57" s="63" t="s">
        <v>208</v>
      </c>
      <c r="J57" s="63" t="s">
        <v>210</v>
      </c>
      <c r="K57" s="123">
        <v>758712850</v>
      </c>
      <c r="L57" s="65" t="s">
        <v>1148</v>
      </c>
      <c r="M57" s="67">
        <v>1</v>
      </c>
      <c r="N57" s="65" t="s">
        <v>27</v>
      </c>
      <c r="O57" s="65" t="s">
        <v>26</v>
      </c>
      <c r="P57" s="79"/>
    </row>
    <row r="58" spans="1:16" s="7" customFormat="1" ht="24.75" customHeight="1" outlineLevel="1" x14ac:dyDescent="0.25">
      <c r="A58" s="144">
        <v>11</v>
      </c>
      <c r="B58" s="122" t="s">
        <v>2680</v>
      </c>
      <c r="C58" s="65" t="s">
        <v>31</v>
      </c>
      <c r="D58" s="121" t="s">
        <v>2697</v>
      </c>
      <c r="E58" s="145">
        <v>42461</v>
      </c>
      <c r="F58" s="145">
        <v>42704</v>
      </c>
      <c r="G58" s="160">
        <f t="shared" si="4"/>
        <v>8.1</v>
      </c>
      <c r="H58" s="122" t="s">
        <v>2699</v>
      </c>
      <c r="I58" s="63" t="s">
        <v>208</v>
      </c>
      <c r="J58" s="63" t="s">
        <v>210</v>
      </c>
      <c r="K58" s="123">
        <v>288918720</v>
      </c>
      <c r="L58" s="65" t="s">
        <v>1148</v>
      </c>
      <c r="M58" s="67">
        <v>1</v>
      </c>
      <c r="N58" s="65" t="s">
        <v>27</v>
      </c>
      <c r="O58" s="65" t="s">
        <v>26</v>
      </c>
      <c r="P58" s="79"/>
    </row>
    <row r="59" spans="1:16" s="7" customFormat="1" ht="24.75" customHeight="1" outlineLevel="1" x14ac:dyDescent="0.25">
      <c r="A59" s="144">
        <v>12</v>
      </c>
      <c r="B59" s="122" t="s">
        <v>2680</v>
      </c>
      <c r="C59" s="124" t="s">
        <v>31</v>
      </c>
      <c r="D59" s="121" t="s">
        <v>2700</v>
      </c>
      <c r="E59" s="145">
        <v>42354</v>
      </c>
      <c r="F59" s="145">
        <v>42460</v>
      </c>
      <c r="G59" s="160">
        <f t="shared" si="4"/>
        <v>3.5333333333333332</v>
      </c>
      <c r="H59" s="122" t="s">
        <v>2699</v>
      </c>
      <c r="I59" s="63" t="s">
        <v>208</v>
      </c>
      <c r="J59" s="63" t="s">
        <v>210</v>
      </c>
      <c r="K59" s="123">
        <v>94922070</v>
      </c>
      <c r="L59" s="65" t="s">
        <v>1148</v>
      </c>
      <c r="M59" s="67">
        <v>1</v>
      </c>
      <c r="N59" s="65" t="s">
        <v>27</v>
      </c>
      <c r="O59" s="65" t="s">
        <v>1148</v>
      </c>
      <c r="P59" s="79"/>
    </row>
    <row r="60" spans="1:16" s="7" customFormat="1" ht="24.75" customHeight="1" outlineLevel="1" x14ac:dyDescent="0.25">
      <c r="A60" s="144">
        <v>13</v>
      </c>
      <c r="B60" s="122" t="s">
        <v>2680</v>
      </c>
      <c r="C60" s="124" t="s">
        <v>31</v>
      </c>
      <c r="D60" s="121" t="s">
        <v>2701</v>
      </c>
      <c r="E60" s="145">
        <v>42278</v>
      </c>
      <c r="F60" s="145">
        <v>42353</v>
      </c>
      <c r="G60" s="160">
        <f t="shared" si="4"/>
        <v>2.5</v>
      </c>
      <c r="H60" s="122" t="s">
        <v>2699</v>
      </c>
      <c r="I60" s="63" t="s">
        <v>208</v>
      </c>
      <c r="J60" s="63" t="s">
        <v>210</v>
      </c>
      <c r="K60" s="123">
        <v>66101700</v>
      </c>
      <c r="L60" s="65" t="s">
        <v>1148</v>
      </c>
      <c r="M60" s="67">
        <v>1</v>
      </c>
      <c r="N60" s="65" t="s">
        <v>27</v>
      </c>
      <c r="O60" s="65" t="s">
        <v>1148</v>
      </c>
      <c r="P60" s="79"/>
    </row>
    <row r="61" spans="1:16" s="7" customFormat="1" ht="24.75" customHeight="1" outlineLevel="1" x14ac:dyDescent="0.25">
      <c r="A61" s="144">
        <v>14</v>
      </c>
      <c r="B61" s="122" t="s">
        <v>2706</v>
      </c>
      <c r="C61" s="65" t="s">
        <v>31</v>
      </c>
      <c r="D61" s="121" t="s">
        <v>2702</v>
      </c>
      <c r="E61" s="145">
        <v>41730</v>
      </c>
      <c r="F61" s="145">
        <v>41850</v>
      </c>
      <c r="G61" s="160">
        <f t="shared" si="4"/>
        <v>4</v>
      </c>
      <c r="H61" s="122" t="s">
        <v>2704</v>
      </c>
      <c r="I61" s="63" t="s">
        <v>208</v>
      </c>
      <c r="J61" s="63" t="s">
        <v>214</v>
      </c>
      <c r="K61" s="123">
        <v>45500000</v>
      </c>
      <c r="L61" s="65" t="s">
        <v>1148</v>
      </c>
      <c r="M61" s="67">
        <v>1</v>
      </c>
      <c r="N61" s="65" t="s">
        <v>27</v>
      </c>
      <c r="O61" s="65" t="s">
        <v>1148</v>
      </c>
      <c r="P61" s="79"/>
    </row>
    <row r="62" spans="1:16" s="7" customFormat="1" ht="24.75" customHeight="1" outlineLevel="1" x14ac:dyDescent="0.25">
      <c r="A62" s="144">
        <v>15</v>
      </c>
      <c r="B62" s="122" t="s">
        <v>2706</v>
      </c>
      <c r="C62" s="65" t="s">
        <v>31</v>
      </c>
      <c r="D62" s="121" t="s">
        <v>2703</v>
      </c>
      <c r="E62" s="145">
        <v>41661</v>
      </c>
      <c r="F62" s="145">
        <v>41841</v>
      </c>
      <c r="G62" s="160">
        <f t="shared" si="4"/>
        <v>6</v>
      </c>
      <c r="H62" s="122" t="s">
        <v>2705</v>
      </c>
      <c r="I62" s="63" t="s">
        <v>208</v>
      </c>
      <c r="J62" s="63" t="s">
        <v>214</v>
      </c>
      <c r="K62" s="123">
        <v>90890100</v>
      </c>
      <c r="L62" s="65" t="s">
        <v>1148</v>
      </c>
      <c r="M62" s="67">
        <v>1</v>
      </c>
      <c r="N62" s="65" t="s">
        <v>27</v>
      </c>
      <c r="O62" s="65" t="s">
        <v>1148</v>
      </c>
      <c r="P62" s="79"/>
    </row>
    <row r="63" spans="1:16" s="7" customFormat="1" ht="24.75" customHeight="1" outlineLevel="1" x14ac:dyDescent="0.25">
      <c r="A63" s="144">
        <v>16</v>
      </c>
      <c r="B63" s="122" t="s">
        <v>2680</v>
      </c>
      <c r="C63" s="124" t="s">
        <v>31</v>
      </c>
      <c r="D63" s="121" t="s">
        <v>2710</v>
      </c>
      <c r="E63" s="145">
        <v>41989</v>
      </c>
      <c r="F63" s="145">
        <v>42277</v>
      </c>
      <c r="G63" s="160">
        <f t="shared" si="4"/>
        <v>9.6</v>
      </c>
      <c r="H63" s="122" t="s">
        <v>2707</v>
      </c>
      <c r="I63" s="63" t="s">
        <v>208</v>
      </c>
      <c r="J63" s="63" t="s">
        <v>210</v>
      </c>
      <c r="K63" s="123">
        <v>249601395</v>
      </c>
      <c r="L63" s="65" t="s">
        <v>1148</v>
      </c>
      <c r="M63" s="67">
        <v>1</v>
      </c>
      <c r="N63" s="65" t="s">
        <v>27</v>
      </c>
      <c r="O63" s="65" t="s">
        <v>1148</v>
      </c>
      <c r="P63" s="79"/>
    </row>
    <row r="64" spans="1:16" s="7" customFormat="1" ht="24.75" customHeight="1" outlineLevel="1" x14ac:dyDescent="0.25">
      <c r="A64" s="144">
        <v>17</v>
      </c>
      <c r="B64" s="122" t="s">
        <v>2680</v>
      </c>
      <c r="C64" s="124" t="s">
        <v>31</v>
      </c>
      <c r="D64" s="121" t="s">
        <v>2711</v>
      </c>
      <c r="E64" s="145">
        <v>41944</v>
      </c>
      <c r="F64" s="145">
        <v>41988</v>
      </c>
      <c r="G64" s="160">
        <f t="shared" si="4"/>
        <v>1.4666666666666666</v>
      </c>
      <c r="H64" s="122" t="s">
        <v>2708</v>
      </c>
      <c r="I64" s="63" t="s">
        <v>208</v>
      </c>
      <c r="J64" s="63" t="s">
        <v>210</v>
      </c>
      <c r="K64" s="123">
        <v>38505825</v>
      </c>
      <c r="L64" s="65" t="s">
        <v>1148</v>
      </c>
      <c r="M64" s="67">
        <v>1</v>
      </c>
      <c r="N64" s="65" t="s">
        <v>27</v>
      </c>
      <c r="O64" s="65" t="s">
        <v>1148</v>
      </c>
      <c r="P64" s="79"/>
    </row>
    <row r="65" spans="1:16" s="7" customFormat="1" ht="24.75" customHeight="1" outlineLevel="1" x14ac:dyDescent="0.25">
      <c r="A65" s="144">
        <v>18</v>
      </c>
      <c r="B65" s="122" t="s">
        <v>2680</v>
      </c>
      <c r="C65" s="124" t="s">
        <v>31</v>
      </c>
      <c r="D65" s="121" t="s">
        <v>2712</v>
      </c>
      <c r="E65" s="145">
        <v>40908</v>
      </c>
      <c r="F65" s="145">
        <v>41943</v>
      </c>
      <c r="G65" s="160">
        <f t="shared" si="4"/>
        <v>34.5</v>
      </c>
      <c r="H65" s="122" t="s">
        <v>2708</v>
      </c>
      <c r="I65" s="63" t="s">
        <v>208</v>
      </c>
      <c r="J65" s="63" t="s">
        <v>210</v>
      </c>
      <c r="K65" s="123">
        <v>846926292</v>
      </c>
      <c r="L65" s="65" t="s">
        <v>1148</v>
      </c>
      <c r="M65" s="67">
        <v>1</v>
      </c>
      <c r="N65" s="65" t="s">
        <v>27</v>
      </c>
      <c r="O65" s="65" t="s">
        <v>1148</v>
      </c>
      <c r="P65" s="79"/>
    </row>
    <row r="66" spans="1:16" s="7" customFormat="1" ht="24.75" customHeight="1" outlineLevel="1" x14ac:dyDescent="0.25">
      <c r="A66" s="144">
        <v>19</v>
      </c>
      <c r="B66" s="122" t="s">
        <v>2680</v>
      </c>
      <c r="C66" s="124" t="s">
        <v>31</v>
      </c>
      <c r="D66" s="121" t="s">
        <v>2713</v>
      </c>
      <c r="E66" s="145">
        <v>40543</v>
      </c>
      <c r="F66" s="145">
        <v>40907</v>
      </c>
      <c r="G66" s="160">
        <f t="shared" si="4"/>
        <v>12.133333333333333</v>
      </c>
      <c r="H66" s="122" t="s">
        <v>2709</v>
      </c>
      <c r="I66" s="63" t="s">
        <v>208</v>
      </c>
      <c r="J66" s="63" t="s">
        <v>210</v>
      </c>
      <c r="K66" s="123">
        <v>282666184</v>
      </c>
      <c r="L66" s="65" t="s">
        <v>1148</v>
      </c>
      <c r="M66" s="67">
        <v>1</v>
      </c>
      <c r="N66" s="65" t="s">
        <v>27</v>
      </c>
      <c r="O66" s="65" t="s">
        <v>1148</v>
      </c>
      <c r="P66" s="79"/>
    </row>
    <row r="67" spans="1:16" s="7" customFormat="1" ht="24.75" customHeight="1" outlineLevel="1" x14ac:dyDescent="0.25">
      <c r="A67" s="144">
        <v>20</v>
      </c>
      <c r="B67" s="122" t="s">
        <v>2680</v>
      </c>
      <c r="C67" s="124" t="s">
        <v>31</v>
      </c>
      <c r="D67" s="63" t="s">
        <v>2714</v>
      </c>
      <c r="E67" s="145">
        <v>43815</v>
      </c>
      <c r="F67" s="145">
        <v>44180</v>
      </c>
      <c r="G67" s="160">
        <f t="shared" si="4"/>
        <v>12.166666666666666</v>
      </c>
      <c r="H67" s="119" t="s">
        <v>2682</v>
      </c>
      <c r="I67" s="63" t="s">
        <v>208</v>
      </c>
      <c r="J67" s="63" t="s">
        <v>251</v>
      </c>
      <c r="K67" s="66"/>
      <c r="L67" s="65" t="s">
        <v>1148</v>
      </c>
      <c r="M67" s="67">
        <v>1</v>
      </c>
      <c r="N67" s="65" t="s">
        <v>2634</v>
      </c>
      <c r="O67" s="65" t="s">
        <v>1148</v>
      </c>
      <c r="P67" s="79"/>
    </row>
    <row r="68" spans="1:16" s="7" customFormat="1" ht="24.75" customHeight="1" outlineLevel="1" x14ac:dyDescent="0.25">
      <c r="A68" s="144">
        <v>21</v>
      </c>
      <c r="B68" s="122" t="s">
        <v>2680</v>
      </c>
      <c r="C68" s="124" t="s">
        <v>31</v>
      </c>
      <c r="D68" s="63" t="s">
        <v>2715</v>
      </c>
      <c r="E68" s="145">
        <v>43815</v>
      </c>
      <c r="F68" s="145">
        <v>44190</v>
      </c>
      <c r="G68" s="160">
        <f t="shared" si="4"/>
        <v>12.5</v>
      </c>
      <c r="H68" s="122" t="s">
        <v>2682</v>
      </c>
      <c r="I68" s="63" t="s">
        <v>208</v>
      </c>
      <c r="J68" s="63" t="s">
        <v>210</v>
      </c>
      <c r="K68" s="66"/>
      <c r="L68" s="65" t="s">
        <v>1148</v>
      </c>
      <c r="M68" s="67">
        <v>1</v>
      </c>
      <c r="N68" s="65" t="s">
        <v>2634</v>
      </c>
      <c r="O68" s="65" t="s">
        <v>1148</v>
      </c>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2718</v>
      </c>
      <c r="E114" s="145">
        <v>44181</v>
      </c>
      <c r="F114" s="145">
        <v>44347</v>
      </c>
      <c r="G114" s="160">
        <f>IF(AND(E114&lt;&gt;"",F114&lt;&gt;""),((F114-E114)/30),"")</f>
        <v>5.5333333333333332</v>
      </c>
      <c r="H114" s="119" t="s">
        <v>2682</v>
      </c>
      <c r="I114" s="121" t="s">
        <v>208</v>
      </c>
      <c r="J114" s="121" t="s">
        <v>251</v>
      </c>
      <c r="K114" s="123">
        <v>1177617073</v>
      </c>
      <c r="L114" s="100">
        <f>+IF(AND(K114&gt;0,O114="Ejecución"),(K114/877802)*Tabla28[[#This Row],[% participación]],IF(AND(K114&gt;0,O114&lt;&gt;"Ejecución"),"-",""))</f>
        <v>1341.5520504624048</v>
      </c>
      <c r="M114" s="124" t="s">
        <v>1148</v>
      </c>
      <c r="N114" s="173">
        <v>1</v>
      </c>
      <c r="O114" s="162" t="s">
        <v>1150</v>
      </c>
      <c r="P114" s="78"/>
    </row>
    <row r="115" spans="1:16" s="6" customFormat="1" ht="24.75" customHeight="1" x14ac:dyDescent="0.25">
      <c r="A115" s="143">
        <v>2</v>
      </c>
      <c r="B115" s="161" t="s">
        <v>2664</v>
      </c>
      <c r="C115" s="163" t="s">
        <v>31</v>
      </c>
      <c r="D115" s="63" t="s">
        <v>2719</v>
      </c>
      <c r="E115" s="145">
        <v>44181</v>
      </c>
      <c r="F115" s="145">
        <v>44347</v>
      </c>
      <c r="G115" s="160">
        <f t="shared" ref="G115:G116" si="5">IF(AND(E115&lt;&gt;"",F115&lt;&gt;""),((F115-E115)/30),"")</f>
        <v>5.5333333333333332</v>
      </c>
      <c r="H115" s="122" t="s">
        <v>2682</v>
      </c>
      <c r="I115" s="63" t="s">
        <v>208</v>
      </c>
      <c r="J115" s="63" t="s">
        <v>210</v>
      </c>
      <c r="K115" s="68">
        <v>398923450</v>
      </c>
      <c r="L115" s="100">
        <f>+IF(AND(K115&gt;0,O115="Ejecución"),(K115/877802)*Tabla28[[#This Row],[% participación]],IF(AND(K115&gt;0,O115&lt;&gt;"Ejecución"),"-",""))</f>
        <v>454.4572124465426</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3.0000000000000001E-3</v>
      </c>
      <c r="G179" s="165">
        <f>IF(F179&gt;0,SUM(E179+F179),"")</f>
        <v>2.3E-2</v>
      </c>
      <c r="H179" s="5"/>
      <c r="I179" s="221" t="s">
        <v>2670</v>
      </c>
      <c r="J179" s="221"/>
      <c r="K179" s="221"/>
      <c r="L179" s="221"/>
      <c r="M179" s="172">
        <v>2.1999999999999999E-2</v>
      </c>
      <c r="O179" s="8"/>
      <c r="Q179" s="19"/>
      <c r="R179" s="159">
        <f>IF(M179&gt;0,SUM(L179+M179),"")</f>
        <v>2.1999999999999999E-2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2.3E-2</v>
      </c>
      <c r="D185" s="91" t="s">
        <v>2628</v>
      </c>
      <c r="E185" s="94">
        <f>+(C185*SUM(K20:K35))</f>
        <v>82368923.811000004</v>
      </c>
      <c r="F185" s="92"/>
      <c r="G185" s="93"/>
      <c r="H185" s="88"/>
      <c r="I185" s="90" t="s">
        <v>2627</v>
      </c>
      <c r="J185" s="166">
        <f>+SUM(M179:M183)</f>
        <v>2.1999999999999999E-2</v>
      </c>
      <c r="K185" s="202" t="s">
        <v>2628</v>
      </c>
      <c r="L185" s="202"/>
      <c r="M185" s="94">
        <f>+J185*(SUM(K20:K35))</f>
        <v>78787666.253999993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40429</v>
      </c>
      <c r="D193" s="5"/>
      <c r="E193" s="126">
        <v>3899</v>
      </c>
      <c r="F193" s="5"/>
      <c r="G193" s="5"/>
      <c r="H193" s="147" t="s">
        <v>2720</v>
      </c>
      <c r="J193" s="5"/>
      <c r="K193" s="127">
        <v>38999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CORGESTACOL</cp:lastModifiedBy>
  <cp:lastPrinted>2020-11-20T15:12:35Z</cp:lastPrinted>
  <dcterms:created xsi:type="dcterms:W3CDTF">2020-10-14T21:57:42Z</dcterms:created>
  <dcterms:modified xsi:type="dcterms:W3CDTF">2020-12-30T00:42:38Z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