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EQUIPO\Desktop\MANIFESTACION 2\"/>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4000" windowHeight="96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<sst xmlns="http://schemas.openxmlformats.org/spreadsheetml/2006/main" count="3200" uniqueCount="2717">
  <si>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</si>
  <si>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</si>
  <si>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</si>
  <si>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</si>
  <si>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</si>
  <si>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</si>
  <si>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</si>
  <si>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</si>
  <si>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</si>
  <si>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</si>
  <si>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</si>
  <si>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</si>
  <si>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</si>
  <si>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</si>
  <si>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</si>
  <si>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</si>
  <si>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</si>
  <si>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</si>
  <si>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</si>
  <si>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</si>
  <si>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</si>
  <si>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</si>
  <si>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</si>
  <si>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</si>
  <si>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</si>
  <si>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</si>
  <si>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</si>
  <si>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</si>
  <si>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</si>
  <si>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</si>
  <si>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</si>
  <si>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</si>
  <si>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</si>
  <si>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</si>
  <si>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</si>
  <si>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</si>
  <si>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</si>
  <si>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</si>
  <si>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</si>
  <si>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</si>
  <si>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</si>
  <si>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</si>
  <si>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</si>
  <si>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</si>
  <si>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</si>
  <si>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</si>
  <si>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</si>
  <si>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</si>
  <si>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</si>
  <si>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</si>
  <si>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</si>
  <si>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</si>
  <si>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</si>
  <si>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</si>
  <si>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</si>
  <si>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</si>
  <si>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</si>
  <si>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</si>
  <si>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</si>
  <si>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</si>
  <si>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</si>
  <si>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</si>
  <si>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</si>
  <si>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</si>
  <si>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</si>
  <si>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</si>
  <si>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</si>
  <si>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</si>
  <si>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</si>
  <si>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</si>
  <si>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</si>
  <si>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</si>
  <si>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</si>
  <si>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</si>
  <si>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</si>
  <si>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</si>
  <si>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</si>
  <si>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</si>
  <si>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</si>
  <si>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</si>
  <si>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</si>
  <si>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</si>
  <si>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</si>
  <si>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</si>
  <si>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</si>
  <si>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</si>
  <si>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</si>
  <si>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</si>
  <si>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</si>
  <si>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</si>
  <si>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</si>
  <si>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</si>
  <si>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</si>
  <si>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</si>
  <si>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</si>
  <si>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</si>
  <si>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</si>
  <si>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</si>
  <si>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</si>
  <si>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</si>
  <si>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</si>
  <si>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</si>
  <si>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</si>
  <si>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</si>
  <si>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</si>
  <si>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</si>
  <si>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</si>
  <si>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</si>
  <si>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</si>
  <si>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</si>
  <si>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</si>
  <si>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</si>
  <si>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</si>
  <si>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</si>
  <si>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</si>
  <si>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</si>
  <si>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</si>
  <si>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</si>
  <si>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</si>
  <si>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</si>
  <si>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</si>
  <si>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</si>
  <si>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</si>
  <si>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</si>
  <si>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</si>
  <si>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</si>
  <si>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</si>
  <si>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</si>
  <si>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</si>
  <si>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</si>
  <si>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</si>
  <si>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</si>
  <si>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</si>
  <si>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</si>
  <si>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</si>
  <si>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</si>
  <si>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</si>
  <si>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</si>
  <si>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</si>
  <si>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</si>
  <si>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</si>
  <si>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</si>
  <si>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</si>
  <si>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</si>
  <si>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</si>
  <si>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</si>
  <si>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</si>
  <si>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</si>
  <si>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</si>
  <si>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</si>
  <si>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</si>
  <si>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</si>
  <si>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</si>
  <si>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</si>
  <si>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</si>
  <si>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</si>
  <si>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</si>
  <si>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</si>
  <si>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</si>
  <si>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</si>
  <si>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</si>
  <si>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</si>
  <si>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</si>
  <si>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</si>
  <si>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</si>
  <si>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</si>
  <si>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</si>
  <si>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</si>
  <si>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</si>
  <si>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</si>
  <si>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</si>
  <si>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</si>
  <si>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</si>
  <si>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</si>
  <si>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</si>
  <si>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</si>
  <si>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</si>
  <si>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</si>
  <si>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</si>
  <si>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</si>
  <si>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</si>
  <si>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</si>
  <si>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</si>
  <si>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</si>
  <si>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</si>
  <si>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</si>
  <si>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</si>
  <si>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</si>
  <si>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</si>
  <si>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</si>
  <si>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</si>
  <si>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</si>
  <si>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</si>
  <si>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</si>
  <si>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</si>
  <si>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</si>
  <si>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</si>
  <si>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</si>
  <si>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</si>
  <si>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</si>
  <si>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</si>
  <si>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</si>
  <si>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</si>
  <si>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</si>
  <si>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</si>
  <si>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</si>
  <si>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</si>
  <si>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</si>
  <si>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</si>
  <si>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</si>
  <si>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</si>
  <si>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</si>
  <si>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</si>
  <si>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</si>
  <si>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</si>
  <si>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</si>
  <si>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</si>
  <si>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</si>
  <si>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</si>
  <si>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</si>
  <si>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</si>
  <si>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</si>
  <si>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</si>
  <si>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</si>
  <si>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</si>
  <si>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</si>
  <si>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</si>
  <si>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</si>
  <si>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</si>
  <si>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</si>
  <si>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</si>
  <si>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</si>
  <si>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</si>
  <si>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</si>
  <si>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</si>
  <si>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</si>
  <si>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</si>
  <si>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</si>
  <si>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</si>
  <si>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</si>
  <si>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</si>
  <si>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</si>
  <si>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</si>
  <si>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</si>
  <si>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</si>
  <si>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</si>
  <si>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</si>
  <si>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</si>
  <si>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</si>
  <si>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</si>
  <si>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</si>
  <si>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</si>
  <si>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</si>
  <si>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</si>
  <si>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</si>
  <si>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</si>
  <si>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</si>
  <si>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</si>
  <si>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</si>
  <si>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</si>
  <si>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</si>
  <si>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</si>
  <si>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</si>
  <si>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</si>
  <si>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</si>
  <si>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</si>
  <si>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</si>
  <si>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</si>
  <si>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</si>
  <si>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</si>
  <si>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</si>
  <si>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</si>
  <si>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</si>
  <si>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</si>
  <si>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</si>
  <si>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</si>
  <si>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</si>
  <si>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</si>
  <si>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</si>
  <si>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</si>
  <si>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</si>
  <si>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</si>
  <si>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</si>
  <si>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</si>
  <si>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</si>
  <si>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</si>
  <si>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</si>
  <si>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</si>
  <si>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</si>
  <si>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</si>
  <si>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</si>
  <si>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</si>
  <si>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</si>
  <si>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</si>
  <si>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</si>
  <si>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</si>
  <si>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</si>
  <si>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</si>
  <si>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</si>
  <si>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</si>
  <si>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</si>
  <si>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</si>
  <si>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</si>
  <si>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</si>
  <si>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</si>
  <si>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</si>
  <si>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</si>
  <si>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</si>
  <si>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</si>
  <si>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</si>
  <si>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</si>
  <si>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</si>
  <si>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</si>
  <si>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</si>
  <si>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</si>
  <si>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</si>
  <si>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</si>
  <si>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</si>
  <si>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</si>
  <si>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</si>
  <si>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</si>
  <si>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</si>
  <si>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</si>
  <si>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</si>
  <si>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</si>
  <si>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</si>
  <si>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</si>
  <si>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</si>
  <si>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</si>
  <si>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</si>
  <si>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</si>
  <si>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</si>
  <si>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</si>
  <si>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</si>
  <si>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</si>
  <si>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</si>
  <si>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</si>
  <si>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</si>
  <si>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</si>
  <si>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</si>
  <si>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</si>
  <si>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</si>
  <si>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</si>
  <si>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</si>
  <si>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</si>
  <si>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</si>
  <si>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</si>
  <si>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</si>
  <si>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</si>
  <si>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</si>
  <si>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</si>
  <si>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</si>
  <si>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</si>
  <si>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</si>
  <si>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</si>
  <si>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</si>
  <si>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</si>
  <si>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</si>
  <si>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</si>
  <si>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</si>
  <si>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</si>
  <si>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</si>
  <si>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</si>
  <si>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</si>
  <si>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</si>
  <si>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</si>
  <si>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</si>
  <si>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</si>
  <si>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</si>
  <si>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</si>
  <si>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</si>
  <si>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</si>
  <si>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</si>
  <si>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</si>
  <si>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</si>
  <si>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</si>
  <si>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</si>
  <si>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</si>
  <si>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</si>
  <si>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</si>
  <si>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</si>
  <si>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</si>
  <si>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</si>
  <si>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</si>
  <si>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</si>
  <si>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</si>
  <si>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</si>
  <si>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</si>
  <si>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</si>
  <si>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</si>
  <si>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</si>
  <si>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</si>
  <si>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</si>
  <si>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</si>
  <si>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</si>
  <si>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</si>
  <si>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</si>
  <si>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</si>
  <si>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</si>
  <si>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</si>
  <si>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</si>
  <si>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</si>
  <si>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</si>
  <si>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</si>
  <si>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</si>
  <si>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</si>
  <si>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</si>
  <si>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</si>
  <si>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</si>
  <si>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</si>
  <si>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</si>
  <si>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</si>
  <si>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</si>
  <si>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</si>
  <si>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</si>
  <si>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</si>
  <si>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</si>
  <si>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</si>
  <si>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</si>
  <si>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</si>
  <si>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</si>
  <si>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</si>
  <si>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</si>
  <si>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</si>
  <si>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</si>
  <si>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</si>
  <si>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</si>
  <si>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</si>
  <si>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</si>
  <si>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</si>
  <si>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</si>
  <si>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</si>
  <si>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</si>
  <si>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</si>
  <si>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</si>
  <si>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</si>
  <si>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</si>
  <si>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</si>
  <si>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</si>
  <si>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</si>
  <si>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</si>
  <si>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</si>
  <si>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</si>
  <si>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</si>
  <si>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</si>
  <si>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</si>
  <si>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</si>
  <si>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</si>
  <si>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</si>
  <si>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</si>
  <si>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</si>
  <si>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</si>
  <si>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</si>
  <si>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</si>
  <si>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</si>
  <si>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</si>
  <si>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</si>
  <si>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</si>
  <si>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</si>
  <si>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</si>
  <si>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</si>
  <si>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</si>
  <si>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</si>
  <si>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</si>
  <si>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</si>
  <si>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</si>
  <si>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</si>
  <si>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</si>
  <si>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</si>
  <si>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</si>
  <si>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</si>
  <si>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</si>
  <si>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</si>
  <si>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</si>
  <si>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</si>
  <si>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</si>
  <si>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</si>
  <si>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</si>
  <si>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</si>
  <si>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</si>
  <si>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</si>
  <si>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</si>
  <si>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</si>
  <si>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</si>
  <si>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</si>
  <si>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</si>
  <si>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</si>
  <si>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</si>
  <si>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</si>
  <si>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</si>
  <si>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</si>
  <si>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</si>
  <si>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</si>
  <si>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</si>
  <si>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</si>
  <si>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</si>
  <si>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</si>
  <si>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</si>
  <si>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</si>
  <si>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</si>
  <si>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</si>
  <si>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</si>
  <si>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</si>
  <si>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</si>
  <si>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</si>
  <si>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</si>
  <si>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</si>
  <si>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</si>
  <si>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</si>
  <si>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</si>
  <si>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</si>
  <si>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</si>
  <si>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</si>
  <si>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</si>
  <si>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</si>
  <si>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</si>
  <si>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</si>
  <si>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</si>
  <si>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</si>
  <si>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</si>
  <si>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</si>
  <si>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</si>
  <si>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</si>
  <si>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</si>
  <si>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</si>
  <si>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</si>
  <si>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</si>
  <si>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</si>
  <si>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</si>
  <si>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</si>
  <si>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</si>
  <si>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</si>
  <si>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</si>
  <si>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</si>
  <si>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</si>
  <si>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</si>
  <si>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</si>
  <si>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</si>
  <si>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</si>
  <si>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</si>
  <si>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</si>
  <si>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</si>
  <si>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</si>
  <si>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</si>
  <si>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</si>
  <si>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</si>
  <si>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</si>
  <si>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</si>
  <si>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</si>
  <si>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</si>
  <si>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</si>
  <si>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</si>
  <si>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</si>
  <si>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</si>
  <si>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</si>
  <si>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</si>
  <si>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</si>
  <si>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</si>
  <si>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</si>
  <si>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</si>
  <si>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</si>
  <si>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</si>
  <si>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</si>
  <si>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</si>
  <si>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</si>
  <si>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</si>
  <si>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</si>
  <si>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</si>
  <si>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</si>
  <si>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</si>
  <si>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</si>
  <si>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</si>
  <si>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</si>
  <si>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</si>
  <si>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</si>
  <si>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</si>
  <si>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</si>
  <si>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</si>
  <si>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</si>
  <si>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</si>
  <si>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</si>
  <si>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</si>
  <si>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</si>
  <si>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</si>
  <si>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</si>
  <si>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</si>
  <si>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</si>
  <si>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</si>
  <si>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</si>
  <si>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</si>
  <si>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</si>
  <si>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</si>
  <si>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</si>
  <si>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</si>
  <si>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</si>
  <si>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</si>
  <si>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</si>
  <si>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</si>
  <si>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</si>
  <si>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</si>
  <si>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</si>
  <si>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</si>
  <si>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</si>
  <si>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</si>
  <si>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</si>
  <si>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</si>
  <si>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</si>
  <si>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</si>
  <si>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</si>
  <si>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</si>
  <si>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</si>
  <si>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</si>
  <si>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</si>
  <si>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</si>
  <si>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</si>
  <si>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</si>
  <si>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</si>
  <si>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</si>
  <si>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</si>
  <si>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</si>
  <si>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</si>
  <si>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</si>
  <si>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</si>
  <si>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</si>
  <si>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</si>
  <si>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</si>
  <si>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</si>
  <si>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</si>
  <si>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</si>
  <si>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</si>
  <si>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</si>
  <si>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</si>
  <si>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</si>
  <si>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</si>
  <si>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</si>
  <si>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</si>
  <si>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</si>
  <si>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</si>
  <si>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</si>
  <si>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</si>
  <si>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</si>
  <si>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</si>
  <si>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</si>
  <si>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</si>
  <si>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</si>
  <si>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</si>
  <si>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</si>
  <si>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</si>
  <si>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</si>
  <si>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</si>
  <si>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</si>
  <si>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</si>
  <si>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</si>
  <si>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</si>
  <si>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</si>
  <si>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</si>
  <si>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</si>
  <si>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</si>
  <si>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</si>
  <si>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</si>
  <si>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</si>
  <si>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</si>
  <si>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</si>
  <si>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</si>
  <si>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</si>
  <si>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</si>
  <si>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</si>
  <si>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</si>
  <si>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</si>
  <si>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</si>
  <si>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</si>
  <si>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</si>
  <si>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</si>
  <si>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</si>
  <si>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</si>
  <si>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</si>
  <si>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</si>
  <si>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</si>
  <si>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</si>
  <si>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</si>
  <si>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</si>
  <si>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</si>
  <si>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</si>
  <si>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</si>
  <si>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</si>
  <si>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</si>
  <si>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</si>
  <si>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</si>
  <si>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</si>
  <si>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</si>
  <si>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</si>
  <si>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</si>
  <si>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</si>
  <si>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</si>
  <si>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</si>
  <si>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</si>
  <si>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</si>
  <si>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</si>
  <si>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</si>
  <si>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</si>
  <si>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</si>
  <si>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</si>
  <si>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</si>
  <si>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</si>
  <si>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</si>
  <si>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</si>
  <si>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</si>
  <si>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</si>
  <si>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</si>
  <si>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</si>
  <si>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</si>
  <si>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</si>
  <si>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</si>
  <si>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</si>
  <si>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</si>
  <si>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</si>
  <si>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</si>
  <si>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</si>
  <si>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</si>
  <si>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</si>
  <si>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</si>
  <si>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</si>
  <si>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</si>
  <si>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</si>
  <si>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</si>
  <si>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</si>
  <si>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</si>
  <si>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</si>
  <si>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</si>
  <si>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</si>
  <si>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</si>
  <si>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</si>
  <si>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</si>
  <si>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</si>
  <si>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</si>
  <si>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</si>
  <si>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</si>
  <si>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</si>
  <si>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</si>
  <si>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</si>
  <si>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</si>
  <si>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</si>
  <si>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</si>
  <si>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</si>
  <si>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</si>
  <si>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</si>
  <si>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</si>
  <si>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</si>
  <si>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</si>
  <si>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</si>
  <si>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</si>
  <si>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</si>
  <si>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</si>
  <si>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</si>
  <si>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</si>
  <si>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</si>
  <si>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</si>
  <si>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</si>
  <si>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</si>
  <si>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</si>
  <si>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</si>
  <si>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</si>
  <si>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</si>
  <si>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</si>
  <si>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</si>
  <si>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</si>
  <si>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</si>
  <si>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</si>
  <si>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</si>
  <si>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</si>
  <si>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</si>
  <si>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</si>
  <si>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</si>
  <si>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</si>
  <si>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</si>
  <si>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</si>
  <si>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</si>
  <si>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</si>
  <si>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</si>
  <si>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</si>
  <si>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</si>
  <si>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</si>
  <si>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</si>
  <si>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</si>
  <si>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</si>
  <si>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</si>
  <si>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</si>
  <si>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</si>
  <si>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</si>
  <si>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</si>
  <si>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</si>
  <si>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</si>
  <si>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</si>
  <si>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</si>
  <si>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</si>
  <si>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</si>
  <si>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</si>
  <si>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</si>
  <si>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</si>
  <si>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</si>
  <si>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</si>
  <si>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</si>
  <si>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</si>
  <si>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</si>
  <si>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</si>
  <si>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</si>
  <si>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</si>
  <si>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</si>
  <si>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</si>
  <si>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</si>
  <si>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</si>
  <si>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</si>
  <si>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</si>
  <si>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</si>
  <si>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</si>
  <si>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</si>
  <si>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</si>
  <si>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</si>
  <si>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</si>
  <si>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</si>
  <si>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</si>
  <si>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</si>
  <si>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</si>
  <si>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</si>
  <si>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</si>
  <si>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</si>
  <si>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</si>
  <si>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</si>
  <si>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</si>
  <si>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</si>
  <si>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</si>
  <si>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</si>
  <si>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</si>
  <si>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</si>
  <si>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</si>
  <si>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</si>
  <si>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</si>
  <si>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</si>
  <si>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</si>
  <si>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</si>
  <si>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</si>
  <si>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</si>
  <si>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</si>
  <si>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</si>
  <si>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</si>
  <si>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</si>
  <si>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</si>
  <si>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</si>
  <si>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</si>
  <si>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</si>
  <si>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</si>
  <si>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</si>
  <si>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</si>
  <si>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</si>
  <si>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</si>
  <si>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</si>
  <si>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</si>
  <si>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</si>
  <si>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</si>
  <si>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</si>
  <si>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</si>
  <si>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</si>
  <si>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</si>
  <si>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</si>
  <si>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</si>
  <si>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</si>
  <si>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</si>
  <si>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</si>
  <si>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</si>
  <si>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</si>
  <si>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</si>
  <si>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</si>
  <si>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</si>
  <si>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</si>
  <si>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</si>
  <si>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</si>
  <si>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</si>
  <si>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</si>
  <si>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</si>
  <si>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</si>
  <si>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</si>
  <si>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</si>
  <si>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</si>
  <si>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</si>
  <si>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</si>
  <si>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</si>
  <si>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</si>
  <si>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</si>
  <si>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</si>
  <si>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</si>
  <si>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</si>
  <si>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</si>
  <si>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</si>
  <si>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</si>
  <si>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</si>
  <si>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</si>
  <si>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</si>
  <si>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</si>
  <si>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</si>
  <si>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</si>
  <si>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</si>
  <si>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</si>
  <si>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</si>
  <si>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</si>
  <si>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</si>
  <si>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</si>
  <si>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</si>
  <si>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</si>
  <si>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</si>
  <si>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</si>
  <si>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</si>
  <si>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</si>
  <si>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</si>
  <si>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</si>
  <si>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</si>
  <si>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</si>
  <si>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</si>
  <si>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</si>
  <si>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</si>
  <si>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</si>
  <si>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</si>
  <si>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</si>
  <si>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</si>
  <si>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</si>
  <si>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</si>
  <si>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</si>
  <si>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</si>
  <si>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</si>
  <si>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</si>
  <si>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</si>
  <si>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</si>
  <si>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</si>
  <si>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</si>
  <si>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</si>
  <si>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</si>
  <si>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</si>
  <si>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</si>
  <si>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</si>
  <si>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</si>
  <si>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</si>
  <si>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</si>
  <si>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</si>
  <si>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</si>
  <si>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</si>
  <si>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</si>
  <si>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</si>
  <si>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</si>
  <si>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</si>
  <si>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</si>
  <si>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</si>
  <si>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</si>
  <si>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</si>
  <si>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</si>
  <si>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</si>
  <si>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</si>
  <si>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</si>
  <si>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</si>
  <si>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</si>
  <si>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</si>
  <si>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</si>
  <si>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</si>
  <si>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</si>
  <si>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</si>
  <si>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</si>
  <si>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</si>
  <si>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</si>
  <si>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</si>
  <si>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</si>
  <si>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</si>
  <si>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</si>
  <si>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</si>
  <si>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</si>
  <si>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</si>
  <si>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</si>
  <si>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</si>
  <si>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</si>
  <si>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</si>
  <si>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</si>
  <si>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</si>
  <si>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</si>
  <si>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</si>
  <si>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</si>
  <si>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</si>
  <si>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</si>
  <si>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</si>
  <si>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</si>
  <si>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</si>
  <si>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</si>
  <si>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</si>
  <si>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</si>
  <si>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</si>
  <si>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</si>
  <si>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</si>
  <si>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</si>
  <si>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</si>
  <si>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</si>
  <si>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</si>
  <si>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</si>
  <si>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</si>
  <si>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</si>
  <si>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</si>
  <si>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</si>
  <si>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</si>
  <si>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</si>
  <si>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</si>
  <si>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</si>
  <si>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</si>
  <si>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</si>
  <si>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</si>
  <si>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</si>
  <si>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</si>
  <si>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</si>
  <si>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</si>
  <si>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</si>
  <si>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</si>
  <si>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</si>
  <si>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</si>
  <si>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</si>
  <si>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</si>
  <si>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</si>
  <si>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</si>
  <si>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</si>
  <si>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</si>
  <si>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</si>
  <si>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</si>
  <si>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</si>
  <si>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</si>
  <si>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</si>
  <si>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</si>
  <si>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</si>
  <si>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</si>
  <si>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</si>
  <si>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</si>
  <si>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</si>
  <si>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</si>
  <si>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</si>
  <si>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</si>
  <si>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</si>
  <si>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</si>
  <si>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</si>
  <si>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</si>
  <si>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</si>
  <si>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</si>
  <si>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</si>
  <si>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</si>
  <si>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</si>
  <si>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</si>
  <si>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</si>
  <si>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</si>
  <si>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</si>
  <si>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</si>
  <si>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</si>
  <si>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</si>
  <si>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</si>
  <si>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</si>
  <si>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</si>
  <si>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</si>
  <si>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</si>
  <si>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</si>
  <si>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</si>
  <si>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</si>
  <si>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</si>
  <si>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</si>
  <si>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</si>
  <si>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</si>
  <si>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</si>
  <si>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</si>
  <si>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</si>
  <si>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</si>
  <si>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</si>
  <si>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</si>
  <si>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</si>
  <si>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</si>
  <si>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</si>
  <si>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</si>
  <si>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</si>
  <si>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</si>
  <si>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</si>
  <si>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</si>
  <si>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</si>
  <si>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</si>
  <si>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</si>
  <si>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</si>
  <si>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</si>
  <si>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</si>
  <si>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</si>
  <si>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</si>
  <si>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</si>
  <si>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</si>
  <si>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</si>
  <si>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</si>
  <si>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</si>
  <si>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</si>
  <si>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</si>
  <si>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</si>
  <si>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</si>
  <si>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</si>
  <si>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</si>
  <si>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</si>
  <si>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</si>
  <si>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</si>
  <si>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</si>
  <si>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</si>
  <si>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</si>
  <si>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</si>
  <si>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</si>
  <si>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</si>
  <si>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</si>
  <si>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</si>
  <si>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</si>
  <si>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</si>
  <si>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</si>
  <si>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</si>
  <si>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</si>
  <si>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</si>
  <si>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</si>
  <si>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</si>
  <si>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</si>
  <si>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</si>
  <si>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</si>
  <si>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</si>
  <si>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</si>
  <si>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</si>
  <si>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</si>
  <si>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</si>
  <si>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</si>
  <si>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</si>
  <si>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</si>
  <si>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</si>
  <si>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</si>
  <si>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</si>
  <si>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</si>
  <si>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</si>
  <si>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</si>
  <si>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</si>
  <si>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</si>
  <si>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</si>
  <si>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</si>
  <si>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</si>
  <si>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</si>
  <si>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</si>
  <si>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</si>
  <si>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</si>
  <si>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</si>
  <si>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</si>
  <si>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</si>
  <si>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</si>
  <si>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</si>
  <si>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</si>
  <si>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</si>
  <si>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</si>
  <si>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</si>
  <si>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</si>
  <si>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</si>
  <si>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</si>
  <si>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</si>
  <si>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</si>
  <si>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</si>
  <si>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</si>
  <si>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</si>
  <si>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</si>
  <si>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</si>
  <si>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</si>
  <si>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</si>
  <si>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</si>
  <si>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</si>
  <si>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</si>
  <si>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</si>
  <si>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</si>
  <si>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</si>
  <si>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</si>
  <si>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</si>
  <si>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</si>
  <si>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</si>
  <si>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</si>
  <si>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</si>
  <si>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</si>
  <si>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</si>
  <si>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</si>
  <si>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</si>
  <si>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</si>
  <si>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</si>
  <si>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</si>
  <si>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</si>
  <si>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</si>
  <si>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</si>
  <si>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</si>
  <si>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</si>
  <si>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</si>
  <si>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</si>
  <si>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</si>
  <si>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</si>
  <si>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</si>
  <si>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</si>
  <si>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</si>
  <si>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</si>
  <si>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</si>
  <si>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</si>
  <si>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</si>
  <si>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</si>
  <si>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</si>
  <si>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</si>
  <si>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</si>
  <si>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</si>
  <si>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</si>
  <si>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</si>
  <si>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</si>
  <si>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</si>
  <si>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</si>
  <si>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</si>
  <si>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</si>
  <si>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</si>
  <si>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</si>
  <si>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</si>
  <si>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</si>
  <si>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</si>
  <si>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</si>
  <si>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</si>
  <si>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</si>
  <si>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</si>
  <si>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</si>
  <si>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</si>
  <si>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</si>
  <si>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</si>
  <si>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</si>
  <si>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</si>
  <si>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</si>
  <si>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</si>
  <si>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</si>
  <si>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</si>
  <si>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</si>
  <si>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</si>
  <si>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</si>
  <si>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</si>
  <si>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</si>
  <si>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</si>
  <si>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</si>
  <si>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</si>
  <si>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</si>
  <si>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</si>
  <si>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</si>
  <si>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</si>
  <si>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</si>
  <si>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</si>
  <si>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</si>
  <si>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</si>
  <si>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</si>
  <si>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</si>
  <si>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</si>
  <si>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</si>
  <si>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</si>
  <si>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</si>
  <si>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</si>
  <si>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</si>
  <si>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</si>
  <si>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</si>
  <si>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</si>
  <si>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</si>
  <si>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</si>
  <si>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</si>
  <si>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</si>
  <si>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</si>
  <si>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</si>
  <si>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</si>
  <si>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</si>
  <si>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</si>
  <si>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</si>
  <si>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</si>
  <si>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</si>
  <si>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</si>
  <si>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</si>
  <si>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</si>
  <si>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</si>
  <si>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</si>
  <si>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</si>
  <si>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</si>
  <si>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</si>
  <si>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</si>
  <si>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</si>
  <si>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</si>
  <si>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</si>
  <si>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</si>
  <si>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</si>
  <si>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</si>
  <si>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</si>
  <si>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</si>
  <si>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</si>
  <si>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</si>
  <si>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</si>
  <si>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</si>
  <si>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</si>
  <si>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</si>
  <si>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</si>
  <si>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</si>
  <si>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</si>
  <si>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</si>
  <si>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</si>
  <si>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</si>
  <si>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</si>
  <si>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</si>
  <si>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</si>
  <si>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</si>
  <si>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</si>
  <si>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</si>
  <si>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</si>
  <si>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</si>
  <si>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</si>
  <si>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</si>
  <si>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</si>
  <si>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</si>
  <si>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</si>
  <si>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</si>
  <si>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</si>
  <si>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</si>
  <si>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</si>
  <si>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</si>
  <si>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</si>
  <si>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</si>
  <si>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</si>
  <si>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</si>
  <si>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</si>
  <si>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</si>
  <si>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</si>
  <si>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</si>
  <si>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</si>
  <si>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</si>
  <si>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</si>
  <si>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</si>
  <si>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</si>
  <si>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</si>
  <si>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</si>
  <si>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</si>
  <si>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</si>
  <si>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</si>
  <si>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</si>
  <si>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</si>
  <si>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</si>
  <si>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</si>
  <si>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</si>
  <si>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</si>
  <si>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</si>
  <si>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</si>
  <si>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</si>
  <si>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</si>
  <si>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</si>
  <si>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</si>
  <si>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</si>
  <si>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</si>
  <si>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</si>
  <si>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</si>
  <si>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</si>
  <si>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</si>
  <si>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</si>
  <si>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</si>
  <si>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</si>
  <si>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</si>
  <si>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</si>
  <si>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</si>
  <si>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</si>
  <si>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</si>
  <si>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</si>
  <si>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</si>
  <si>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</si>
  <si>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</si>
  <si>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</si>
  <si>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</si>
  <si>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</si>
  <si>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</si>
  <si>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</si>
  <si>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</si>
  <si>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</si>
  <si>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</si>
  <si>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</si>
  <si>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</si>
  <si>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</si>
  <si>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</si>
  <si>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</si>
  <si>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</si>
  <si>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</si>
  <si>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</si>
  <si>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</si>
  <si>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</si>
  <si>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</si>
  <si>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</si>
  <si>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</si>
  <si>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</si>
  <si>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</si>
  <si>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</si>
  <si>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</si>
  <si>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</si>
  <si>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</si>
  <si>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</si>
  <si>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</si>
  <si>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</si>
  <si>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</si>
  <si>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</si>
  <si>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</si>
  <si>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</si>
  <si>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</si>
  <si>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</si>
  <si>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</si>
  <si>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</si>
  <si>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</si>
  <si>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</si>
  <si>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</si>
  <si>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</si>
  <si>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</si>
  <si>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</si>
  <si>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</si>
  <si>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</si>
  <si>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</si>
  <si>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</si>
  <si>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</si>
  <si>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</si>
  <si>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</si>
  <si>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</si>
  <si>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</si>
  <si>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</si>
  <si>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</si>
  <si>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</si>
  <si>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</si>
  <si>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</si>
  <si>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</si>
  <si>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</si>
  <si>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</si>
  <si>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</si>
  <si>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</si>
  <si>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</si>
  <si>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</si>
  <si>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</si>
  <si>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</si>
  <si>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</si>
  <si>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</si>
  <si>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</si>
  <si>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</si>
  <si>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</si>
  <si>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</si>
  <si>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</si>
  <si>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</si>
  <si>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</si>
  <si>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</si>
  <si>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</si>
  <si>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</si>
  <si>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</si>
  <si>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</si>
  <si>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</si>
  <si>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</si>
  <si>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</si>
  <si>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</si>
  <si>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</si>
  <si>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</si>
  <si>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</si>
  <si>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</si>
  <si>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</si>
  <si>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</si>
  <si>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</si>
  <si>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</si>
  <si>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</si>
  <si>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</si>
  <si>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</si>
  <si>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</si>
  <si>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</si>
  <si>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</si>
  <si>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</si>
  <si>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</si>
  <si>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</si>
  <si>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</si>
  <si>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</si>
  <si>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</si>
  <si>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</si>
  <si>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</si>
  <si>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</si>
  <si>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</si>
  <si>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</si>
  <si>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</si>
  <si>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</si>
  <si>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</si>
  <si>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</si>
  <si>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</si>
  <si>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</si>
  <si>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</si>
  <si>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</si>
  <si>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</si>
  <si>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</si>
  <si>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</si>
  <si>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</si>
  <si>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</si>
  <si>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</si>
  <si>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</si>
  <si>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</si>
  <si>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</si>
  <si>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</si>
  <si>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</si>
  <si>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</si>
  <si>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</si>
  <si>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</si>
  <si>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</si>
  <si>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</si>
  <si>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</si>
  <si>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</si>
  <si>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</si>
  <si>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</si>
  <si>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</si>
  <si>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</si>
  <si>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</si>
  <si>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</si>
  <si>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</si>
  <si>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</si>
  <si>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</si>
  <si>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</si>
  <si>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</si>
  <si>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</si>
  <si>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</si>
  <si>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</si>
  <si>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</si>
  <si>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</si>
  <si>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</si>
  <si>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</si>
  <si>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</si>
  <si>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</si>
  <si>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</si>
  <si>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</si>
  <si>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</si>
  <si>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</si>
  <si>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</si>
  <si>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</si>
  <si>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</si>
  <si>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</si>
  <si>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</si>
  <si>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</si>
  <si>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</si>
  <si>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</si>
  <si>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</si>
  <si>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</si>
  <si>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</si>
  <si>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</si>
  <si>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</si>
  <si>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</si>
  <si>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</si>
  <si>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</si>
  <si>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</si>
  <si>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</si>
  <si>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</si>
  <si>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</si>
  <si>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</si>
  <si>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</si>
  <si>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</si>
  <si>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</si>
  <si>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</si>
  <si>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</si>
  <si>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</si>
  <si>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</si>
  <si>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</si>
  <si>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</si>
  <si>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</si>
  <si>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</si>
  <si>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</si>
  <si>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</si>
  <si>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</si>
  <si>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</si>
  <si>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</si>
  <si>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</si>
  <si>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</si>
  <si>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</si>
  <si>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</si>
  <si>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</si>
  <si>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</si>
  <si>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</si>
  <si>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</si>
  <si>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</si>
  <si>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</si>
  <si>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</si>
  <si>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</si>
  <si>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</si>
  <si>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</si>
  <si>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</si>
  <si>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</si>
  <si>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</si>
  <si>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</si>
  <si>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</si>
  <si>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</si>
  <si>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</si>
  <si>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</si>
  <si>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</si>
  <si>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</si>
  <si>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</si>
  <si>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</si>
  <si>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</si>
  <si>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</si>
  <si>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</si>
  <si>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</si>
  <si>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</si>
  <si>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</si>
  <si>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</si>
  <si>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</si>
  <si>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</si>
  <si>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</si>
  <si>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</si>
  <si>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</si>
  <si>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</si>
  <si>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</si>
  <si>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</si>
  <si>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</si>
  <si>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</si>
  <si>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</si>
  <si>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</si>
  <si>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</si>
  <si>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</si>
  <si>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</si>
  <si>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</si>
  <si>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</si>
  <si>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</si>
  <si>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</si>
  <si>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</si>
  <si>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</si>
  <si>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</si>
  <si>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</si>
  <si>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</si>
  <si>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</si>
  <si>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</si>
  <si>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</si>
  <si>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</si>
  <si>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</si>
  <si>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</si>
  <si>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</si>
  <si>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</si>
  <si>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</si>
  <si>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</si>
  <si>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</si>
  <si>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</si>
  <si>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</si>
  <si>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</si>
  <si>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</si>
  <si>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</si>
  <si>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</si>
  <si>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</si>
  <si>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</si>
  <si>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</si>
  <si>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</si>
  <si>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</si>
  <si>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</si>
  <si>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</si>
  <si>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</si>
  <si>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</si>
  <si>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</si>
  <si>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</si>
  <si>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</si>
  <si>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</si>
  <si>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</si>
  <si>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</si>
  <si>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</si>
  <si>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</si>
  <si>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</si>
  <si>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</si>
  <si>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</si>
  <si>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</si>
  <si>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</si>
  <si>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</si>
  <si>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</si>
  <si>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</si>
  <si>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</si>
  <si>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</si>
  <si>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</si>
  <si>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</si>
  <si>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</si>
  <si>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</si>
  <si>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</si>
  <si>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</si>
  <si>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</si>
  <si>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</si>
  <si>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</si>
  <si>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</si>
  <si>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</si>
  <si>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</si>
  <si>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</si>
  <si>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</si>
  <si>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</si>
  <si>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</si>
  <si>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</si>
  <si>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</si>
  <si>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</si>
  <si>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</si>
  <si>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</si>
  <si>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</si>
  <si>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</si>
  <si>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</si>
  <si>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</si>
  <si>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</si>
  <si>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</si>
  <si>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</si>
  <si>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</si>
  <si>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</si>
  <si>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</si>
  <si>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</si>
  <si>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</si>
  <si>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</si>
  <si>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</si>
  <si>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</si>
  <si>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</si>
  <si>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</si>
  <si>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</si>
  <si>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</si>
  <si>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</si>
  <si>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</si>
  <si>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</si>
  <si>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</si>
  <si>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</si>
  <si>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</si>
  <si>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</si>
  <si>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</si>
  <si>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</si>
  <si>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</si>
  <si>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</si>
  <si>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</si>
  <si>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</si>
  <si>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</si>
  <si>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</si>
  <si>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</si>
  <si>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</si>
  <si>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</si>
  <si>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</si>
  <si>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</si>
  <si>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</si>
  <si>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</si>
  <si>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</si>
  <si>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</si>
  <si>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</si>
  <si>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</si>
  <si>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</si>
  <si>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</si>
  <si>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</si>
  <si>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</si>
  <si>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</si>
  <si>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</si>
  <si>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</si>
  <si>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</si>
  <si>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</si>
  <si>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</si>
  <si>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</si>
  <si>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</si>
  <si>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</si>
  <si>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</si>
  <si>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</si>
  <si>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</si>
  <si>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</si>
  <si>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</si>
  <si>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</si>
  <si>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</si>
  <si>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</si>
  <si>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</si>
  <si>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</si>
  <si>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</si>
  <si>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</si>
  <si>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</si>
  <si>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</si>
  <si>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</si>
  <si>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</si>
  <si>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</si>
  <si>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</si>
  <si>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</si>
  <si>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</si>
  <si>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</si>
  <si>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</si>
  <si>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</si>
  <si>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</si>
  <si>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</si>
  <si>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</si>
  <si>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</si>
  <si>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</si>
  <si>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</si>
  <si>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</si>
  <si>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</si>
  <si>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</si>
  <si>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</si>
  <si>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</si>
  <si>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</si>
  <si>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</si>
  <si>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</si>
  <si>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</si>
  <si>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</si>
  <si>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</si>
  <si>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</si>
  <si>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</si>
  <si>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</si>
  <si>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</si>
  <si>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</si>
  <si>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</si>
  <si>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</si>
  <si>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</si>
  <si>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</si>
  <si>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</si>
  <si>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</si>
  <si>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</si>
  <si>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</si>
  <si>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</si>
  <si>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</si>
  <si>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</si>
  <si>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</si>
  <si>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</si>
  <si>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</si>
  <si>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</si>
  <si>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</si>
  <si>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</si>
  <si>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</si>
  <si>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</si>
  <si>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</si>
  <si>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</si>
  <si>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</si>
  <si>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</si>
  <si>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</si>
  <si>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</si>
  <si>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</si>
  <si>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</si>
  <si>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</si>
  <si>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</si>
  <si>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</si>
  <si>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</si>
  <si>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</si>
  <si>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</si>
  <si>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</si>
  <si>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</si>
  <si>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</si>
  <si>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</si>
  <si>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</si>
  <si>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</si>
  <si>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</si>
  <si>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</si>
  <si>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</si>
  <si>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</si>
  <si>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</si>
  <si>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</si>
  <si>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</si>
  <si>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</si>
  <si>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</si>
  <si>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</si>
  <si>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</si>
  <si>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</si>
  <si>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</si>
  <si>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</si>
  <si>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</si>
  <si>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</si>
  <si>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</si>
  <si>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</si>
  <si>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</si>
  <si>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</si>
  <si>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</si>
  <si>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</si>
  <si>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</si>
  <si>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</si>
  <si>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</si>
  <si>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</si>
  <si>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</si>
  <si>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</si>
  <si>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</si>
  <si>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</si>
  <si>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</si>
  <si>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</si>
  <si>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</si>
  <si>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</si>
  <si>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</si>
  <si>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</si>
  <si>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</si>
  <si>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</si>
  <si>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</si>
  <si>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</si>
  <si>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</si>
  <si>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</si>
  <si>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</si>
  <si>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</si>
  <si>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</si>
  <si>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</si>
  <si>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</si>
  <si>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</si>
  <si>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</si>
  <si>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</si>
  <si>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</si>
  <si>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</si>
  <si>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</si>
  <si>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</si>
  <si>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</si>
  <si>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</si>
  <si>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</si>
  <si>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</si>
  <si>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</si>
  <si>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</si>
  <si>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</si>
  <si>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</si>
  <si>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</si>
  <si>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</si>
  <si>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</si>
  <si>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</si>
  <si>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</si>
  <si>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</si>
  <si>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</si>
  <si>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</si>
  <si>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</si>
  <si>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</si>
  <si>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</si>
  <si>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</si>
  <si>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</si>
  <si>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</si>
  <si>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</si>
  <si>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</si>
  <si>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</si>
  <si>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</si>
  <si>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</si>
  <si>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</si>
  <si>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</si>
  <si>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</si>
  <si>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</si>
  <si>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</si>
  <si>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</si>
  <si>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</si>
  <si>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</si>
  <si>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</si>
  <si>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</si>
  <si>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</si>
  <si>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</si>
  <si>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</si>
  <si>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</si>
  <si>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</si>
  <si>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</si>
  <si>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</si>
  <si>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</si>
  <si>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</si>
  <si>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</si>
  <si>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</si>
  <si>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</si>
  <si>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</si>
  <si>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</si>
  <si>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</si>
  <si>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</si>
  <si>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</si>
  <si>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</si>
  <si>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</si>
  <si>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</si>
  <si>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</si>
  <si>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</si>
  <si>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</si>
  <si>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</si>
  <si>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</si>
  <si>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</si>
  <si>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</si>
  <si>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</si>
  <si>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</si>
  <si>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</si>
  <si>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</si>
  <si>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</si>
  <si>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</si>
  <si>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</si>
  <si>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</si>
  <si>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</si>
  <si>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</si>
  <si>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</si>
  <si>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</si>
  <si>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</si>
  <si>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</si>
  <si>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</si>
  <si>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</si>
  <si>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</si>
  <si>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</si>
  <si>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</si>
  <si>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</si>
  <si>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</si>
  <si>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</si>
  <si>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</si>
  <si>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</si>
  <si>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</si>
  <si>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</si>
  <si>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</si>
  <si>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</si>
  <si>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</si>
  <si>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</si>
  <si>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</si>
  <si>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</si>
  <si>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</si>
  <si>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</si>
  <si>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</si>
  <si>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</si>
  <si>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</si>
  <si>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</si>
  <si>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</si>
  <si>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</si>
  <si>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</si>
  <si>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</si>
  <si>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</si>
  <si>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</si>
  <si>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</si>
  <si>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</si>
  <si>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</si>
  <si>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</si>
  <si>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</si>
  <si>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</si>
  <si>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</si>
  <si>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</si>
  <si>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</si>
  <si>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</si>
  <si>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</si>
  <si>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</si>
  <si>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</si>
  <si>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</si>
  <si>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</si>
  <si>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</si>
  <si>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</si>
  <si>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</si>
  <si>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</si>
  <si>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</si>
  <si>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</si>
  <si>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</si>
  <si>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</si>
  <si>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</si>
  <si>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</si>
  <si>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</si>
  <si>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</si>
  <si>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</si>
  <si>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</si>
  <si>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</si>
  <si>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</si>
  <si>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</si>
  <si>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</si>
  <si>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</si>
  <si>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</si>
  <si>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</si>
  <si>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</si>
  <si>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</si>
  <si>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</si>
  <si>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</si>
  <si>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</si>
  <si>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</si>
  <si>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</si>
  <si>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</si>
  <si>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</si>
  <si>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</si>
  <si>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</si>
  <si>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</si>
  <si>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</si>
  <si>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</si>
  <si>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</si>
  <si>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</si>
  <si>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</si>
  <si>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</si>
  <si>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</si>
  <si>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</si>
  <si>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</si>
  <si>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</si>
  <si>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</si>
  <si>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</si>
  <si>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</si>
  <si>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</si>
  <si>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</si>
  <si>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</si>
  <si>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</si>
  <si>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</si>
  <si>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</si>
  <si>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</si>
  <si>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</si>
  <si>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</si>
  <si>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</si>
  <si>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</si>
  <si>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</si>
  <si>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</si>
  <si>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</si>
  <si>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</si>
  <si>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</si>
  <si>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</si>
  <si>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</si>
  <si>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</si>
  <si>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</si>
  <si>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</si>
  <si>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</si>
  <si>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</si>
  <si>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</si>
  <si>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</si>
  <si>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</si>
  <si>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</si>
  <si>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</si>
  <si>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</si>
  <si>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</si>
  <si>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</si>
  <si>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</si>
  <si>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</si>
  <si>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</si>
  <si>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</si>
  <si>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</si>
  <si>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</si>
  <si>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</si>
  <si>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</si>
  <si>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</si>
  <si>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</si>
  <si>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</si>
  <si>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</si>
  <si>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</si>
  <si>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</si>
  <si>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</si>
  <si>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</si>
  <si>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</si>
  <si>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</si>
  <si>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</si>
  <si>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</si>
  <si>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</si>
  <si>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</si>
  <si>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</si>
  <si>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</si>
  <si>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</si>
  <si>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</si>
  <si>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</si>
  <si>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</si>
  <si>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</si>
  <si>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</si>
  <si>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</si>
  <si>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</si>
  <si>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</si>
  <si>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</si>
  <si>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</si>
  <si>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</si>
  <si>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</si>
  <si>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</si>
  <si>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</si>
  <si>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</si>
  <si>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</si>
  <si>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</si>
  <si>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</si>
  <si>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</si>
  <si>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</si>
  <si>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</si>
  <si>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</si>
  <si>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</si>
  <si>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</si>
  <si>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</si>
  <si>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</si>
  <si>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</si>
  <si>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</si>
  <si>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</si>
  <si>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</si>
  <si>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</si>
  <si>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</si>
  <si>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</si>
  <si>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</si>
  <si>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</si>
  <si>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</si>
  <si>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</si>
  <si>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</si>
  <si>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</si>
  <si>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</si>
  <si>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</si>
  <si>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</si>
  <si>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</si>
  <si>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</si>
  <si>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</si>
  <si>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</si>
  <si>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</si>
  <si>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</si>
  <si>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</si>
  <si>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</si>
  <si>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</si>
  <si>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</si>
  <si>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</si>
  <si>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</si>
  <si>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</si>
  <si>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</si>
  <si>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</si>
  <si>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</si>
  <si>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</si>
  <si>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</si>
  <si>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</si>
  <si>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</si>
  <si>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</si>
  <si>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</si>
  <si>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</si>
  <si>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</si>
  <si>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</si>
  <si>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</si>
  <si>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</si>
  <si>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</si>
  <si>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</si>
  <si>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</si>
  <si>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</si>
  <si>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</si>
  <si>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</si>
  <si>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</si>
  <si>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</si>
  <si>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</si>
  <si>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</si>
  <si>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</si>
  <si>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</si>
  <si>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</si>
  <si>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</si>
  <si>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</si>
  <si>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</si>
  <si>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</si>
  <si>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</si>
  <si>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</si>
  <si>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</si>
  <si>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</si>
  <si>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</si>
  <si>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</si>
  <si>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</si>
  <si>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</si>
  <si>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</si>
  <si>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</si>
  <si>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</si>
  <si>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</si>
  <si>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</si>
  <si>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</si>
  <si>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</si>
  <si>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</si>
  <si>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</si>
  <si>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</si>
  <si>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</si>
  <si>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</si>
  <si>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</si>
  <si>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</si>
  <si>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</si>
  <si>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</si>
  <si>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</si>
  <si>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</si>
  <si>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</si>
  <si>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</si>
  <si>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</si>
  <si>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</si>
  <si>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</si>
  <si>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</si>
  <si>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</si>
  <si>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</si>
  <si>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</si>
  <si>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</si>
  <si>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</si>
  <si>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</si>
  <si>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</si>
  <si>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</si>
  <si>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</si>
  <si>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</si>
  <si>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</si>
  <si>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</si>
  <si>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</si>
  <si>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</si>
  <si>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</si>
  <si>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</si>
  <si>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</si>
  <si>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</si>
  <si>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</si>
  <si>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</si>
  <si>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</si>
  <si>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</si>
  <si>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</si>
  <si>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</si>
  <si>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</si>
  <si>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</si>
  <si>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</si>
  <si>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</si>
  <si>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</si>
  <si>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</si>
  <si>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</si>
  <si>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</si>
  <si>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</si>
  <si>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</si>
  <si>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</si>
  <si>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</si>
  <si>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</si>
  <si>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</si>
  <si>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</si>
  <si>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</si>
  <si>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</si>
  <si>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</si>
  <si>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</si>
  <si>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</si>
  <si>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</si>
  <si>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</si>
  <si>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</si>
  <si>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</si>
  <si>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</si>
  <si>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</si>
  <si>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</si>
  <si>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</si>
  <si>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</si>
  <si>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</si>
  <si>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</si>
  <si>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</si>
  <si>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</si>
  <si>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</si>
  <si>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</si>
  <si>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</si>
  <si>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</si>
  <si>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</si>
  <si>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</si>
  <si>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</si>
  <si>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</si>
  <si>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</si>
  <si>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</si>
  <si>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</si>
  <si>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</si>
  <si>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</si>
  <si>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</si>
  <si>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</si>
  <si>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</si>
  <si>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</si>
  <si>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</si>
  <si>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</si>
  <si>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</si>
  <si>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</si>
  <si>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</si>
  <si>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</si>
  <si>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</si>
  <si>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</si>
  <si>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</si>
  <si>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</si>
  <si>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</si>
  <si>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</si>
  <si>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</si>
  <si>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</si>
  <si>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</si>
  <si>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</si>
  <si>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</si>
  <si>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</si>
  <si>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</si>
  <si>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</si>
  <si>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</si>
  <si>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</si>
  <si>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</si>
  <si>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</si>
  <si>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</si>
  <si>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</si>
  <si>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</si>
  <si>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</si>
  <si>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</si>
  <si>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</si>
  <si>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</si>
  <si>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</si>
  <si>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</si>
  <si>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</si>
  <si>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</si>
  <si>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</si>
  <si>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</si>
  <si>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</si>
  <si>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</si>
  <si>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</si>
  <si>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</si>
  <si>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</si>
  <si>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</si>
  <si>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</si>
  <si>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</si>
  <si>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</si>
  <si>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</si>
  <si>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</si>
  <si>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</si>
  <si>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</si>
  <si>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</si>
  <si>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</si>
  <si>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</si>
  <si>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</si>
  <si>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</si>
  <si>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</si>
  <si>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</si>
  <si>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</si>
  <si>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</si>
  <si>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</si>
  <si>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</si>
  <si>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</si>
  <si>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</si>
  <si>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</si>
  <si>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</si>
  <si>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</si>
  <si>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</si>
  <si>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</si>
  <si>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</si>
  <si>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</si>
  <si>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</si>
  <si>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</si>
  <si>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</si>
  <si>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</si>
  <si>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</si>
  <si>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</si>
  <si>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</si>
  <si>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</si>
  <si>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</si>
  <si>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</si>
  <si>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</si>
  <si>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</si>
  <si>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</si>
  <si>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</si>
  <si>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</si>
  <si>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</si>
  <si>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</si>
  <si>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</si>
  <si>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</si>
  <si>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</si>
  <si>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</si>
  <si>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</si>
  <si>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</si>
  <si>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</si>
  <si>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</si>
  <si>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</si>
  <si>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</si>
  <si>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</si>
  <si>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</si>
  <si>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</si>
  <si>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</si>
  <si>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</si>
  <si>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</si>
  <si>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</si>
  <si>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</si>
  <si>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</si>
  <si>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</si>
  <si>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</si>
  <si>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</si>
  <si>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</si>
  <si>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</si>
  <si>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</si>
  <si>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</si>
  <si>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</si>
  <si>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</si>
  <si>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</si>
  <si>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</si>
  <si>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</si>
  <si>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</si>
  <si>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</si>
  <si>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</si>
  <si>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</si>
  <si>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</si>
  <si>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</si>
  <si>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</si>
  <si>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</si>
  <si>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</si>
  <si>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</si>
  <si>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</si>
  <si>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</si>
  <si>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</si>
  <si>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</si>
  <si>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</si>
  <si>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</si>
  <si>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</si>
  <si>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</si>
  <si>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</si>
  <si>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</si>
  <si>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</si>
  <si>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</si>
  <si>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</si>
  <si>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</si>
  <si>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</si>
  <si>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</si>
  <si>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</si>
  <si>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</si>
  <si>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</si>
  <si>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</si>
  <si>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</si>
  <si>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</si>
  <si>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</si>
  <si>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</si>
  <si>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</si>
  <si>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</si>
  <si>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</si>
  <si>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</si>
  <si>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</si>
  <si>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</si>
  <si>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</si>
  <si>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</si>
  <si>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</si>
  <si>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</si>
  <si>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</si>
  <si>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</si>
  <si>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</si>
  <si>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</si>
  <si>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</si>
  <si>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</si>
  <si>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</si>
  <si>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</si>
  <si>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</si>
  <si>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</si>
  <si>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</si>
  <si>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</si>
  <si>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</si>
  <si>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</si>
  <si>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</si>
  <si>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</si>
  <si>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</si>
  <si>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</si>
  <si>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</si>
  <si>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</si>
  <si>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</si>
  <si>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</si>
  <si>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</si>
  <si>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</si>
  <si>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</si>
  <si>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</si>
  <si>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</si>
  <si>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</si>
  <si>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</si>
  <si>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</si>
  <si>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</si>
  <si>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</si>
  <si>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</si>
  <si>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</si>
  <si>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</si>
  <si>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</si>
  <si>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</si>
  <si>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</si>
  <si>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</si>
  <si>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</si>
  <si>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</si>
  <si>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</si>
  <si>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</si>
  <si>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</si>
  <si>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</si>
  <si>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</si>
  <si>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</si>
  <si>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</si>
  <si>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</si>
  <si>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</si>
  <si>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</si>
  <si>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</si>
  <si>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</si>
  <si>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</si>
  <si>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</si>
  <si>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</si>
  <si>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</si>
  <si>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</si>
  <si>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</si>
  <si>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</si>
  <si>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</si>
  <si>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</si>
  <si>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</si>
  <si>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</si>
  <si>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</si>
  <si>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</si>
  <si>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</si>
  <si>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</si>
  <si>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</si>
  <si>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</si>
  <si>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</si>
  <si>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</si>
  <si>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</si>
  <si>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</si>
  <si>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</si>
  <si>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</si>
  <si>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</si>
  <si>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</si>
  <si>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</si>
  <si>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</si>
  <si>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</si>
  <si>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</si>
  <si>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</si>
  <si>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</si>
  <si>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</si>
  <si>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</si>
  <si>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</si>
  <si>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</si>
  <si>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</si>
  <si>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</si>
  <si>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</si>
  <si>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</si>
  <si>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</si>
  <si>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</si>
  <si>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</si>
  <si>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</si>
  <si>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</si>
  <si>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</si>
  <si>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</si>
  <si>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</si>
  <si>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</si>
  <si>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</si>
  <si>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</si>
  <si>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</si>
  <si>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</si>
  <si>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</si>
  <si>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</si>
  <si>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</si>
  <si>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</si>
  <si>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</si>
  <si>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</si>
  <si>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</si>
  <si>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</si>
  <si>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</si>
  <si>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</si>
  <si>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</si>
  <si>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</si>
  <si>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</si>
  <si>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</si>
  <si>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</si>
  <si>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</si>
  <si>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</si>
  <si>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</si>
  <si>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</si>
  <si>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</si>
  <si>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</si>
  <si>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</si>
  <si>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</si>
  <si>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</si>
  <si>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</si>
  <si>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</si>
  <si>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</si>
  <si>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</si>
  <si>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</si>
  <si>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</si>
  <si>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</si>
  <si>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</si>
  <si>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</si>
  <si>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</si>
  <si>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</si>
  <si>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</si>
  <si>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</si>
  <si>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</si>
  <si>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</si>
  <si>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</si>
  <si>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</si>
  <si>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</si>
  <si>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</si>
  <si>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</si>
  <si>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</si>
  <si>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</si>
  <si>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</si>
  <si>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</si>
  <si>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</si>
  <si>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</si>
  <si>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</si>
  <si>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</si>
  <si>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</si>
  <si>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</si>
  <si>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</si>
  <si>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</si>
  <si>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</si>
  <si>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</si>
  <si>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</si>
  <si>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</si>
  <si>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</si>
  <si>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</si>
  <si>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</si>
  <si>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</si>
  <si>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</si>
  <si>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</si>
  <si>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</si>
  <si>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</si>
  <si>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</si>
  <si>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</si>
  <si>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</si>
  <si>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</si>
  <si>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</si>
  <si>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</si>
  <si>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</si>
  <si>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</si>
  <si>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</si>
  <si>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</si>
  <si>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</si>
  <si>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</si>
  <si>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</si>
  <si>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</si>
  <si>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</si>
  <si>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</si>
  <si>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</si>
  <si>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</si>
  <si>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</si>
  <si>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</si>
  <si>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</si>
  <si>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</si>
  <si>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</si>
  <si>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</si>
  <si>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</si>
  <si>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</si>
  <si>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</si>
  <si>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</si>
  <si>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</si>
  <si>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</si>
  <si>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</si>
  <si>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</si>
  <si>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</si>
  <si>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</si>
  <si>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</si>
  <si>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</si>
  <si>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</si>
  <si>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</si>
  <si>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</si>
  <si>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</si>
  <si>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</si>
  <si>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</si>
  <si>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</si>
  <si>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</si>
  <si>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</si>
  <si>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</si>
  <si>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</si>
  <si>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</si>
  <si>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</si>
  <si>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</si>
  <si>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</si>
  <si>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</si>
  <si>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</si>
  <si>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</si>
  <si>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</si>
  <si>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</si>
  <si>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</si>
  <si>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</si>
  <si>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</si>
  <si>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</si>
  <si>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</si>
  <si>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</si>
  <si>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</si>
  <si>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</si>
  <si>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</si>
  <si>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</si>
  <si>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</si>
  <si>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</si>
  <si>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</si>
  <si>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</si>
  <si>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</si>
  <si>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</si>
  <si>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</si>
  <si>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</si>
  <si>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</si>
  <si>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</si>
  <si>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</si>
  <si>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</si>
  <si>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</si>
  <si>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</si>
  <si>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</si>
  <si>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</si>
  <si>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</si>
  <si>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</si>
  <si>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20211710000466</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</si>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</sst>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70" zoomScaleNormal="70" zoomScaleSheetLayoutView="40" zoomScalePageLayoutView="40" workbookViewId="0">
      <selection activeCell="H37" sqref="H3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04" t="s">
        <v>2654</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184" t="str">
        <f>HYPERLINK("#MI_Oferente_Singular!A114","CAPACIDAD RESIDUAL")</f>
        <v>CAPACIDAD RESIDUAL</v>
      </c>
      <c r="F8" s="185"/>
      <c r="G8" s="186"/>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184" t="str">
        <f>HYPERLINK("#MI_Oferente_Singular!A162","TALENTO HUMANO")</f>
        <v>TALENTO HUMANO</v>
      </c>
      <c r="F9" s="185"/>
      <c r="G9" s="186"/>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184" t="str">
        <f>HYPERLINK("#MI_Oferente_Singular!F162","INFRAESTRUCTURA")</f>
        <v>INFRAESTRUCTURA</v>
      </c>
      <c r="F10" s="185"/>
      <c r="G10" s="186"/>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2715</v>
      </c>
      <c r="D15" s="35"/>
      <c r="E15" s="35"/>
      <c r="F15" s="5"/>
      <c r="G15" s="32" t="s">
        <v>1168</v>
      </c>
      <c r="H15" s="103" t="s">
        <v>64</v>
      </c>
      <c r="I15" s="32" t="s">
        <v>2624</v>
      </c>
      <c r="J15" s="108" t="s">
        <v>2626</v>
      </c>
      <c r="L15" s="210" t="s">
        <v>8</v>
      </c>
      <c r="M15" s="210"/>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7"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187"/>
      <c r="I20" s="149" t="s">
        <v>64</v>
      </c>
      <c r="J20" s="150" t="s">
        <v>400</v>
      </c>
      <c r="K20" s="151">
        <v>1310980420</v>
      </c>
      <c r="L20" s="152"/>
      <c r="M20" s="152">
        <v>44561</v>
      </c>
      <c r="N20" s="135">
        <f>+(M20-L20)/30</f>
        <v>1485.3666666666666</v>
      </c>
      <c r="O20" s="138"/>
      <c r="U20" s="134"/>
      <c r="V20" s="105">
        <f ca="1">NOW()</f>
        <v>44194.457850115738</v>
      </c>
      <c r="W20" s="105">
        <f ca="1">NOW()</f>
        <v>44194.457850115738</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179" t="str">
        <f>VLOOKUP(B20,EAS!A2:B1439,2,0)</f>
        <v>FUNDACIÓN PARA EL FOMENTO DE LA EDUCACIÓN EN EL CHOCO</v>
      </c>
      <c r="C38" s="179"/>
      <c r="D38" s="179"/>
      <c r="E38" s="179"/>
      <c r="F38" s="179"/>
      <c r="G38" s="5"/>
      <c r="H38" s="132"/>
      <c r="I38" s="191" t="s">
        <v>7</v>
      </c>
      <c r="J38" s="191"/>
      <c r="K38" s="191"/>
      <c r="L38" s="191"/>
      <c r="M38" s="191"/>
      <c r="N38" s="191"/>
      <c r="O38" s="133"/>
    </row>
    <row r="39" spans="1:16" ht="42.95" customHeight="1" thickBot="1" x14ac:dyDescent="0.3">
      <c r="A39" s="10"/>
      <c r="B39" s="11"/>
      <c r="C39" s="11"/>
      <c r="D39" s="11"/>
      <c r="E39" s="11"/>
      <c r="F39" s="11"/>
      <c r="G39" s="11"/>
      <c r="H39" s="10"/>
      <c r="I39" s="223" t="s">
        <v>2716</v>
      </c>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6"/>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6"/>
    </row>
    <row r="44" spans="1:16" ht="15" customHeight="1" x14ac:dyDescent="0.25">
      <c r="A44" s="228" t="s">
        <v>2655</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6"/>
    </row>
    <row r="110" spans="1:16" ht="15" customHeight="1" x14ac:dyDescent="0.25">
      <c r="A110" s="228" t="s">
        <v>2656</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25">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7" t="s">
        <v>2643</v>
      </c>
      <c r="J167" s="248"/>
      <c r="K167" s="248"/>
      <c r="L167" s="248"/>
      <c r="M167" s="248"/>
      <c r="N167" s="248"/>
      <c r="O167" s="249"/>
      <c r="U167" s="51"/>
    </row>
    <row r="168" spans="1:28" x14ac:dyDescent="0.25">
      <c r="A168" s="9"/>
      <c r="B168" s="224" t="s">
        <v>2658</v>
      </c>
      <c r="C168" s="224"/>
      <c r="D168" s="224"/>
      <c r="E168" s="8"/>
      <c r="F168" s="5"/>
      <c r="H168" s="81" t="s">
        <v>2657</v>
      </c>
      <c r="I168" s="247"/>
      <c r="J168" s="248"/>
      <c r="K168" s="248"/>
      <c r="L168" s="248"/>
      <c r="M168" s="248"/>
      <c r="N168" s="248"/>
      <c r="O168" s="24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2668</v>
      </c>
      <c r="B172" s="182"/>
      <c r="C172" s="182"/>
      <c r="D172" s="182"/>
      <c r="E172" s="182"/>
      <c r="F172" s="182"/>
      <c r="G172" s="182"/>
      <c r="H172" s="182"/>
      <c r="I172" s="182"/>
      <c r="J172" s="182"/>
      <c r="K172" s="182"/>
      <c r="L172" s="182"/>
      <c r="M172" s="182"/>
      <c r="N172" s="182"/>
      <c r="O172" s="183"/>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2669</v>
      </c>
      <c r="C176" s="212"/>
      <c r="D176" s="212"/>
      <c r="E176" s="212"/>
      <c r="F176" s="212"/>
      <c r="G176" s="212"/>
      <c r="H176" s="20"/>
      <c r="I176" s="219" t="s">
        <v>2675</v>
      </c>
      <c r="J176" s="220"/>
      <c r="K176" s="220"/>
      <c r="L176" s="220"/>
      <c r="M176" s="22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25" x14ac:dyDescent="0.25">
      <c r="A178" s="9"/>
      <c r="B178" s="216"/>
      <c r="C178" s="217"/>
      <c r="D178" s="218"/>
      <c r="E178" s="167"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64"/>
      <c r="Z178" s="165" t="str">
        <f>IF(Y178&gt;0,SUM(E180+Y178),"")</f>
        <v/>
      </c>
      <c r="AA178" s="19"/>
      <c r="AB178" s="19"/>
    </row>
    <row r="179" spans="1:28" ht="23.25" x14ac:dyDescent="0.25">
      <c r="A179" s="9"/>
      <c r="B179" s="222" t="s">
        <v>2669</v>
      </c>
      <c r="C179" s="222"/>
      <c r="D179" s="222"/>
      <c r="E179" s="171">
        <v>0.02</v>
      </c>
      <c r="F179" s="170">
        <v>0.01</v>
      </c>
      <c r="G179" s="165">
        <f>IF(F179&gt;0,SUM(E179+F179),"")</f>
        <v>0.03</v>
      </c>
      <c r="H179" s="5"/>
      <c r="I179" s="222" t="s">
        <v>2671</v>
      </c>
      <c r="J179" s="222"/>
      <c r="K179" s="222"/>
      <c r="L179" s="222"/>
      <c r="M179" s="172">
        <v>0.03</v>
      </c>
      <c r="O179" s="8"/>
      <c r="Q179" s="19"/>
      <c r="R179" s="159">
        <f>IF(M179&gt;0,SUM(L179+M179),"")</f>
        <v>0.03</v>
      </c>
      <c r="T179" s="19"/>
      <c r="U179" s="178" t="s">
        <v>1166</v>
      </c>
      <c r="V179" s="178"/>
      <c r="W179" s="178"/>
      <c r="X179" s="24">
        <v>0.02</v>
      </c>
      <c r="Y179" s="164"/>
      <c r="Z179" s="165" t="str">
        <f>IF(Y179&gt;0,SUM(E181+Y179),"")</f>
        <v/>
      </c>
      <c r="AA179" s="19"/>
      <c r="AB179" s="19"/>
    </row>
    <row r="180" spans="1:28" ht="23.45" hidden="1" x14ac:dyDescent="0.3">
      <c r="A180" s="9"/>
      <c r="B180" s="202"/>
      <c r="C180" s="202"/>
      <c r="D180" s="202"/>
      <c r="E180" s="169"/>
      <c r="H180" s="5"/>
      <c r="I180" s="202"/>
      <c r="J180" s="202"/>
      <c r="K180" s="202"/>
      <c r="L180" s="202"/>
      <c r="M180" s="5"/>
      <c r="O180" s="8"/>
      <c r="Q180" s="19"/>
      <c r="R180" s="159" t="str">
        <f>IF(S180&gt;0,SUM(L180+S180),"")</f>
        <v/>
      </c>
      <c r="S180" s="164"/>
      <c r="T180" s="19"/>
      <c r="U180" s="178" t="s">
        <v>1167</v>
      </c>
      <c r="V180" s="178"/>
      <c r="W180" s="178"/>
      <c r="X180" s="24">
        <v>0.03</v>
      </c>
      <c r="Y180" s="164"/>
      <c r="Z180" s="165" t="str">
        <f>IF(Y180&gt;0,SUM(E182+Y180),"")</f>
        <v/>
      </c>
      <c r="AA180" s="19"/>
      <c r="AB180" s="19"/>
    </row>
    <row r="181" spans="1:28" ht="23.45" hidden="1" x14ac:dyDescent="0.3">
      <c r="A181" s="9"/>
      <c r="B181" s="202"/>
      <c r="C181" s="202"/>
      <c r="D181" s="202"/>
      <c r="E181" s="169"/>
      <c r="H181" s="5"/>
      <c r="I181" s="202"/>
      <c r="J181" s="202"/>
      <c r="K181" s="202"/>
      <c r="L181" s="202"/>
      <c r="M181" s="5"/>
      <c r="O181" s="8"/>
      <c r="Q181" s="19"/>
      <c r="R181" s="159" t="str">
        <f>IF(S181&gt;0,SUM(L181+S181),"")</f>
        <v/>
      </c>
      <c r="S181" s="164"/>
      <c r="T181" s="19"/>
      <c r="U181" s="19"/>
      <c r="V181" s="19"/>
      <c r="W181" s="19"/>
      <c r="X181" s="19"/>
      <c r="Y181" s="19"/>
      <c r="Z181" s="19"/>
      <c r="AA181" s="19"/>
      <c r="AB181" s="19"/>
    </row>
    <row r="182" spans="1:28" ht="23.45" hidden="1" x14ac:dyDescent="0.3">
      <c r="A182" s="9"/>
      <c r="B182" s="202"/>
      <c r="C182" s="202"/>
      <c r="D182" s="202"/>
      <c r="E182" s="169"/>
      <c r="H182" s="5"/>
      <c r="I182" s="202"/>
      <c r="J182" s="202"/>
      <c r="K182" s="202"/>
      <c r="L182" s="202"/>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39329412.600000001</v>
      </c>
      <c r="F185" s="92"/>
      <c r="G185" s="93"/>
      <c r="H185" s="88"/>
      <c r="I185" s="90" t="s">
        <v>2627</v>
      </c>
      <c r="J185" s="166">
        <f>+SUM(M179:M183)</f>
        <v>0.03</v>
      </c>
      <c r="K185" s="203" t="s">
        <v>2628</v>
      </c>
      <c r="L185" s="203"/>
      <c r="M185" s="94">
        <f>+J185*(SUM(K20:K35))</f>
        <v>39329412.600000001</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7" t="s">
        <v>2636</v>
      </c>
      <c r="C192" s="237"/>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5" t="s">
        <v>2659</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4fb10211-09fb-4e80-9f0b-184718d5d98c"/>
    <ds:schemaRef ds:uri="http://purl.org/dc/dcmitype/"/>
    <ds:schemaRef ds:uri="a65d333d-5b59-4810-bc94-b80d9325abbc"/>
    <ds:schemaRef ds:uri="http://schemas.microsoft.com/office/infopath/2007/PartnerControls"/>
    <ds:schemaRef ds:uri="http://purl.org/dc/elements/1.1/"/>
    <ds:schemaRef ds:uri="http://schemas.microsoft.com/office/2006/metadata/properties"/>
    <ds:schemaRef ds:uri="http://purl.org/dc/terms/"/>
    <ds:schemaRef ds:uri="http://schemas.microsoft.com/office/2006/documentManagement/types"/>
    <ds:schemaRef ds:uri="http://schemas.openxmlformats.org/package/2006/metadata/core-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Microsoft</cp:lastModifiedBy>
  <cp:lastPrinted>2020-11-20T15:12:35Z</cp:lastPrinted>
  <dcterms:created xsi:type="dcterms:W3CDTF">2020-10-14T21:57:42Z</dcterms:created>
  <dcterms:modified xsi:type="dcterms:W3CDTF">2020-12-29T15:59:44Z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